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structure.xml" ContentType="application/vnd.ms-excel.rdrichvaluestructure+xml"/>
  <Override PartName="/xl/richData/rdRichValueTypes.xml" ContentType="application/vnd.ms-excel.rdrichvaluetypes+xml"/>
  <Override PartName="/xl/richData/rdrichvalue.xml" ContentType="application/vnd.ms-excel.rdrichvalu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DALILA\CAJA DE LA VIVIENDA POPULAR 2022\RIESGOS\MAPAS DE RIESGOS\"/>
    </mc:Choice>
  </mc:AlternateContent>
  <bookViews>
    <workbookView xWindow="-120" yWindow="-120" windowWidth="20730" windowHeight="11160" tabRatio="882" firstSheet="1" activeTab="2"/>
  </bookViews>
  <sheets>
    <sheet name="Instructivo" sheetId="20" state="hidden" r:id="rId1"/>
    <sheet name="208-PLA-Ft-78 Mapa Gestión" sheetId="21" r:id="rId2"/>
    <sheet name="CONTROL DE CAMBIOS" sheetId="23" r:id="rId3"/>
    <sheet name="Tabla Valoración controles" sheetId="15" state="hidden" r:id="rId4"/>
    <sheet name="Tabla probabilidad" sheetId="12" state="hidden" r:id="rId5"/>
    <sheet name="Tabla Impacto" sheetId="13" state="hidden" r:id="rId6"/>
    <sheet name="FORMULAS" sheetId="22" state="hidden" r:id="rId7"/>
    <sheet name="Opciones Tratamiento" sheetId="16" state="hidden" r:id="rId8"/>
    <sheet name="Hoja1" sheetId="11" state="hidden" r:id="rId9"/>
  </sheets>
  <externalReferences>
    <externalReference r:id="rId10"/>
    <externalReference r:id="rId11"/>
  </externalReferences>
  <definedNames>
    <definedName name="Procedimiento">[1]BD!$A$86:$P$86</definedName>
  </definedNames>
  <calcPr calcId="162913"/>
  <pivotCaches>
    <pivotCache cacheId="0" r:id="rId12"/>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103" i="21" l="1"/>
  <c r="V103" i="21"/>
  <c r="X103" i="21"/>
  <c r="Z103" i="21"/>
  <c r="AB103" i="21"/>
  <c r="AI244" i="21" l="1"/>
  <c r="AI250" i="21"/>
  <c r="AI238" i="21"/>
  <c r="AI232" i="21"/>
  <c r="AI226" i="21"/>
  <c r="T231" i="21"/>
  <c r="T232" i="21"/>
  <c r="T233" i="21"/>
  <c r="T234" i="21"/>
  <c r="T235" i="21"/>
  <c r="T236" i="21"/>
  <c r="T237" i="21"/>
  <c r="T238" i="21"/>
  <c r="T239" i="21"/>
  <c r="T240" i="21"/>
  <c r="T241" i="21"/>
  <c r="T242" i="21"/>
  <c r="T243" i="21"/>
  <c r="T244" i="21"/>
  <c r="T245" i="21"/>
  <c r="T246" i="21"/>
  <c r="T247" i="21"/>
  <c r="T248" i="21"/>
  <c r="T249" i="21"/>
  <c r="T250" i="21"/>
  <c r="T251" i="21"/>
  <c r="T252" i="21"/>
  <c r="T253" i="21"/>
  <c r="T254" i="21"/>
  <c r="T255" i="21"/>
  <c r="T226" i="21"/>
  <c r="T227" i="21"/>
  <c r="T228" i="21"/>
  <c r="T229" i="21"/>
  <c r="T230" i="21"/>
  <c r="N226" i="21"/>
  <c r="O226" i="21" s="1"/>
  <c r="N232" i="21"/>
  <c r="O232" i="21" s="1"/>
  <c r="N238" i="21"/>
  <c r="O238" i="21" s="1"/>
  <c r="N244" i="21"/>
  <c r="O244" i="21" s="1"/>
  <c r="N250" i="21"/>
  <c r="O250" i="21" s="1"/>
  <c r="L226" i="21"/>
  <c r="K226" i="21" s="1"/>
  <c r="L232" i="21"/>
  <c r="K232" i="21" s="1"/>
  <c r="L238" i="21"/>
  <c r="K238" i="21" s="1"/>
  <c r="L244" i="21"/>
  <c r="K244" i="21" s="1"/>
  <c r="L250" i="21"/>
  <c r="K250" i="21" s="1"/>
  <c r="AK244" i="21" l="1"/>
  <c r="AK232" i="21"/>
  <c r="P232" i="21"/>
  <c r="AK226" i="21"/>
  <c r="AJ250" i="21"/>
  <c r="AL250" i="21" s="1"/>
  <c r="AJ238" i="21"/>
  <c r="AL238" i="21" s="1"/>
  <c r="AJ244" i="21"/>
  <c r="AL244" i="21" s="1"/>
  <c r="AJ226" i="21"/>
  <c r="AL226" i="21" s="1"/>
  <c r="AK238" i="21"/>
  <c r="AK250" i="21"/>
  <c r="AJ232" i="21"/>
  <c r="AL232" i="21" s="1"/>
  <c r="P238" i="21"/>
  <c r="P250" i="21"/>
  <c r="P244" i="21"/>
  <c r="P226" i="21"/>
  <c r="C16" i="21"/>
  <c r="D16" i="21"/>
  <c r="C22" i="21"/>
  <c r="D22" i="21"/>
  <c r="C28" i="21"/>
  <c r="D28" i="21"/>
  <c r="C34" i="21"/>
  <c r="D34" i="21"/>
  <c r="C40" i="21"/>
  <c r="D40" i="21"/>
  <c r="C46" i="21"/>
  <c r="D46" i="21"/>
  <c r="C52" i="21"/>
  <c r="D52" i="21"/>
  <c r="C58" i="21"/>
  <c r="D58" i="21"/>
  <c r="C64" i="21"/>
  <c r="D64" i="21"/>
  <c r="D70" i="21"/>
  <c r="D76" i="21"/>
  <c r="C82" i="21"/>
  <c r="D82" i="21"/>
  <c r="C88" i="21"/>
  <c r="D88" i="21"/>
  <c r="C94" i="21"/>
  <c r="D94" i="21"/>
  <c r="C100" i="21"/>
  <c r="D100" i="21"/>
  <c r="C106" i="21"/>
  <c r="D106" i="21"/>
  <c r="C112" i="21"/>
  <c r="D112" i="21"/>
  <c r="C118" i="21"/>
  <c r="D118" i="21"/>
  <c r="C124" i="21"/>
  <c r="D124" i="21"/>
  <c r="C130" i="21"/>
  <c r="D130" i="21"/>
  <c r="C136" i="21"/>
  <c r="D136" i="21"/>
  <c r="C142" i="21"/>
  <c r="D142" i="21"/>
  <c r="C148" i="21"/>
  <c r="D148" i="21"/>
  <c r="C154" i="21"/>
  <c r="D154" i="21"/>
  <c r="C160" i="21"/>
  <c r="D160" i="21"/>
  <c r="C166" i="21"/>
  <c r="D166" i="21"/>
  <c r="C172" i="21"/>
  <c r="D172" i="21"/>
  <c r="C178" i="21"/>
  <c r="D178" i="21"/>
  <c r="C184" i="21"/>
  <c r="D184" i="21"/>
  <c r="C190" i="21"/>
  <c r="D190" i="21"/>
  <c r="C196" i="21"/>
  <c r="D196" i="21"/>
  <c r="C202" i="21"/>
  <c r="D202" i="21"/>
  <c r="C208" i="21"/>
  <c r="D208" i="21"/>
  <c r="C214" i="21"/>
  <c r="D214" i="21"/>
  <c r="C220" i="21"/>
  <c r="D220" i="21"/>
  <c r="C226" i="21"/>
  <c r="D226" i="21"/>
  <c r="C232" i="21"/>
  <c r="D232" i="21"/>
  <c r="C238" i="21"/>
  <c r="D238" i="21"/>
  <c r="C244" i="21"/>
  <c r="D244" i="21"/>
  <c r="C250" i="21"/>
  <c r="D250" i="21"/>
  <c r="D10" i="21"/>
  <c r="C10" i="21"/>
  <c r="AD12" i="21" l="1"/>
  <c r="AD13" i="21"/>
  <c r="AD14" i="21"/>
  <c r="AD15" i="21"/>
  <c r="AD16" i="21"/>
  <c r="AD17" i="21"/>
  <c r="AD18" i="21"/>
  <c r="AD19" i="21"/>
  <c r="AD20" i="21"/>
  <c r="AD21" i="21"/>
  <c r="AD22" i="21"/>
  <c r="AD23" i="21"/>
  <c r="AD24" i="21"/>
  <c r="AD25" i="21"/>
  <c r="AD26" i="21"/>
  <c r="AD27" i="21"/>
  <c r="AD28" i="21"/>
  <c r="AD29" i="21"/>
  <c r="AD30" i="21"/>
  <c r="AD31" i="21"/>
  <c r="AD32" i="21"/>
  <c r="AD33" i="21"/>
  <c r="AD34" i="21"/>
  <c r="AD35" i="21"/>
  <c r="AD36" i="21"/>
  <c r="AD37" i="21"/>
  <c r="AD38" i="21"/>
  <c r="AD39" i="21"/>
  <c r="AD40" i="21"/>
  <c r="AD41" i="21"/>
  <c r="AD42" i="21"/>
  <c r="AD43" i="21"/>
  <c r="AD44" i="21"/>
  <c r="AD45" i="21"/>
  <c r="AD46" i="21"/>
  <c r="AD47" i="21"/>
  <c r="AD48" i="21"/>
  <c r="AD49" i="21"/>
  <c r="AD50" i="21"/>
  <c r="AD51" i="21"/>
  <c r="AD52" i="21"/>
  <c r="AD53" i="21"/>
  <c r="AD54" i="21"/>
  <c r="AD55" i="21"/>
  <c r="AD56" i="21"/>
  <c r="AD57" i="21"/>
  <c r="AD58" i="21"/>
  <c r="AD59" i="21"/>
  <c r="AD60" i="21"/>
  <c r="AD61" i="21"/>
  <c r="AD62" i="21"/>
  <c r="AD63" i="21"/>
  <c r="AD64" i="21"/>
  <c r="AD65" i="21"/>
  <c r="AD66" i="21"/>
  <c r="AD67" i="21"/>
  <c r="AD68" i="21"/>
  <c r="AD69" i="21"/>
  <c r="AD70" i="21"/>
  <c r="AD71" i="21"/>
  <c r="AD72" i="21"/>
  <c r="AD73" i="21"/>
  <c r="AD74" i="21"/>
  <c r="AD75" i="21"/>
  <c r="AD76" i="21"/>
  <c r="AD77" i="21"/>
  <c r="AD78" i="21"/>
  <c r="AD79" i="21"/>
  <c r="AD80" i="21"/>
  <c r="AD81" i="21"/>
  <c r="AD82" i="21"/>
  <c r="AD83" i="21"/>
  <c r="AD84" i="21"/>
  <c r="AD85" i="21"/>
  <c r="AD86" i="21"/>
  <c r="AD87" i="21"/>
  <c r="AD88" i="21"/>
  <c r="AD89" i="21"/>
  <c r="AD90" i="21"/>
  <c r="AD91" i="21"/>
  <c r="AD92" i="21"/>
  <c r="AD93" i="21"/>
  <c r="AD94" i="21"/>
  <c r="AD95" i="21"/>
  <c r="AD96" i="21"/>
  <c r="AD97" i="21"/>
  <c r="AD98" i="21"/>
  <c r="AD99" i="21"/>
  <c r="AD100" i="21"/>
  <c r="AD101" i="21"/>
  <c r="AD102" i="21"/>
  <c r="AD103" i="21"/>
  <c r="AD104" i="21"/>
  <c r="AD105" i="21"/>
  <c r="AD106" i="21"/>
  <c r="AD107" i="21"/>
  <c r="AD108" i="21"/>
  <c r="AD109" i="21"/>
  <c r="AD110" i="21"/>
  <c r="AD111" i="21"/>
  <c r="AD112" i="21"/>
  <c r="AD113" i="21"/>
  <c r="AD114" i="21"/>
  <c r="AD115" i="21"/>
  <c r="AD116" i="21"/>
  <c r="AD117" i="21"/>
  <c r="AD118" i="21"/>
  <c r="AD119" i="21"/>
  <c r="AD120" i="21"/>
  <c r="AD121" i="21"/>
  <c r="AD122" i="21"/>
  <c r="AD123" i="21"/>
  <c r="AD124" i="21"/>
  <c r="AD125" i="21"/>
  <c r="AD126" i="21"/>
  <c r="AD127" i="21"/>
  <c r="AD128" i="21"/>
  <c r="AD129" i="21"/>
  <c r="AD130" i="21"/>
  <c r="AD131" i="21"/>
  <c r="AD132" i="21"/>
  <c r="AD133" i="21"/>
  <c r="AD134" i="21"/>
  <c r="AD135" i="21"/>
  <c r="AD136" i="21"/>
  <c r="AD137" i="21"/>
  <c r="AD138" i="21"/>
  <c r="AD139" i="21"/>
  <c r="AD140" i="21"/>
  <c r="AD141" i="21"/>
  <c r="AD142" i="21"/>
  <c r="AD143" i="21"/>
  <c r="AD144" i="21"/>
  <c r="AD145" i="21"/>
  <c r="AD146" i="21"/>
  <c r="AD147" i="21"/>
  <c r="AD148" i="21"/>
  <c r="AD149" i="21"/>
  <c r="AD150" i="21"/>
  <c r="AD151" i="21"/>
  <c r="AD152" i="21"/>
  <c r="AD153" i="21"/>
  <c r="AD154" i="21"/>
  <c r="AD155" i="21"/>
  <c r="AD156" i="21"/>
  <c r="AD157" i="21"/>
  <c r="AD158" i="21"/>
  <c r="AD159" i="21"/>
  <c r="AD160" i="21"/>
  <c r="AD161" i="21"/>
  <c r="AD162" i="21"/>
  <c r="AD163" i="21"/>
  <c r="AD164" i="21"/>
  <c r="AD165" i="21"/>
  <c r="AD166" i="21"/>
  <c r="AD167" i="21"/>
  <c r="AD168" i="21"/>
  <c r="AD169" i="21"/>
  <c r="AD170" i="21"/>
  <c r="AD171" i="21"/>
  <c r="AD172" i="21"/>
  <c r="AD173" i="21"/>
  <c r="AD174" i="21"/>
  <c r="AD175" i="21"/>
  <c r="AD176" i="21"/>
  <c r="AD177" i="21"/>
  <c r="AD178" i="21"/>
  <c r="AD179" i="21"/>
  <c r="AD180" i="21"/>
  <c r="AD181" i="21"/>
  <c r="AD182" i="21"/>
  <c r="AD183" i="21"/>
  <c r="AD184" i="21"/>
  <c r="AD185" i="21"/>
  <c r="AD186" i="21"/>
  <c r="AD187" i="21"/>
  <c r="AD188" i="21"/>
  <c r="AD189" i="21"/>
  <c r="AD190" i="21"/>
  <c r="AD191" i="21"/>
  <c r="AD192" i="21"/>
  <c r="AD193" i="21"/>
  <c r="AD194" i="21"/>
  <c r="AD195" i="21"/>
  <c r="AD196" i="21"/>
  <c r="AD197" i="21"/>
  <c r="AD198" i="21"/>
  <c r="AD199" i="21"/>
  <c r="AD200" i="21"/>
  <c r="AD201" i="21"/>
  <c r="AD202" i="21"/>
  <c r="AD203" i="21"/>
  <c r="AD204" i="21"/>
  <c r="AD205" i="21"/>
  <c r="AD206" i="21"/>
  <c r="AD207" i="21"/>
  <c r="AD208" i="21"/>
  <c r="AD209" i="21"/>
  <c r="AD210" i="21"/>
  <c r="AD211" i="21"/>
  <c r="AD212" i="21"/>
  <c r="AD213" i="21"/>
  <c r="AD214" i="21"/>
  <c r="AD215" i="21"/>
  <c r="AD216" i="21"/>
  <c r="AD217" i="21"/>
  <c r="AD218" i="21"/>
  <c r="AD219" i="21"/>
  <c r="AD220" i="21"/>
  <c r="AD221" i="21"/>
  <c r="AD222" i="21"/>
  <c r="AD223" i="21"/>
  <c r="AD224" i="21"/>
  <c r="AD225" i="21"/>
  <c r="X10" i="21" l="1"/>
  <c r="X11" i="21"/>
  <c r="V10" i="21"/>
  <c r="V11" i="21"/>
  <c r="AB12" i="21"/>
  <c r="AB13" i="21"/>
  <c r="AB14" i="21"/>
  <c r="AB15" i="21"/>
  <c r="AB16" i="21"/>
  <c r="AB17" i="21"/>
  <c r="AB18" i="21"/>
  <c r="AB19" i="21"/>
  <c r="AB20" i="21"/>
  <c r="AB21" i="21"/>
  <c r="AB22" i="21"/>
  <c r="AB23" i="21"/>
  <c r="AB24" i="21"/>
  <c r="AB25" i="21"/>
  <c r="AB26" i="21"/>
  <c r="AB27" i="21"/>
  <c r="AB28" i="21"/>
  <c r="AB29" i="21"/>
  <c r="AB30" i="21"/>
  <c r="AB31" i="21"/>
  <c r="AB32" i="21"/>
  <c r="AB33" i="21"/>
  <c r="AB34" i="21"/>
  <c r="AB35" i="21"/>
  <c r="AB36" i="21"/>
  <c r="AB37" i="21"/>
  <c r="AB38" i="21"/>
  <c r="AB39" i="21"/>
  <c r="AB40" i="21"/>
  <c r="AB41" i="21"/>
  <c r="AB42" i="21"/>
  <c r="AB43" i="21"/>
  <c r="AB44" i="21"/>
  <c r="AB45" i="21"/>
  <c r="AB46" i="21"/>
  <c r="AB47" i="21"/>
  <c r="AB48" i="21"/>
  <c r="AB49" i="21"/>
  <c r="AB50" i="21"/>
  <c r="AB51" i="21"/>
  <c r="AB52" i="21"/>
  <c r="AB53" i="21"/>
  <c r="AB54" i="21"/>
  <c r="AB55" i="21"/>
  <c r="AB56" i="21"/>
  <c r="AB57" i="21"/>
  <c r="AB58" i="21"/>
  <c r="AB59" i="21"/>
  <c r="AB60" i="21"/>
  <c r="AB61" i="21"/>
  <c r="AB62" i="21"/>
  <c r="AB63" i="21"/>
  <c r="AB64" i="21"/>
  <c r="AB65" i="21"/>
  <c r="AB66" i="21"/>
  <c r="AB67" i="21"/>
  <c r="AB68" i="21"/>
  <c r="AB69" i="21"/>
  <c r="AB70" i="21"/>
  <c r="AB71" i="21"/>
  <c r="AB72" i="21"/>
  <c r="AB73" i="21"/>
  <c r="AB74" i="21"/>
  <c r="AB75" i="21"/>
  <c r="AB76" i="21"/>
  <c r="AB77" i="21"/>
  <c r="AB78" i="21"/>
  <c r="AB79" i="21"/>
  <c r="AB80" i="21"/>
  <c r="AB81" i="21"/>
  <c r="AB82" i="21"/>
  <c r="AB83" i="21"/>
  <c r="AB84" i="21"/>
  <c r="AB85" i="21"/>
  <c r="AB86" i="21"/>
  <c r="AB87" i="21"/>
  <c r="AB88" i="21"/>
  <c r="AB89" i="21"/>
  <c r="AB90" i="21"/>
  <c r="AB91" i="21"/>
  <c r="AB92" i="21"/>
  <c r="AB93" i="21"/>
  <c r="AB94" i="21"/>
  <c r="AB95" i="21"/>
  <c r="AB96" i="21"/>
  <c r="AB97" i="21"/>
  <c r="AB98" i="21"/>
  <c r="AB99" i="21"/>
  <c r="AB100" i="21"/>
  <c r="AB101" i="21"/>
  <c r="AB102" i="21"/>
  <c r="AB104" i="21"/>
  <c r="AB105" i="21"/>
  <c r="AB106" i="21"/>
  <c r="AB107" i="21"/>
  <c r="AB108" i="21"/>
  <c r="AB109" i="21"/>
  <c r="AB110" i="21"/>
  <c r="AB111" i="21"/>
  <c r="AB112" i="21"/>
  <c r="AB113" i="21"/>
  <c r="AB114" i="21"/>
  <c r="AB115" i="21"/>
  <c r="AB116" i="21"/>
  <c r="AB117" i="21"/>
  <c r="AB118" i="21"/>
  <c r="AB119" i="21"/>
  <c r="AB120" i="21"/>
  <c r="AB121" i="21"/>
  <c r="AB122" i="21"/>
  <c r="AB123" i="21"/>
  <c r="AB124" i="21"/>
  <c r="AB125" i="21"/>
  <c r="AB126" i="21"/>
  <c r="AB127" i="21"/>
  <c r="AB128" i="21"/>
  <c r="AB129" i="21"/>
  <c r="AB130" i="21"/>
  <c r="AB131" i="21"/>
  <c r="AB132" i="21"/>
  <c r="AB133" i="21"/>
  <c r="AB134" i="21"/>
  <c r="AB135" i="21"/>
  <c r="AB136" i="21"/>
  <c r="AB137" i="21"/>
  <c r="AB138" i="21"/>
  <c r="AB139" i="21"/>
  <c r="AB140" i="21"/>
  <c r="AB141" i="21"/>
  <c r="AB142" i="21"/>
  <c r="AB143" i="21"/>
  <c r="AB144" i="21"/>
  <c r="AB145" i="21"/>
  <c r="AB146" i="21"/>
  <c r="AB147" i="21"/>
  <c r="AB148" i="21"/>
  <c r="AB149" i="21"/>
  <c r="AB150" i="21"/>
  <c r="AB151" i="21"/>
  <c r="AB152" i="21"/>
  <c r="AB153" i="21"/>
  <c r="AB154" i="21"/>
  <c r="AB155" i="21"/>
  <c r="AB156" i="21"/>
  <c r="AB157" i="21"/>
  <c r="AB158" i="21"/>
  <c r="AB159" i="21"/>
  <c r="AB160" i="21"/>
  <c r="AB161" i="21"/>
  <c r="AB162" i="21"/>
  <c r="AB163" i="21"/>
  <c r="AB164" i="21"/>
  <c r="AB165" i="21"/>
  <c r="AB166" i="21"/>
  <c r="AB167" i="21"/>
  <c r="AB168" i="21"/>
  <c r="AB169" i="21"/>
  <c r="AB170" i="21"/>
  <c r="AB171" i="21"/>
  <c r="AB172" i="21"/>
  <c r="AB173" i="21"/>
  <c r="AB174" i="21"/>
  <c r="AB175" i="21"/>
  <c r="AB176" i="21"/>
  <c r="AB177" i="21"/>
  <c r="AB178" i="21"/>
  <c r="AB179" i="21"/>
  <c r="AB180" i="21"/>
  <c r="AB181" i="21"/>
  <c r="AB182" i="21"/>
  <c r="AB183" i="21"/>
  <c r="AB184" i="21"/>
  <c r="AB185" i="21"/>
  <c r="AB186" i="21"/>
  <c r="AB187" i="21"/>
  <c r="AB188" i="21"/>
  <c r="AB189" i="21"/>
  <c r="AB190" i="21"/>
  <c r="AB191" i="21"/>
  <c r="AB192" i="21"/>
  <c r="AB193" i="21"/>
  <c r="AB194" i="21"/>
  <c r="AB195" i="21"/>
  <c r="AB196" i="21"/>
  <c r="AB197" i="21"/>
  <c r="AB198" i="21"/>
  <c r="AB199" i="21"/>
  <c r="AB200" i="21"/>
  <c r="AB201" i="21"/>
  <c r="AB202" i="21"/>
  <c r="AB203" i="21"/>
  <c r="AB204" i="21"/>
  <c r="AB205" i="21"/>
  <c r="AB206" i="21"/>
  <c r="AB207" i="21"/>
  <c r="AB208" i="21"/>
  <c r="AB209" i="21"/>
  <c r="AB210" i="21"/>
  <c r="AB211" i="21"/>
  <c r="AB212" i="21"/>
  <c r="AB213" i="21"/>
  <c r="AB214" i="21"/>
  <c r="AB215" i="21"/>
  <c r="AB216" i="21"/>
  <c r="AB217" i="21"/>
  <c r="AB218" i="21"/>
  <c r="AB219" i="21"/>
  <c r="AB220" i="21"/>
  <c r="AB221" i="21"/>
  <c r="AB222" i="21"/>
  <c r="AB223" i="21"/>
  <c r="AB224" i="21"/>
  <c r="AB225" i="21"/>
  <c r="AB11" i="21"/>
  <c r="Z13" i="21"/>
  <c r="Z14" i="21"/>
  <c r="Z15" i="21"/>
  <c r="Z16" i="21"/>
  <c r="Z17" i="21"/>
  <c r="Z18" i="21"/>
  <c r="Z19" i="21"/>
  <c r="Z20" i="21"/>
  <c r="Z21" i="21"/>
  <c r="Z22" i="21"/>
  <c r="Z23" i="21"/>
  <c r="Z24" i="21"/>
  <c r="Z25" i="21"/>
  <c r="Z26" i="21"/>
  <c r="Z27" i="21"/>
  <c r="Z28" i="21"/>
  <c r="Z29" i="21"/>
  <c r="Z30" i="21"/>
  <c r="Z31" i="21"/>
  <c r="Z32" i="21"/>
  <c r="Z33" i="21"/>
  <c r="Z34" i="21"/>
  <c r="Z35" i="21"/>
  <c r="Z36" i="21"/>
  <c r="Z37" i="21"/>
  <c r="Z38" i="21"/>
  <c r="Z39" i="21"/>
  <c r="Z40" i="21"/>
  <c r="Z41" i="21"/>
  <c r="Z42" i="21"/>
  <c r="Z43" i="21"/>
  <c r="Z44" i="21"/>
  <c r="Z45" i="21"/>
  <c r="Z46" i="21"/>
  <c r="Z47" i="21"/>
  <c r="Z48" i="21"/>
  <c r="Z49" i="21"/>
  <c r="Z50" i="21"/>
  <c r="Z51" i="21"/>
  <c r="Z52" i="21"/>
  <c r="Z53" i="21"/>
  <c r="Z54" i="21"/>
  <c r="Z55" i="21"/>
  <c r="Z56" i="21"/>
  <c r="Z57" i="21"/>
  <c r="Z58" i="21"/>
  <c r="Z59" i="21"/>
  <c r="Z60" i="21"/>
  <c r="Z61" i="21"/>
  <c r="Z62" i="21"/>
  <c r="Z63" i="21"/>
  <c r="Z64" i="21"/>
  <c r="Z65" i="21"/>
  <c r="Z66" i="21"/>
  <c r="Z67" i="21"/>
  <c r="Z68" i="21"/>
  <c r="Z69" i="21"/>
  <c r="Z70" i="21"/>
  <c r="Z71" i="21"/>
  <c r="Z72" i="21"/>
  <c r="Z73" i="21"/>
  <c r="Z74" i="21"/>
  <c r="Z75" i="21"/>
  <c r="Z76" i="21"/>
  <c r="Z77" i="21"/>
  <c r="Z78" i="21"/>
  <c r="Z79" i="21"/>
  <c r="Z80" i="21"/>
  <c r="Z81" i="21"/>
  <c r="Z82" i="21"/>
  <c r="Z83" i="21"/>
  <c r="Z84" i="21"/>
  <c r="Z85" i="21"/>
  <c r="Z86" i="21"/>
  <c r="Z87" i="21"/>
  <c r="Z88" i="21"/>
  <c r="Z89" i="21"/>
  <c r="Z90" i="21"/>
  <c r="Z91" i="21"/>
  <c r="Z92" i="21"/>
  <c r="Z93" i="21"/>
  <c r="Z94" i="21"/>
  <c r="Z95" i="21"/>
  <c r="Z96" i="21"/>
  <c r="Z97" i="21"/>
  <c r="Z98" i="21"/>
  <c r="Z99" i="21"/>
  <c r="Z100" i="21"/>
  <c r="Z101" i="21"/>
  <c r="Z102" i="21"/>
  <c r="Z104" i="21"/>
  <c r="Z105" i="21"/>
  <c r="Z106" i="21"/>
  <c r="Z107" i="21"/>
  <c r="Z108" i="21"/>
  <c r="Z109" i="21"/>
  <c r="Z110" i="21"/>
  <c r="Z111" i="21"/>
  <c r="Z112" i="21"/>
  <c r="Z113" i="21"/>
  <c r="Z114" i="21"/>
  <c r="Z115" i="21"/>
  <c r="Z116" i="21"/>
  <c r="Z117" i="21"/>
  <c r="Z118" i="21"/>
  <c r="Z119" i="21"/>
  <c r="Z120" i="21"/>
  <c r="Z121" i="21"/>
  <c r="Z122" i="21"/>
  <c r="Z123" i="21"/>
  <c r="Z124" i="21"/>
  <c r="Z125" i="21"/>
  <c r="Z126" i="21"/>
  <c r="Z127" i="21"/>
  <c r="Z128" i="21"/>
  <c r="Z129" i="21"/>
  <c r="Z130" i="21"/>
  <c r="Z131" i="21"/>
  <c r="Z132" i="21"/>
  <c r="Z133" i="21"/>
  <c r="Z134" i="21"/>
  <c r="Z135" i="21"/>
  <c r="Z136" i="21"/>
  <c r="Z137" i="21"/>
  <c r="Z138" i="21"/>
  <c r="Z139" i="21"/>
  <c r="Z140" i="21"/>
  <c r="Z141" i="21"/>
  <c r="Z142" i="21"/>
  <c r="Z143" i="21"/>
  <c r="Z144" i="21"/>
  <c r="Z145" i="21"/>
  <c r="Z146" i="21"/>
  <c r="Z147" i="21"/>
  <c r="Z148" i="21"/>
  <c r="Z149" i="21"/>
  <c r="Z150" i="21"/>
  <c r="Z151" i="21"/>
  <c r="Z152" i="21"/>
  <c r="Z153" i="21"/>
  <c r="Z154" i="21"/>
  <c r="Z155" i="21"/>
  <c r="Z156" i="21"/>
  <c r="Z157" i="21"/>
  <c r="Z158" i="21"/>
  <c r="Z159" i="21"/>
  <c r="Z160" i="21"/>
  <c r="Z161" i="21"/>
  <c r="Z162" i="21"/>
  <c r="Z163" i="21"/>
  <c r="Z164" i="21"/>
  <c r="Z165" i="21"/>
  <c r="Z166" i="21"/>
  <c r="Z167" i="21"/>
  <c r="Z168" i="21"/>
  <c r="Z169" i="21"/>
  <c r="Z170" i="21"/>
  <c r="Z171" i="21"/>
  <c r="Z172" i="21"/>
  <c r="Z173" i="21"/>
  <c r="Z174" i="21"/>
  <c r="Z175" i="21"/>
  <c r="Z176" i="21"/>
  <c r="Z177" i="21"/>
  <c r="Z178" i="21"/>
  <c r="Z179" i="21"/>
  <c r="Z180" i="21"/>
  <c r="Z181" i="21"/>
  <c r="Z182" i="21"/>
  <c r="Z183" i="21"/>
  <c r="Z184" i="21"/>
  <c r="Z185" i="21"/>
  <c r="Z186" i="21"/>
  <c r="Z187" i="21"/>
  <c r="Z188" i="21"/>
  <c r="Z189" i="21"/>
  <c r="Z190" i="21"/>
  <c r="Z191" i="21"/>
  <c r="Z192" i="21"/>
  <c r="Z193" i="21"/>
  <c r="Z194" i="21"/>
  <c r="Z195" i="21"/>
  <c r="Z196" i="21"/>
  <c r="Z197" i="21"/>
  <c r="Z198" i="21"/>
  <c r="Z199" i="21"/>
  <c r="Z200" i="21"/>
  <c r="Z201" i="21"/>
  <c r="Z202" i="21"/>
  <c r="Z203" i="21"/>
  <c r="Z204" i="21"/>
  <c r="Z205" i="21"/>
  <c r="Z206" i="21"/>
  <c r="Z207" i="21"/>
  <c r="Z208" i="21"/>
  <c r="Z209" i="21"/>
  <c r="Z210" i="21"/>
  <c r="Z211" i="21"/>
  <c r="Z212" i="21"/>
  <c r="Z213" i="21"/>
  <c r="Z214" i="21"/>
  <c r="Z215" i="21"/>
  <c r="Z216" i="21"/>
  <c r="Z217" i="21"/>
  <c r="Z218" i="21"/>
  <c r="Z219" i="21"/>
  <c r="Z220" i="21"/>
  <c r="Z221" i="21"/>
  <c r="Z222" i="21"/>
  <c r="Z223" i="21"/>
  <c r="Z224" i="21"/>
  <c r="Z225" i="21"/>
  <c r="Z12" i="21"/>
  <c r="X13" i="21"/>
  <c r="X14" i="21"/>
  <c r="X15" i="21"/>
  <c r="X16" i="21"/>
  <c r="X17" i="21"/>
  <c r="X18" i="21"/>
  <c r="X19" i="21"/>
  <c r="X20" i="21"/>
  <c r="X21" i="21"/>
  <c r="X22" i="21"/>
  <c r="X23" i="21"/>
  <c r="X24" i="21"/>
  <c r="X25" i="21"/>
  <c r="X26" i="21"/>
  <c r="X27" i="21"/>
  <c r="X28" i="21"/>
  <c r="X29" i="21"/>
  <c r="X30" i="21"/>
  <c r="X31" i="21"/>
  <c r="X32" i="21"/>
  <c r="X33" i="21"/>
  <c r="X34" i="21"/>
  <c r="X35" i="21"/>
  <c r="X36" i="21"/>
  <c r="X37" i="21"/>
  <c r="X38" i="21"/>
  <c r="X39" i="21"/>
  <c r="X40" i="21"/>
  <c r="X41" i="21"/>
  <c r="X42" i="21"/>
  <c r="X43" i="21"/>
  <c r="X44" i="21"/>
  <c r="X45" i="21"/>
  <c r="X46" i="21"/>
  <c r="X47" i="21"/>
  <c r="X48" i="21"/>
  <c r="X49" i="21"/>
  <c r="X50" i="21"/>
  <c r="X51" i="21"/>
  <c r="X52" i="21"/>
  <c r="X53" i="21"/>
  <c r="X54" i="21"/>
  <c r="X55" i="21"/>
  <c r="X56" i="21"/>
  <c r="X57" i="21"/>
  <c r="X58" i="21"/>
  <c r="X59" i="21"/>
  <c r="X60" i="21"/>
  <c r="X61" i="21"/>
  <c r="X62" i="21"/>
  <c r="X63" i="21"/>
  <c r="X64" i="21"/>
  <c r="X65" i="21"/>
  <c r="X66" i="21"/>
  <c r="X67" i="21"/>
  <c r="X68" i="21"/>
  <c r="X69" i="21"/>
  <c r="X70" i="21"/>
  <c r="X71" i="21"/>
  <c r="X72" i="21"/>
  <c r="X73" i="21"/>
  <c r="X74" i="21"/>
  <c r="X75" i="21"/>
  <c r="X76" i="21"/>
  <c r="X77" i="21"/>
  <c r="X78" i="21"/>
  <c r="X79" i="21"/>
  <c r="X80" i="21"/>
  <c r="X81" i="21"/>
  <c r="X82" i="21"/>
  <c r="X83" i="21"/>
  <c r="X84" i="21"/>
  <c r="X85" i="21"/>
  <c r="X86" i="21"/>
  <c r="X87" i="21"/>
  <c r="X88" i="21"/>
  <c r="X89" i="21"/>
  <c r="X90" i="21"/>
  <c r="X91" i="21"/>
  <c r="X92" i="21"/>
  <c r="X93" i="21"/>
  <c r="X94" i="21"/>
  <c r="X95" i="21"/>
  <c r="X96" i="21"/>
  <c r="X97" i="21"/>
  <c r="X98" i="21"/>
  <c r="X99" i="21"/>
  <c r="X100" i="21"/>
  <c r="X101" i="21"/>
  <c r="X102" i="21"/>
  <c r="X104" i="21"/>
  <c r="X105" i="21"/>
  <c r="X106" i="21"/>
  <c r="X107" i="21"/>
  <c r="X108" i="21"/>
  <c r="X109" i="21"/>
  <c r="X110" i="21"/>
  <c r="X111" i="21"/>
  <c r="X112" i="21"/>
  <c r="X113" i="21"/>
  <c r="X114" i="21"/>
  <c r="X115" i="21"/>
  <c r="X116" i="21"/>
  <c r="X117" i="21"/>
  <c r="X118" i="21"/>
  <c r="X119" i="21"/>
  <c r="X120" i="21"/>
  <c r="X121" i="21"/>
  <c r="X122" i="21"/>
  <c r="X123" i="21"/>
  <c r="X124" i="21"/>
  <c r="X125" i="21"/>
  <c r="X126" i="21"/>
  <c r="X127" i="21"/>
  <c r="X128" i="21"/>
  <c r="X129" i="21"/>
  <c r="X130" i="21"/>
  <c r="X131" i="21"/>
  <c r="X132" i="21"/>
  <c r="X133" i="21"/>
  <c r="X134" i="21"/>
  <c r="X135" i="21"/>
  <c r="X136" i="21"/>
  <c r="X137" i="21"/>
  <c r="X138" i="21"/>
  <c r="X139" i="21"/>
  <c r="X140" i="21"/>
  <c r="X141" i="21"/>
  <c r="X142" i="21"/>
  <c r="X143" i="21"/>
  <c r="X144" i="21"/>
  <c r="X145" i="21"/>
  <c r="X146" i="21"/>
  <c r="X147" i="21"/>
  <c r="X148" i="21"/>
  <c r="X149" i="21"/>
  <c r="X150" i="21"/>
  <c r="X151" i="21"/>
  <c r="X152" i="21"/>
  <c r="X153" i="21"/>
  <c r="X154" i="21"/>
  <c r="X155" i="21"/>
  <c r="X156" i="21"/>
  <c r="X157" i="21"/>
  <c r="X158" i="21"/>
  <c r="X159" i="21"/>
  <c r="X160" i="21"/>
  <c r="X161" i="21"/>
  <c r="X162" i="21"/>
  <c r="X163" i="21"/>
  <c r="X164" i="21"/>
  <c r="X165" i="21"/>
  <c r="X166" i="21"/>
  <c r="X167" i="21"/>
  <c r="X168" i="21"/>
  <c r="X169" i="21"/>
  <c r="X170" i="21"/>
  <c r="X171" i="21"/>
  <c r="X172" i="21"/>
  <c r="X173" i="21"/>
  <c r="X174" i="21"/>
  <c r="X175" i="21"/>
  <c r="X176" i="21"/>
  <c r="X177" i="21"/>
  <c r="X178" i="21"/>
  <c r="X179" i="21"/>
  <c r="X180" i="21"/>
  <c r="X181" i="21"/>
  <c r="X182" i="21"/>
  <c r="X183" i="21"/>
  <c r="X184" i="21"/>
  <c r="X185" i="21"/>
  <c r="X186" i="21"/>
  <c r="X187" i="21"/>
  <c r="X188" i="21"/>
  <c r="X189" i="21"/>
  <c r="X190" i="21"/>
  <c r="X191" i="21"/>
  <c r="X192" i="21"/>
  <c r="X193" i="21"/>
  <c r="X194" i="21"/>
  <c r="X195" i="21"/>
  <c r="X196" i="21"/>
  <c r="X197" i="21"/>
  <c r="X198" i="21"/>
  <c r="X199" i="21"/>
  <c r="X200" i="21"/>
  <c r="X201" i="21"/>
  <c r="X202" i="21"/>
  <c r="X203" i="21"/>
  <c r="X204" i="21"/>
  <c r="X205" i="21"/>
  <c r="X206" i="21"/>
  <c r="X207" i="21"/>
  <c r="X208" i="21"/>
  <c r="X209" i="21"/>
  <c r="X210" i="21"/>
  <c r="X211" i="21"/>
  <c r="X212" i="21"/>
  <c r="X213" i="21"/>
  <c r="X214" i="21"/>
  <c r="X215" i="21"/>
  <c r="X216" i="21"/>
  <c r="X217" i="21"/>
  <c r="X218" i="21"/>
  <c r="X219" i="21"/>
  <c r="X220" i="21"/>
  <c r="X221" i="21"/>
  <c r="X222" i="21"/>
  <c r="X223" i="21"/>
  <c r="X224" i="21"/>
  <c r="X225" i="21"/>
  <c r="X12" i="21"/>
  <c r="V20" i="21"/>
  <c r="V21" i="21"/>
  <c r="V22" i="21"/>
  <c r="V23" i="21"/>
  <c r="V24" i="21"/>
  <c r="V25" i="21"/>
  <c r="V26" i="21"/>
  <c r="V27" i="21"/>
  <c r="V28" i="21"/>
  <c r="V29" i="21"/>
  <c r="V30" i="21"/>
  <c r="V31" i="21"/>
  <c r="V32" i="21"/>
  <c r="V33" i="21"/>
  <c r="V34" i="21"/>
  <c r="V35" i="21"/>
  <c r="V36" i="21"/>
  <c r="V37" i="21"/>
  <c r="V38" i="21"/>
  <c r="V39" i="21"/>
  <c r="V40" i="21"/>
  <c r="V41" i="21"/>
  <c r="V42" i="21"/>
  <c r="V43" i="21"/>
  <c r="V44" i="21"/>
  <c r="V45" i="21"/>
  <c r="V46" i="21"/>
  <c r="V47" i="21"/>
  <c r="V48" i="21"/>
  <c r="V49" i="21"/>
  <c r="V50" i="21"/>
  <c r="V51" i="21"/>
  <c r="V52" i="21"/>
  <c r="V53" i="21"/>
  <c r="V54" i="21"/>
  <c r="V55" i="21"/>
  <c r="V56" i="21"/>
  <c r="V57" i="21"/>
  <c r="V58" i="21"/>
  <c r="V59" i="21"/>
  <c r="V60" i="21"/>
  <c r="V61" i="21"/>
  <c r="V62" i="21"/>
  <c r="V63" i="21"/>
  <c r="V64" i="21"/>
  <c r="V65" i="21"/>
  <c r="V66" i="21"/>
  <c r="V67" i="21"/>
  <c r="V68" i="21"/>
  <c r="V69" i="21"/>
  <c r="V70" i="21"/>
  <c r="V71" i="21"/>
  <c r="V72" i="21"/>
  <c r="V73" i="21"/>
  <c r="V74" i="21"/>
  <c r="V75" i="21"/>
  <c r="V76" i="21"/>
  <c r="V77" i="21"/>
  <c r="V78" i="21"/>
  <c r="V79" i="21"/>
  <c r="V80" i="21"/>
  <c r="V81" i="21"/>
  <c r="V82" i="21"/>
  <c r="V83" i="21"/>
  <c r="V84" i="21"/>
  <c r="V85" i="21"/>
  <c r="V86" i="21"/>
  <c r="V87" i="21"/>
  <c r="V88" i="21"/>
  <c r="V89" i="21"/>
  <c r="V90" i="21"/>
  <c r="V91" i="21"/>
  <c r="V92" i="21"/>
  <c r="V93" i="21"/>
  <c r="V94" i="21"/>
  <c r="V95" i="21"/>
  <c r="V96" i="21"/>
  <c r="V97" i="21"/>
  <c r="V98" i="21"/>
  <c r="V99" i="21"/>
  <c r="V100" i="21"/>
  <c r="V101" i="21"/>
  <c r="V102" i="21"/>
  <c r="V104" i="21"/>
  <c r="V105" i="21"/>
  <c r="V106" i="21"/>
  <c r="V107" i="21"/>
  <c r="V108" i="21"/>
  <c r="V109" i="21"/>
  <c r="V110" i="21"/>
  <c r="V111" i="21"/>
  <c r="V112" i="21"/>
  <c r="V113" i="21"/>
  <c r="V114" i="21"/>
  <c r="V115" i="21"/>
  <c r="V116" i="21"/>
  <c r="V117" i="21"/>
  <c r="V118" i="21"/>
  <c r="V119" i="21"/>
  <c r="V120" i="21"/>
  <c r="V121" i="21"/>
  <c r="V122" i="21"/>
  <c r="V123" i="21"/>
  <c r="V124" i="21"/>
  <c r="V125" i="21"/>
  <c r="V126" i="21"/>
  <c r="V127" i="21"/>
  <c r="V128" i="21"/>
  <c r="V129" i="21"/>
  <c r="V130" i="21"/>
  <c r="V131" i="21"/>
  <c r="V132" i="21"/>
  <c r="V133" i="21"/>
  <c r="V134" i="21"/>
  <c r="V135" i="21"/>
  <c r="V136" i="21"/>
  <c r="V137" i="21"/>
  <c r="V138" i="21"/>
  <c r="V139" i="21"/>
  <c r="V140" i="21"/>
  <c r="V141" i="21"/>
  <c r="V142" i="21"/>
  <c r="V143" i="21"/>
  <c r="V144" i="21"/>
  <c r="V145" i="21"/>
  <c r="V146" i="21"/>
  <c r="V147" i="21"/>
  <c r="V148" i="21"/>
  <c r="V149" i="21"/>
  <c r="V150" i="21"/>
  <c r="V151" i="21"/>
  <c r="V152" i="21"/>
  <c r="V153" i="21"/>
  <c r="V154" i="21"/>
  <c r="V155" i="21"/>
  <c r="V156" i="21"/>
  <c r="V157" i="21"/>
  <c r="V158" i="21"/>
  <c r="V159" i="21"/>
  <c r="V160" i="21"/>
  <c r="V161" i="21"/>
  <c r="V162" i="21"/>
  <c r="V163" i="21"/>
  <c r="V164" i="21"/>
  <c r="V165" i="21"/>
  <c r="V166" i="21"/>
  <c r="V167" i="21"/>
  <c r="V168" i="21"/>
  <c r="V169" i="21"/>
  <c r="V170" i="21"/>
  <c r="V171" i="21"/>
  <c r="V172" i="21"/>
  <c r="V173" i="21"/>
  <c r="V174" i="21"/>
  <c r="V175" i="21"/>
  <c r="V176" i="21"/>
  <c r="V177" i="21"/>
  <c r="V178" i="21"/>
  <c r="V179" i="21"/>
  <c r="V180" i="21"/>
  <c r="V181" i="21"/>
  <c r="V182" i="21"/>
  <c r="V183" i="21"/>
  <c r="V184" i="21"/>
  <c r="V185" i="21"/>
  <c r="V186" i="21"/>
  <c r="V187" i="21"/>
  <c r="V188" i="21"/>
  <c r="V189" i="21"/>
  <c r="V190" i="21"/>
  <c r="V191" i="21"/>
  <c r="V192" i="21"/>
  <c r="V193" i="21"/>
  <c r="V194" i="21"/>
  <c r="V195" i="21"/>
  <c r="V196" i="21"/>
  <c r="V197" i="21"/>
  <c r="V198" i="21"/>
  <c r="V199" i="21"/>
  <c r="V200" i="21"/>
  <c r="V201" i="21"/>
  <c r="V202" i="21"/>
  <c r="V203" i="21"/>
  <c r="V204" i="21"/>
  <c r="V205" i="21"/>
  <c r="V206" i="21"/>
  <c r="V207" i="21"/>
  <c r="V208" i="21"/>
  <c r="V209" i="21"/>
  <c r="V210" i="21"/>
  <c r="V211" i="21"/>
  <c r="V212" i="21"/>
  <c r="V213" i="21"/>
  <c r="V214" i="21"/>
  <c r="V215" i="21"/>
  <c r="V216" i="21"/>
  <c r="V217" i="21"/>
  <c r="V218" i="21"/>
  <c r="V219" i="21"/>
  <c r="V220" i="21"/>
  <c r="V221" i="21"/>
  <c r="V222" i="21"/>
  <c r="V223" i="21"/>
  <c r="V224" i="21"/>
  <c r="V225" i="21"/>
  <c r="V13" i="21"/>
  <c r="V14" i="21"/>
  <c r="V15" i="21"/>
  <c r="V16" i="21"/>
  <c r="V17" i="21"/>
  <c r="V18" i="21"/>
  <c r="V19" i="21"/>
  <c r="V12" i="21"/>
  <c r="T13" i="21"/>
  <c r="T14" i="21"/>
  <c r="T15" i="21"/>
  <c r="T16" i="21"/>
  <c r="T17" i="21"/>
  <c r="T18" i="21"/>
  <c r="T19" i="21"/>
  <c r="T20" i="21"/>
  <c r="T21" i="21"/>
  <c r="T22" i="21"/>
  <c r="T23" i="21"/>
  <c r="T24" i="21"/>
  <c r="T25" i="21"/>
  <c r="T26" i="21"/>
  <c r="T27" i="21"/>
  <c r="T28" i="21"/>
  <c r="T29" i="21"/>
  <c r="T30" i="21"/>
  <c r="T31" i="21"/>
  <c r="T32" i="21"/>
  <c r="T33" i="21"/>
  <c r="T34" i="21"/>
  <c r="T35" i="21"/>
  <c r="T36" i="21"/>
  <c r="T37" i="21"/>
  <c r="T38" i="21"/>
  <c r="T39" i="21"/>
  <c r="T40" i="21"/>
  <c r="T41" i="21"/>
  <c r="T42" i="21"/>
  <c r="T43" i="21"/>
  <c r="T44" i="21"/>
  <c r="T45" i="21"/>
  <c r="T46" i="21"/>
  <c r="T47" i="21"/>
  <c r="T48" i="21"/>
  <c r="T49" i="21"/>
  <c r="T50" i="21"/>
  <c r="T51" i="21"/>
  <c r="T52" i="21"/>
  <c r="T53" i="21"/>
  <c r="T54" i="21"/>
  <c r="T55" i="21"/>
  <c r="T56" i="21"/>
  <c r="T57" i="21"/>
  <c r="T58" i="21"/>
  <c r="T59" i="21"/>
  <c r="T60" i="21"/>
  <c r="T61" i="21"/>
  <c r="T62" i="21"/>
  <c r="T63" i="21"/>
  <c r="T64" i="21"/>
  <c r="T65" i="21"/>
  <c r="T66" i="21"/>
  <c r="T67" i="21"/>
  <c r="T68" i="21"/>
  <c r="T69" i="21"/>
  <c r="T70" i="21"/>
  <c r="T71" i="21"/>
  <c r="T72" i="21"/>
  <c r="T73" i="21"/>
  <c r="T74" i="21"/>
  <c r="T75" i="21"/>
  <c r="T76" i="21"/>
  <c r="T77" i="21"/>
  <c r="T78" i="21"/>
  <c r="T79" i="21"/>
  <c r="T80" i="21"/>
  <c r="T81" i="21"/>
  <c r="T82" i="21"/>
  <c r="T83" i="21"/>
  <c r="T84" i="21"/>
  <c r="T85" i="21"/>
  <c r="T86" i="21"/>
  <c r="T87" i="21"/>
  <c r="T88" i="21"/>
  <c r="T89" i="21"/>
  <c r="T90" i="21"/>
  <c r="T91" i="21"/>
  <c r="T92" i="21"/>
  <c r="T93" i="21"/>
  <c r="T94" i="21"/>
  <c r="T95" i="21"/>
  <c r="T96" i="21"/>
  <c r="T97" i="21"/>
  <c r="T98" i="21"/>
  <c r="T99" i="21"/>
  <c r="T100" i="21"/>
  <c r="T101" i="21"/>
  <c r="T102" i="21"/>
  <c r="T104" i="21"/>
  <c r="T105" i="21"/>
  <c r="T106" i="21"/>
  <c r="T107" i="21"/>
  <c r="T108" i="21"/>
  <c r="T109" i="21"/>
  <c r="T110" i="21"/>
  <c r="T111" i="21"/>
  <c r="T112" i="21"/>
  <c r="T113" i="21"/>
  <c r="T114" i="21"/>
  <c r="T115" i="21"/>
  <c r="T116" i="21"/>
  <c r="T117" i="21"/>
  <c r="T118" i="21"/>
  <c r="T119" i="21"/>
  <c r="T120" i="21"/>
  <c r="T121" i="21"/>
  <c r="T122" i="21"/>
  <c r="T123" i="21"/>
  <c r="T124" i="21"/>
  <c r="T125" i="21"/>
  <c r="T126" i="21"/>
  <c r="T127" i="21"/>
  <c r="T128" i="21"/>
  <c r="T129" i="21"/>
  <c r="T130" i="21"/>
  <c r="T131" i="21"/>
  <c r="T132" i="21"/>
  <c r="T133" i="21"/>
  <c r="T134" i="21"/>
  <c r="T135" i="21"/>
  <c r="T136" i="21"/>
  <c r="T137" i="21"/>
  <c r="T138" i="21"/>
  <c r="T139" i="21"/>
  <c r="T140" i="21"/>
  <c r="T141" i="21"/>
  <c r="T142" i="21"/>
  <c r="T143" i="21"/>
  <c r="T144" i="21"/>
  <c r="T145" i="21"/>
  <c r="T146" i="21"/>
  <c r="T147" i="21"/>
  <c r="T148" i="21"/>
  <c r="T149" i="21"/>
  <c r="T150" i="21"/>
  <c r="T151" i="21"/>
  <c r="T152" i="21"/>
  <c r="T153" i="21"/>
  <c r="T154" i="21"/>
  <c r="T155" i="21"/>
  <c r="T156" i="21"/>
  <c r="T157" i="21"/>
  <c r="T158" i="21"/>
  <c r="T159" i="21"/>
  <c r="T160" i="21"/>
  <c r="T161" i="21"/>
  <c r="T162" i="21"/>
  <c r="T163" i="21"/>
  <c r="T164" i="21"/>
  <c r="T165" i="21"/>
  <c r="T166" i="21"/>
  <c r="T167" i="21"/>
  <c r="T168" i="21"/>
  <c r="T169" i="21"/>
  <c r="T170" i="21"/>
  <c r="T171" i="21"/>
  <c r="T172" i="21"/>
  <c r="T173" i="21"/>
  <c r="T174" i="21"/>
  <c r="T175" i="21"/>
  <c r="T176" i="21"/>
  <c r="T177" i="21"/>
  <c r="T178" i="21"/>
  <c r="T179" i="21"/>
  <c r="T180" i="21"/>
  <c r="T181" i="21"/>
  <c r="T182" i="21"/>
  <c r="T183" i="21"/>
  <c r="T184" i="21"/>
  <c r="T185" i="21"/>
  <c r="T186" i="21"/>
  <c r="T187" i="21"/>
  <c r="T188" i="21"/>
  <c r="T189" i="21"/>
  <c r="T190" i="21"/>
  <c r="T191" i="21"/>
  <c r="T192" i="21"/>
  <c r="T193" i="21"/>
  <c r="T194" i="21"/>
  <c r="T195" i="21"/>
  <c r="T196" i="21"/>
  <c r="T197" i="21"/>
  <c r="T198" i="21"/>
  <c r="T199" i="21"/>
  <c r="T200" i="21"/>
  <c r="T201" i="21"/>
  <c r="T202" i="21"/>
  <c r="T203" i="21"/>
  <c r="T204" i="21"/>
  <c r="T205" i="21"/>
  <c r="T206" i="21"/>
  <c r="T207" i="21"/>
  <c r="T208" i="21"/>
  <c r="T209" i="21"/>
  <c r="T210" i="21"/>
  <c r="T211" i="21"/>
  <c r="T212" i="21"/>
  <c r="T213" i="21"/>
  <c r="T214" i="21"/>
  <c r="T215" i="21"/>
  <c r="T216" i="21"/>
  <c r="T217" i="21"/>
  <c r="T218" i="21"/>
  <c r="T219" i="21"/>
  <c r="T220" i="21"/>
  <c r="T221" i="21"/>
  <c r="T222" i="21"/>
  <c r="T223" i="21"/>
  <c r="T224" i="21"/>
  <c r="T225" i="21"/>
  <c r="T11" i="21"/>
  <c r="T12" i="21"/>
  <c r="T10" i="21"/>
  <c r="N16" i="21"/>
  <c r="N22" i="21"/>
  <c r="N28" i="21"/>
  <c r="N34" i="21"/>
  <c r="N40" i="21"/>
  <c r="N46" i="21"/>
  <c r="N52" i="21"/>
  <c r="N58" i="21"/>
  <c r="N64" i="21"/>
  <c r="N70" i="21"/>
  <c r="N76" i="21"/>
  <c r="N82" i="21"/>
  <c r="N88" i="21"/>
  <c r="N94" i="21"/>
  <c r="N100" i="21"/>
  <c r="N106" i="21"/>
  <c r="N112" i="21"/>
  <c r="N118" i="21"/>
  <c r="N124" i="21"/>
  <c r="N130" i="21"/>
  <c r="N136" i="21"/>
  <c r="N142" i="21"/>
  <c r="N148" i="21"/>
  <c r="N154" i="21"/>
  <c r="N160" i="21"/>
  <c r="N166" i="21"/>
  <c r="N172" i="21"/>
  <c r="N178" i="21"/>
  <c r="N184" i="21"/>
  <c r="N190" i="21"/>
  <c r="N196" i="21"/>
  <c r="N202" i="21"/>
  <c r="N208" i="21"/>
  <c r="N214" i="21"/>
  <c r="N220" i="21"/>
  <c r="N10" i="21"/>
  <c r="O10" i="21" s="1"/>
  <c r="L16" i="21"/>
  <c r="K16" i="21" s="1"/>
  <c r="L22" i="21"/>
  <c r="K22" i="21" s="1"/>
  <c r="L28" i="21"/>
  <c r="K28" i="21" s="1"/>
  <c r="L34" i="21"/>
  <c r="K34" i="21" s="1"/>
  <c r="L40" i="21"/>
  <c r="K40" i="21" s="1"/>
  <c r="L46" i="21"/>
  <c r="K46" i="21" s="1"/>
  <c r="L52" i="21"/>
  <c r="K52" i="21" s="1"/>
  <c r="L58" i="21"/>
  <c r="K58" i="21" s="1"/>
  <c r="L64" i="21"/>
  <c r="K64" i="21" s="1"/>
  <c r="L70" i="21"/>
  <c r="K70" i="21" s="1"/>
  <c r="L76" i="21"/>
  <c r="K76" i="21" s="1"/>
  <c r="L82" i="21"/>
  <c r="K82" i="21" s="1"/>
  <c r="L88" i="21"/>
  <c r="K88" i="21" s="1"/>
  <c r="L94" i="21"/>
  <c r="K94" i="21" s="1"/>
  <c r="L100" i="21"/>
  <c r="K100" i="21" s="1"/>
  <c r="L106" i="21"/>
  <c r="K106" i="21" s="1"/>
  <c r="L112" i="21"/>
  <c r="K112" i="21" s="1"/>
  <c r="L118" i="21"/>
  <c r="K118" i="21" s="1"/>
  <c r="L124" i="21"/>
  <c r="K124" i="21" s="1"/>
  <c r="L130" i="21"/>
  <c r="K130" i="21" s="1"/>
  <c r="L136" i="21"/>
  <c r="K136" i="21" s="1"/>
  <c r="L142" i="21"/>
  <c r="K142" i="21" s="1"/>
  <c r="L148" i="21"/>
  <c r="K148" i="21" s="1"/>
  <c r="L154" i="21"/>
  <c r="K154" i="21" s="1"/>
  <c r="L160" i="21"/>
  <c r="K160" i="21" s="1"/>
  <c r="L166" i="21"/>
  <c r="K166" i="21" s="1"/>
  <c r="L172" i="21"/>
  <c r="K172" i="21" s="1"/>
  <c r="L178" i="21"/>
  <c r="K178" i="21" s="1"/>
  <c r="L184" i="21"/>
  <c r="K184" i="21" s="1"/>
  <c r="L190" i="21"/>
  <c r="K190" i="21" s="1"/>
  <c r="L196" i="21"/>
  <c r="K196" i="21" s="1"/>
  <c r="L202" i="21"/>
  <c r="K202" i="21" s="1"/>
  <c r="L208" i="21"/>
  <c r="K208" i="21" s="1"/>
  <c r="L214" i="21"/>
  <c r="K214" i="21" s="1"/>
  <c r="L220" i="21"/>
  <c r="K220" i="21" s="1"/>
  <c r="L10" i="21"/>
  <c r="K10" i="21" s="1"/>
  <c r="AJ178" i="21" l="1"/>
  <c r="AJ82" i="21"/>
  <c r="AJ58" i="21"/>
  <c r="AE16" i="21"/>
  <c r="AJ154" i="21"/>
  <c r="AJ208" i="21"/>
  <c r="AJ184" i="21"/>
  <c r="AJ172" i="21"/>
  <c r="AJ160" i="21"/>
  <c r="AJ148" i="21"/>
  <c r="AJ136" i="21"/>
  <c r="AJ124" i="21"/>
  <c r="AJ112" i="21"/>
  <c r="AJ100" i="21"/>
  <c r="AJ88" i="21"/>
  <c r="AJ76" i="21"/>
  <c r="AJ64" i="21"/>
  <c r="AJ52" i="21"/>
  <c r="AJ40" i="21"/>
  <c r="AJ28" i="21"/>
  <c r="AJ16" i="21"/>
  <c r="AE225" i="21"/>
  <c r="AE221" i="21"/>
  <c r="AE217" i="21"/>
  <c r="AE213" i="21"/>
  <c r="AE209" i="21"/>
  <c r="AE205" i="21"/>
  <c r="AE201" i="21"/>
  <c r="AE197" i="21"/>
  <c r="AE193" i="21"/>
  <c r="AE189" i="21"/>
  <c r="AE185" i="21"/>
  <c r="AE173" i="21"/>
  <c r="AE169" i="21"/>
  <c r="AE165" i="21"/>
  <c r="AE161" i="21"/>
  <c r="AE157" i="21"/>
  <c r="AE153" i="21"/>
  <c r="AE149" i="21"/>
  <c r="AE145" i="21"/>
  <c r="AE137" i="21"/>
  <c r="AE133" i="21"/>
  <c r="AE129" i="21"/>
  <c r="AE125" i="21"/>
  <c r="AE121" i="21"/>
  <c r="AE117" i="21"/>
  <c r="AE113" i="21"/>
  <c r="AE109" i="21"/>
  <c r="AE105" i="21"/>
  <c r="AE85" i="21"/>
  <c r="AE81" i="21"/>
  <c r="AE77" i="21"/>
  <c r="AE73" i="21"/>
  <c r="AE69" i="21"/>
  <c r="AE65" i="21"/>
  <c r="AE61" i="21"/>
  <c r="AE57" i="21"/>
  <c r="AE53" i="21"/>
  <c r="AE49" i="21"/>
  <c r="AE37" i="21"/>
  <c r="AE33" i="21"/>
  <c r="AE29" i="21"/>
  <c r="AE25" i="21"/>
  <c r="AE21" i="21"/>
  <c r="AJ130" i="21"/>
  <c r="AJ34" i="21"/>
  <c r="AE19" i="21"/>
  <c r="AE15" i="21"/>
  <c r="AJ202" i="21"/>
  <c r="AJ106" i="21"/>
  <c r="AJ214" i="21"/>
  <c r="AJ190" i="21"/>
  <c r="AJ166" i="21"/>
  <c r="AJ142" i="21"/>
  <c r="AJ118" i="21"/>
  <c r="AJ94" i="21"/>
  <c r="AJ70" i="21"/>
  <c r="AJ46" i="21"/>
  <c r="AJ22" i="21"/>
  <c r="AE174" i="21"/>
  <c r="AE86" i="21"/>
  <c r="AE34" i="21"/>
  <c r="AJ10" i="21"/>
  <c r="AJ220" i="21"/>
  <c r="AJ196" i="21"/>
  <c r="AE219" i="21"/>
  <c r="AE215" i="21"/>
  <c r="AE211" i="21"/>
  <c r="AE207" i="21"/>
  <c r="AE203" i="21"/>
  <c r="AE199" i="21"/>
  <c r="AE195" i="21"/>
  <c r="AE191" i="21"/>
  <c r="AE187" i="21"/>
  <c r="AE183" i="21"/>
  <c r="AE179" i="21"/>
  <c r="AE175" i="21"/>
  <c r="AE171" i="21"/>
  <c r="AE167" i="21"/>
  <c r="AE163" i="21"/>
  <c r="AE139" i="21"/>
  <c r="AE111" i="21"/>
  <c r="AE107" i="21"/>
  <c r="AE103" i="21"/>
  <c r="AE99" i="21"/>
  <c r="AE95" i="21"/>
  <c r="AE91" i="21"/>
  <c r="AE87" i="21"/>
  <c r="AE83" i="21"/>
  <c r="AE79" i="21"/>
  <c r="AE75" i="21"/>
  <c r="AE71" i="21"/>
  <c r="AE67" i="21"/>
  <c r="AE63" i="21"/>
  <c r="AE59" i="21"/>
  <c r="AE55" i="21"/>
  <c r="AE51" i="21"/>
  <c r="AE47" i="21"/>
  <c r="AE43" i="21"/>
  <c r="AE39" i="21"/>
  <c r="AE35" i="21"/>
  <c r="AE31" i="21"/>
  <c r="AE27" i="21"/>
  <c r="AE23" i="21"/>
  <c r="AE17" i="21"/>
  <c r="AE214" i="21"/>
  <c r="AE210" i="21"/>
  <c r="AE170" i="21"/>
  <c r="AE166" i="21"/>
  <c r="AE162" i="21"/>
  <c r="AE82" i="21"/>
  <c r="AE78" i="21"/>
  <c r="AE74" i="21"/>
  <c r="AE30" i="21"/>
  <c r="AE26" i="21"/>
  <c r="AE224" i="21"/>
  <c r="AE220" i="21"/>
  <c r="AE216" i="21"/>
  <c r="AE212" i="21"/>
  <c r="AE208" i="21"/>
  <c r="AE204" i="21"/>
  <c r="AE200" i="21"/>
  <c r="AE196" i="21"/>
  <c r="AE192" i="21"/>
  <c r="AE188" i="21"/>
  <c r="AE184" i="21"/>
  <c r="AE180" i="21"/>
  <c r="AE176" i="21"/>
  <c r="AE172" i="21"/>
  <c r="AE168" i="21"/>
  <c r="AE164" i="21"/>
  <c r="AE160" i="21"/>
  <c r="AE156" i="21"/>
  <c r="AE152" i="21"/>
  <c r="AE148" i="21"/>
  <c r="AE144" i="21"/>
  <c r="AE140" i="21"/>
  <c r="AE136" i="21"/>
  <c r="AE132" i="21"/>
  <c r="AE128" i="21"/>
  <c r="AE124" i="21"/>
  <c r="AE120" i="21"/>
  <c r="AE116" i="21"/>
  <c r="AE112" i="21"/>
  <c r="AE108" i="21"/>
  <c r="AE104" i="21"/>
  <c r="AE100" i="21"/>
  <c r="AE96" i="21"/>
  <c r="AE92" i="21"/>
  <c r="AE88" i="21"/>
  <c r="AE84" i="21"/>
  <c r="AE80" i="21"/>
  <c r="AE76" i="21"/>
  <c r="AE72" i="21"/>
  <c r="AE68" i="21"/>
  <c r="AE64" i="21"/>
  <c r="AE60" i="21"/>
  <c r="AE56" i="21"/>
  <c r="AE52" i="21"/>
  <c r="AE48" i="21"/>
  <c r="AE44" i="21"/>
  <c r="AE40" i="21"/>
  <c r="AE36" i="21"/>
  <c r="AE32" i="21"/>
  <c r="AE28" i="21"/>
  <c r="AE24" i="21"/>
  <c r="AE20" i="21"/>
  <c r="AE223" i="21"/>
  <c r="AE159" i="21"/>
  <c r="AE155" i="21"/>
  <c r="AE151" i="21"/>
  <c r="AE147" i="21"/>
  <c r="AE143" i="21"/>
  <c r="AE135" i="21"/>
  <c r="AE131" i="21"/>
  <c r="AE127" i="21"/>
  <c r="AE123" i="21"/>
  <c r="AE119" i="21"/>
  <c r="AE115" i="21"/>
  <c r="AE181" i="21"/>
  <c r="AE177" i="21"/>
  <c r="AE141" i="21"/>
  <c r="AE101" i="21"/>
  <c r="AE97" i="21"/>
  <c r="AE93" i="21"/>
  <c r="AE89" i="21"/>
  <c r="AE45" i="21"/>
  <c r="AE41" i="21"/>
  <c r="AE13" i="21"/>
  <c r="AE18" i="21"/>
  <c r="AE14" i="21"/>
  <c r="AE222" i="21"/>
  <c r="AE218" i="21"/>
  <c r="AE206" i="21"/>
  <c r="AE202" i="21"/>
  <c r="AE198" i="21"/>
  <c r="AE194" i="21"/>
  <c r="AE190" i="21"/>
  <c r="AE186" i="21"/>
  <c r="AE182" i="21"/>
  <c r="AE178" i="21"/>
  <c r="AE158" i="21"/>
  <c r="AE154" i="21"/>
  <c r="AE150" i="21"/>
  <c r="AE146" i="21"/>
  <c r="AE142" i="21"/>
  <c r="AE138" i="21"/>
  <c r="AE134" i="21"/>
  <c r="AE130" i="21"/>
  <c r="AE126" i="21"/>
  <c r="AE122" i="21"/>
  <c r="AE118" i="21"/>
  <c r="AE114" i="21"/>
  <c r="AE110" i="21"/>
  <c r="AE106" i="21"/>
  <c r="AE102" i="21"/>
  <c r="AE98" i="21"/>
  <c r="AE94" i="21"/>
  <c r="AE90" i="21"/>
  <c r="AE70" i="21"/>
  <c r="AE66" i="21"/>
  <c r="AE62" i="21"/>
  <c r="AE58" i="21"/>
  <c r="AE54" i="21"/>
  <c r="AE50" i="21"/>
  <c r="AE46" i="21"/>
  <c r="AE42" i="21"/>
  <c r="AE38" i="21"/>
  <c r="AE22" i="21"/>
  <c r="AE12" i="21"/>
  <c r="O214" i="21"/>
  <c r="P214" i="21"/>
  <c r="O202" i="21"/>
  <c r="P202" i="21"/>
  <c r="O190" i="21"/>
  <c r="P190" i="21"/>
  <c r="O178" i="21"/>
  <c r="P178" i="21"/>
  <c r="O166" i="21"/>
  <c r="P166" i="21"/>
  <c r="O154" i="21"/>
  <c r="P154" i="21"/>
  <c r="O142" i="21"/>
  <c r="P142" i="21"/>
  <c r="O130" i="21"/>
  <c r="P130" i="21"/>
  <c r="O118" i="21"/>
  <c r="P118" i="21"/>
  <c r="O106" i="21"/>
  <c r="P106" i="21"/>
  <c r="O94" i="21"/>
  <c r="P94" i="21"/>
  <c r="O82" i="21"/>
  <c r="P82" i="21"/>
  <c r="O70" i="21"/>
  <c r="P70" i="21"/>
  <c r="O58" i="21"/>
  <c r="P58" i="21"/>
  <c r="O46" i="21"/>
  <c r="P46" i="21"/>
  <c r="Q46" i="21" s="1"/>
  <c r="O34" i="21"/>
  <c r="P34" i="21"/>
  <c r="O22" i="21"/>
  <c r="P22" i="21"/>
  <c r="AD11" i="21"/>
  <c r="AD10" i="21"/>
  <c r="AB10" i="21"/>
  <c r="Z11" i="21"/>
  <c r="Z10" i="21"/>
  <c r="AE10" i="21" s="1"/>
  <c r="K19" i="22"/>
  <c r="K20" i="22"/>
  <c r="K21" i="22"/>
  <c r="K22" i="22"/>
  <c r="K23" i="22"/>
  <c r="K24" i="22"/>
  <c r="K25" i="22"/>
  <c r="K26" i="22"/>
  <c r="K27" i="22"/>
  <c r="K28" i="22"/>
  <c r="K29" i="22"/>
  <c r="K30" i="22"/>
  <c r="K31" i="22"/>
  <c r="K32" i="22"/>
  <c r="K33" i="22"/>
  <c r="K34" i="22"/>
  <c r="K35" i="22"/>
  <c r="K36" i="22"/>
  <c r="K37" i="22"/>
  <c r="K38" i="22"/>
  <c r="K39" i="22"/>
  <c r="K40" i="22"/>
  <c r="K41" i="22"/>
  <c r="K42" i="22"/>
  <c r="K18" i="22"/>
  <c r="AF130" i="21" l="1"/>
  <c r="AG130" i="21" s="1"/>
  <c r="AF131" i="21" s="1"/>
  <c r="AF178" i="21"/>
  <c r="AG178" i="21" s="1"/>
  <c r="AF179" i="21" s="1"/>
  <c r="Q22" i="21"/>
  <c r="Q118" i="21"/>
  <c r="Q166" i="21"/>
  <c r="Q190" i="21"/>
  <c r="Q94" i="21"/>
  <c r="Q142" i="21"/>
  <c r="Q214" i="21"/>
  <c r="Q238" i="21"/>
  <c r="Q232" i="21"/>
  <c r="Q250" i="21"/>
  <c r="AM244" i="21"/>
  <c r="Q226" i="21"/>
  <c r="AM226" i="21"/>
  <c r="AM250" i="21"/>
  <c r="AM238" i="21"/>
  <c r="AM232" i="21"/>
  <c r="Q244" i="21"/>
  <c r="Q34" i="21"/>
  <c r="Q58" i="21"/>
  <c r="Q82" i="21"/>
  <c r="Q106" i="21"/>
  <c r="Q130" i="21"/>
  <c r="Q154" i="21"/>
  <c r="Q178" i="21"/>
  <c r="Q202" i="21"/>
  <c r="Q70" i="21"/>
  <c r="AF70" i="21"/>
  <c r="AF118" i="21"/>
  <c r="AG118" i="21" s="1"/>
  <c r="AF119" i="21" s="1"/>
  <c r="AF34" i="21"/>
  <c r="AG34" i="21" s="1"/>
  <c r="AF35" i="21" s="1"/>
  <c r="AF46" i="21"/>
  <c r="AF94" i="21"/>
  <c r="AF142" i="21"/>
  <c r="AG142" i="21" s="1"/>
  <c r="AF143" i="21" s="1"/>
  <c r="AF190" i="21"/>
  <c r="AF214" i="21"/>
  <c r="AG214" i="21" s="1"/>
  <c r="AF215" i="21" s="1"/>
  <c r="AF82" i="21"/>
  <c r="AG82" i="21" s="1"/>
  <c r="AF83" i="21" s="1"/>
  <c r="AF106" i="21"/>
  <c r="AF58" i="21"/>
  <c r="AF154" i="21"/>
  <c r="AG154" i="21" s="1"/>
  <c r="AF155" i="21" s="1"/>
  <c r="AF202" i="21"/>
  <c r="AF22" i="21"/>
  <c r="AF166" i="21"/>
  <c r="AE11" i="21"/>
  <c r="AF10" i="21"/>
  <c r="AG10" i="21" s="1"/>
  <c r="P28" i="21"/>
  <c r="Q28" i="21" s="1"/>
  <c r="P40" i="21"/>
  <c r="Q40" i="21" s="1"/>
  <c r="P52" i="21"/>
  <c r="Q52" i="21" s="1"/>
  <c r="P64" i="21"/>
  <c r="Q64" i="21" s="1"/>
  <c r="P76" i="21"/>
  <c r="Q76" i="21" s="1"/>
  <c r="P88" i="21"/>
  <c r="Q88" i="21" s="1"/>
  <c r="P100" i="21"/>
  <c r="Q100" i="21" s="1"/>
  <c r="P112" i="21"/>
  <c r="Q112" i="21" s="1"/>
  <c r="P124" i="21"/>
  <c r="Q124" i="21" s="1"/>
  <c r="P136" i="21"/>
  <c r="Q136" i="21" s="1"/>
  <c r="P148" i="21"/>
  <c r="Q148" i="21" s="1"/>
  <c r="P160" i="21"/>
  <c r="Q160" i="21" s="1"/>
  <c r="P172" i="21"/>
  <c r="Q172" i="21" s="1"/>
  <c r="P184" i="21"/>
  <c r="Q184" i="21" s="1"/>
  <c r="P196" i="21"/>
  <c r="Q196" i="21" s="1"/>
  <c r="P208" i="21"/>
  <c r="Q208" i="21" s="1"/>
  <c r="P16" i="21"/>
  <c r="Q16" i="21" s="1"/>
  <c r="P220" i="21"/>
  <c r="Q220" i="21" s="1"/>
  <c r="O16" i="21"/>
  <c r="AF16" i="21" s="1"/>
  <c r="AG16" i="21" s="1"/>
  <c r="O28" i="21"/>
  <c r="AF28" i="21" s="1"/>
  <c r="O40" i="21"/>
  <c r="AF40" i="21" s="1"/>
  <c r="AG40" i="21" s="1"/>
  <c r="O52" i="21"/>
  <c r="AF52" i="21" s="1"/>
  <c r="O64" i="21"/>
  <c r="AF64" i="21" s="1"/>
  <c r="O76" i="21"/>
  <c r="AF76" i="21" s="1"/>
  <c r="AG76" i="21" s="1"/>
  <c r="O88" i="21"/>
  <c r="AF88" i="21" s="1"/>
  <c r="O100" i="21"/>
  <c r="AF100" i="21" s="1"/>
  <c r="AG100" i="21" s="1"/>
  <c r="O112" i="21"/>
  <c r="AF112" i="21" s="1"/>
  <c r="O124" i="21"/>
  <c r="AF124" i="21" s="1"/>
  <c r="O136" i="21"/>
  <c r="AF136" i="21" s="1"/>
  <c r="AG136" i="21" s="1"/>
  <c r="O148" i="21"/>
  <c r="AF148" i="21" s="1"/>
  <c r="AG148" i="21" s="1"/>
  <c r="O160" i="21"/>
  <c r="AF160" i="21" s="1"/>
  <c r="AG160" i="21" s="1"/>
  <c r="O172" i="21"/>
  <c r="AF172" i="21" s="1"/>
  <c r="AG172" i="21" s="1"/>
  <c r="O184" i="21"/>
  <c r="AF184" i="21" s="1"/>
  <c r="O196" i="21"/>
  <c r="AF196" i="21" s="1"/>
  <c r="O208" i="21"/>
  <c r="AF208" i="21" s="1"/>
  <c r="AG208" i="21" s="1"/>
  <c r="O220" i="21"/>
  <c r="AF220" i="21" s="1"/>
  <c r="AG220" i="21" s="1"/>
  <c r="AG196" i="21" l="1"/>
  <c r="AF197" i="21" s="1"/>
  <c r="AG52" i="21"/>
  <c r="AG22" i="21"/>
  <c r="AF23" i="21" s="1"/>
  <c r="AG58" i="21"/>
  <c r="AG190" i="21"/>
  <c r="AF191" i="21" s="1"/>
  <c r="AF192" i="21" s="1"/>
  <c r="AF193" i="21" s="1"/>
  <c r="AF194" i="21" s="1"/>
  <c r="AF195" i="21" s="1"/>
  <c r="AG46" i="21"/>
  <c r="AG184" i="21"/>
  <c r="AF185" i="21" s="1"/>
  <c r="AF186" i="21" s="1"/>
  <c r="AF187" i="21" s="1"/>
  <c r="AF188" i="21" s="1"/>
  <c r="AF189" i="21" s="1"/>
  <c r="AG88" i="21"/>
  <c r="AF89" i="21" s="1"/>
  <c r="AF90" i="21" s="1"/>
  <c r="AF91" i="21" s="1"/>
  <c r="AF92" i="21" s="1"/>
  <c r="AF93" i="21" s="1"/>
  <c r="AG202" i="21"/>
  <c r="AF203" i="21" s="1"/>
  <c r="AF204" i="21" s="1"/>
  <c r="AF205" i="21" s="1"/>
  <c r="AF206" i="21" s="1"/>
  <c r="AF207" i="21" s="1"/>
  <c r="AG106" i="21"/>
  <c r="AG28" i="21"/>
  <c r="AF29" i="21" s="1"/>
  <c r="AF30" i="21" s="1"/>
  <c r="AF31" i="21" s="1"/>
  <c r="AF32" i="21" s="1"/>
  <c r="AF33" i="21" s="1"/>
  <c r="AG94" i="21"/>
  <c r="AF95" i="21" s="1"/>
  <c r="AG124" i="21"/>
  <c r="AF125" i="21" s="1"/>
  <c r="AF126" i="21" s="1"/>
  <c r="AF127" i="21" s="1"/>
  <c r="AF128" i="21" s="1"/>
  <c r="AF129" i="21" s="1"/>
  <c r="AG112" i="21"/>
  <c r="AF113" i="21" s="1"/>
  <c r="AF114" i="21" s="1"/>
  <c r="AF115" i="21" s="1"/>
  <c r="AF116" i="21" s="1"/>
  <c r="AF117" i="21" s="1"/>
  <c r="AG64" i="21"/>
  <c r="AF65" i="21" s="1"/>
  <c r="AF66" i="21" s="1"/>
  <c r="AF67" i="21" s="1"/>
  <c r="AF68" i="21" s="1"/>
  <c r="AF69" i="21" s="1"/>
  <c r="AG166" i="21"/>
  <c r="AG70" i="21"/>
  <c r="AF71" i="21" s="1"/>
  <c r="AF216" i="21"/>
  <c r="AF217" i="21" s="1"/>
  <c r="AF218" i="21" s="1"/>
  <c r="AF219" i="21" s="1"/>
  <c r="AG215" i="21"/>
  <c r="AF132" i="21"/>
  <c r="AF133" i="21" s="1"/>
  <c r="AF134" i="21" s="1"/>
  <c r="AF135" i="21" s="1"/>
  <c r="AG131" i="21"/>
  <c r="AF144" i="21"/>
  <c r="AF145" i="21" s="1"/>
  <c r="AF146" i="21" s="1"/>
  <c r="AF147" i="21" s="1"/>
  <c r="AG143" i="21"/>
  <c r="AF84" i="21"/>
  <c r="AF85" i="21" s="1"/>
  <c r="AF86" i="21" s="1"/>
  <c r="AF87" i="21" s="1"/>
  <c r="AG83" i="21"/>
  <c r="AF156" i="21"/>
  <c r="AF157" i="21" s="1"/>
  <c r="AF158" i="21" s="1"/>
  <c r="AF159" i="21" s="1"/>
  <c r="AG155" i="21"/>
  <c r="AF120" i="21"/>
  <c r="AF121" i="21" s="1"/>
  <c r="AF122" i="21" s="1"/>
  <c r="AF123" i="21" s="1"/>
  <c r="AG119" i="21"/>
  <c r="AF36" i="21"/>
  <c r="AF37" i="21" s="1"/>
  <c r="AF38" i="21" s="1"/>
  <c r="AF39" i="21" s="1"/>
  <c r="AG35" i="21"/>
  <c r="AF180" i="21"/>
  <c r="AF181" i="21" s="1"/>
  <c r="AF182" i="21" s="1"/>
  <c r="AF183" i="21" s="1"/>
  <c r="AG179" i="21"/>
  <c r="AF17" i="21"/>
  <c r="AF18" i="21" s="1"/>
  <c r="AF19" i="21" s="1"/>
  <c r="AF20" i="21" s="1"/>
  <c r="AF21" i="21" s="1"/>
  <c r="AK22" i="21"/>
  <c r="AF209" i="21"/>
  <c r="AF161" i="21"/>
  <c r="AF149" i="21"/>
  <c r="AF101" i="21"/>
  <c r="AF137" i="21"/>
  <c r="AF41" i="21"/>
  <c r="AF221" i="21"/>
  <c r="AF173" i="21"/>
  <c r="AF77" i="21"/>
  <c r="P10" i="21"/>
  <c r="Q10" i="21" s="1"/>
  <c r="AG95" i="21" l="1"/>
  <c r="AF96" i="21"/>
  <c r="AF97" i="21" s="1"/>
  <c r="AF98" i="21" s="1"/>
  <c r="AF99" i="21" s="1"/>
  <c r="AF24" i="21"/>
  <c r="AF25" i="21" s="1"/>
  <c r="AF26" i="21" s="1"/>
  <c r="AF27" i="21" s="1"/>
  <c r="AG23" i="21"/>
  <c r="AG71" i="21"/>
  <c r="AF72" i="21"/>
  <c r="AF73" i="21" s="1"/>
  <c r="AF74" i="21" s="1"/>
  <c r="AF75" i="21" s="1"/>
  <c r="AF198" i="21"/>
  <c r="AF199" i="21" s="1"/>
  <c r="AF200" i="21" s="1"/>
  <c r="AF201" i="21" s="1"/>
  <c r="AG197" i="21"/>
  <c r="AG113" i="21"/>
  <c r="AG114" i="21" s="1"/>
  <c r="AG115" i="21" s="1"/>
  <c r="AG116" i="21" s="1"/>
  <c r="AG117" i="21" s="1"/>
  <c r="AH112" i="21" s="1"/>
  <c r="AI112" i="21" s="1"/>
  <c r="AL112" i="21" s="1"/>
  <c r="AM112" i="21" s="1"/>
  <c r="AG203" i="21"/>
  <c r="AG204" i="21" s="1"/>
  <c r="AG205" i="21" s="1"/>
  <c r="AG206" i="21" s="1"/>
  <c r="AG207" i="21" s="1"/>
  <c r="AK202" i="21" s="1"/>
  <c r="AG29" i="21"/>
  <c r="AG89" i="21"/>
  <c r="AG90" i="21" s="1"/>
  <c r="AG91" i="21" s="1"/>
  <c r="AG92" i="21" s="1"/>
  <c r="AG93" i="21" s="1"/>
  <c r="AK88" i="21" s="1"/>
  <c r="AG191" i="21"/>
  <c r="AG192" i="21" s="1"/>
  <c r="AG193" i="21" s="1"/>
  <c r="AG194" i="21" s="1"/>
  <c r="AG195" i="21" s="1"/>
  <c r="AH190" i="21" s="1"/>
  <c r="AI190" i="21" s="1"/>
  <c r="AL190" i="21" s="1"/>
  <c r="AM190" i="21" s="1"/>
  <c r="AF167" i="21"/>
  <c r="AF168" i="21" s="1"/>
  <c r="AF169" i="21" s="1"/>
  <c r="AF170" i="21" s="1"/>
  <c r="AF171" i="21" s="1"/>
  <c r="AF107" i="21"/>
  <c r="AF108" i="21" s="1"/>
  <c r="AF109" i="21" s="1"/>
  <c r="AF110" i="21" s="1"/>
  <c r="AF111" i="21" s="1"/>
  <c r="AF47" i="21"/>
  <c r="AF48" i="21" s="1"/>
  <c r="AF49" i="21" s="1"/>
  <c r="AF50" i="21" s="1"/>
  <c r="AF51" i="21" s="1"/>
  <c r="AF59" i="21"/>
  <c r="AF60" i="21" s="1"/>
  <c r="AF61" i="21" s="1"/>
  <c r="AF62" i="21" s="1"/>
  <c r="AF63" i="21" s="1"/>
  <c r="AF53" i="21"/>
  <c r="AF54" i="21" s="1"/>
  <c r="AF55" i="21" s="1"/>
  <c r="AF56" i="21" s="1"/>
  <c r="AF57" i="21" s="1"/>
  <c r="AG65" i="21"/>
  <c r="AG66" i="21" s="1"/>
  <c r="AG67" i="21" s="1"/>
  <c r="AG68" i="21" s="1"/>
  <c r="AG69" i="21" s="1"/>
  <c r="AH64" i="21" s="1"/>
  <c r="AI64" i="21" s="1"/>
  <c r="AL64" i="21" s="1"/>
  <c r="AM64" i="21" s="1"/>
  <c r="AG125" i="21"/>
  <c r="AG126" i="21" s="1"/>
  <c r="AG127" i="21" s="1"/>
  <c r="AG128" i="21" s="1"/>
  <c r="AG129" i="21" s="1"/>
  <c r="AH124" i="21" s="1"/>
  <c r="AI124" i="21" s="1"/>
  <c r="AL124" i="21" s="1"/>
  <c r="AM124" i="21" s="1"/>
  <c r="AG185" i="21"/>
  <c r="AG186" i="21" s="1"/>
  <c r="AG187" i="21" s="1"/>
  <c r="AG188" i="21" s="1"/>
  <c r="AG189" i="21" s="1"/>
  <c r="AK184" i="21" s="1"/>
  <c r="AK190" i="21"/>
  <c r="AK46" i="21"/>
  <c r="AK94" i="21"/>
  <c r="AG180" i="21"/>
  <c r="AG181" i="21" s="1"/>
  <c r="AG182" i="21" s="1"/>
  <c r="AG183" i="21" s="1"/>
  <c r="AH178" i="21" s="1"/>
  <c r="AI178" i="21" s="1"/>
  <c r="AL178" i="21" s="1"/>
  <c r="AM178" i="21" s="1"/>
  <c r="AG144" i="21"/>
  <c r="AG145" i="21" s="1"/>
  <c r="AG146" i="21" s="1"/>
  <c r="AG147" i="21" s="1"/>
  <c r="AH142" i="21" s="1"/>
  <c r="AI142" i="21" s="1"/>
  <c r="AL142" i="21" s="1"/>
  <c r="AM142" i="21" s="1"/>
  <c r="AG216" i="21"/>
  <c r="AG217" i="21" s="1"/>
  <c r="AG218" i="21" s="1"/>
  <c r="AG219" i="21" s="1"/>
  <c r="AG84" i="21"/>
  <c r="AG85" i="21" s="1"/>
  <c r="AG86" i="21" s="1"/>
  <c r="AG87" i="21" s="1"/>
  <c r="AH82" i="21" s="1"/>
  <c r="AI82" i="21" s="1"/>
  <c r="AL82" i="21" s="1"/>
  <c r="AM82" i="21" s="1"/>
  <c r="AG132" i="21"/>
  <c r="AG133" i="21" s="1"/>
  <c r="AG134" i="21" s="1"/>
  <c r="AG135" i="21" s="1"/>
  <c r="AH130" i="21" s="1"/>
  <c r="AI130" i="21" s="1"/>
  <c r="AL130" i="21" s="1"/>
  <c r="AM130" i="21" s="1"/>
  <c r="AK70" i="21"/>
  <c r="AF138" i="21"/>
  <c r="AF139" i="21" s="1"/>
  <c r="AF140" i="21" s="1"/>
  <c r="AF141" i="21" s="1"/>
  <c r="AG137" i="21"/>
  <c r="AG120" i="21"/>
  <c r="AG121" i="21" s="1"/>
  <c r="AG122" i="21" s="1"/>
  <c r="AG123" i="21" s="1"/>
  <c r="AH118" i="21" s="1"/>
  <c r="AI118" i="21" s="1"/>
  <c r="AL118" i="21" s="1"/>
  <c r="AM118" i="21" s="1"/>
  <c r="AF162" i="21"/>
  <c r="AF163" i="21" s="1"/>
  <c r="AF164" i="21" s="1"/>
  <c r="AF165" i="21" s="1"/>
  <c r="AG161" i="21"/>
  <c r="AF78" i="21"/>
  <c r="AF79" i="21" s="1"/>
  <c r="AF80" i="21" s="1"/>
  <c r="AF81" i="21" s="1"/>
  <c r="AG77" i="21"/>
  <c r="AF210" i="21"/>
  <c r="AF211" i="21" s="1"/>
  <c r="AF212" i="21" s="1"/>
  <c r="AF213" i="21" s="1"/>
  <c r="AG209" i="21"/>
  <c r="AF174" i="21"/>
  <c r="AF175" i="21" s="1"/>
  <c r="AF176" i="21" s="1"/>
  <c r="AF177" i="21" s="1"/>
  <c r="AG173" i="21"/>
  <c r="AF102" i="21"/>
  <c r="AF103" i="21" s="1"/>
  <c r="AF104" i="21" s="1"/>
  <c r="AF105" i="21" s="1"/>
  <c r="AG101" i="21"/>
  <c r="AF42" i="21"/>
  <c r="AF43" i="21" s="1"/>
  <c r="AF44" i="21" s="1"/>
  <c r="AF45" i="21" s="1"/>
  <c r="AG41" i="21"/>
  <c r="AF222" i="21"/>
  <c r="AF223" i="21" s="1"/>
  <c r="AF224" i="21" s="1"/>
  <c r="AF225" i="21" s="1"/>
  <c r="AG221" i="21"/>
  <c r="AF150" i="21"/>
  <c r="AF151" i="21" s="1"/>
  <c r="AF152" i="21" s="1"/>
  <c r="AF153" i="21" s="1"/>
  <c r="AG149" i="21"/>
  <c r="AG36" i="21"/>
  <c r="AG37" i="21" s="1"/>
  <c r="AG38" i="21" s="1"/>
  <c r="AG39" i="21" s="1"/>
  <c r="AH34" i="21" s="1"/>
  <c r="AI34" i="21" s="1"/>
  <c r="AL34" i="21" s="1"/>
  <c r="AM34" i="21" s="1"/>
  <c r="AG30" i="21"/>
  <c r="AG31" i="21" s="1"/>
  <c r="AG32" i="21" s="1"/>
  <c r="AG33" i="21" s="1"/>
  <c r="AH28" i="21" s="1"/>
  <c r="AI28" i="21" s="1"/>
  <c r="AL28" i="21" s="1"/>
  <c r="AM28" i="21" s="1"/>
  <c r="AG156" i="21"/>
  <c r="AG157" i="21" s="1"/>
  <c r="AG158" i="21" s="1"/>
  <c r="AG159" i="21" s="1"/>
  <c r="AK154" i="21" s="1"/>
  <c r="AG17" i="21"/>
  <c r="AG18" i="21" s="1"/>
  <c r="AG19" i="21" s="1"/>
  <c r="AG20" i="21" s="1"/>
  <c r="AG21" i="21" s="1"/>
  <c r="AH16" i="21" s="1"/>
  <c r="AI16" i="21" s="1"/>
  <c r="AL16" i="21" s="1"/>
  <c r="AM16" i="21" s="1"/>
  <c r="AK178" i="21"/>
  <c r="AK64" i="21"/>
  <c r="AF11" i="21"/>
  <c r="AF12" i="21" s="1"/>
  <c r="AF13" i="21" s="1"/>
  <c r="AF14" i="21" s="1"/>
  <c r="AF15" i="21" s="1"/>
  <c r="F221" i="13"/>
  <c r="F211" i="13"/>
  <c r="F212" i="13"/>
  <c r="F213" i="13"/>
  <c r="F214" i="13"/>
  <c r="F215" i="13"/>
  <c r="F216" i="13"/>
  <c r="F217" i="13"/>
  <c r="F218" i="13"/>
  <c r="F219" i="13"/>
  <c r="F220" i="13"/>
  <c r="F210" i="13"/>
  <c r="B221" i="13" a="1"/>
  <c r="AG72" i="21" l="1"/>
  <c r="AG73" i="21" s="1"/>
  <c r="AG74" i="21" s="1"/>
  <c r="AG75" i="21" s="1"/>
  <c r="AH70" i="21" s="1"/>
  <c r="AI70" i="21" s="1"/>
  <c r="AL70" i="21" s="1"/>
  <c r="AM70" i="21" s="1"/>
  <c r="AG59" i="21"/>
  <c r="AG60" i="21" s="1"/>
  <c r="AG61" i="21" s="1"/>
  <c r="AG62" i="21" s="1"/>
  <c r="AG63" i="21" s="1"/>
  <c r="AH58" i="21" s="1"/>
  <c r="AI58" i="21" s="1"/>
  <c r="AL58" i="21" s="1"/>
  <c r="AM58" i="21" s="1"/>
  <c r="AG47" i="21"/>
  <c r="AG48" i="21" s="1"/>
  <c r="AG49" i="21" s="1"/>
  <c r="AG50" i="21" s="1"/>
  <c r="AG51" i="21" s="1"/>
  <c r="AH46" i="21" s="1"/>
  <c r="AI46" i="21" s="1"/>
  <c r="AL46" i="21" s="1"/>
  <c r="AM46" i="21" s="1"/>
  <c r="AG24" i="21"/>
  <c r="AG25" i="21" s="1"/>
  <c r="AG26" i="21" s="1"/>
  <c r="AG27" i="21" s="1"/>
  <c r="AH22" i="21" s="1"/>
  <c r="AI22" i="21" s="1"/>
  <c r="AL22" i="21" s="1"/>
  <c r="AM22" i="21" s="1"/>
  <c r="AG96" i="21"/>
  <c r="AG97" i="21" s="1"/>
  <c r="AG98" i="21" s="1"/>
  <c r="AG99" i="21" s="1"/>
  <c r="AH94" i="21" s="1"/>
  <c r="AI94" i="21" s="1"/>
  <c r="AL94" i="21" s="1"/>
  <c r="AM94" i="21" s="1"/>
  <c r="AG107" i="21"/>
  <c r="AG108" i="21" s="1"/>
  <c r="AG109" i="21" s="1"/>
  <c r="AG110" i="21" s="1"/>
  <c r="AG111" i="21" s="1"/>
  <c r="AH106" i="21" s="1"/>
  <c r="AI106" i="21" s="1"/>
  <c r="AL106" i="21" s="1"/>
  <c r="AM106" i="21" s="1"/>
  <c r="AG198" i="21"/>
  <c r="AG199" i="21" s="1"/>
  <c r="AG200" i="21" s="1"/>
  <c r="AG201" i="21" s="1"/>
  <c r="AH196" i="21" s="1"/>
  <c r="AI196" i="21" s="1"/>
  <c r="AL196" i="21" s="1"/>
  <c r="AM196" i="21" s="1"/>
  <c r="AG53" i="21"/>
  <c r="AG54" i="21" s="1"/>
  <c r="AG55" i="21" s="1"/>
  <c r="AG56" i="21" s="1"/>
  <c r="AG57" i="21" s="1"/>
  <c r="AK52" i="21" s="1"/>
  <c r="AG167" i="21"/>
  <c r="AG168" i="21" s="1"/>
  <c r="AG169" i="21" s="1"/>
  <c r="AG170" i="21" s="1"/>
  <c r="AG171" i="21" s="1"/>
  <c r="AK166" i="21" s="1"/>
  <c r="AK82" i="21"/>
  <c r="AK118" i="21"/>
  <c r="AH184" i="21"/>
  <c r="AI184" i="21" s="1"/>
  <c r="AL184" i="21" s="1"/>
  <c r="AM184" i="21" s="1"/>
  <c r="AH88" i="21"/>
  <c r="AI88" i="21" s="1"/>
  <c r="AL88" i="21" s="1"/>
  <c r="AM88" i="21" s="1"/>
  <c r="AK34" i="21"/>
  <c r="AK112" i="21"/>
  <c r="AH202" i="21"/>
  <c r="AI202" i="21" s="1"/>
  <c r="AL202" i="21" s="1"/>
  <c r="AM202" i="21" s="1"/>
  <c r="AK196" i="21"/>
  <c r="AK124" i="21"/>
  <c r="AK142" i="21"/>
  <c r="AG222" i="21"/>
  <c r="AG223" i="21" s="1"/>
  <c r="AG224" i="21" s="1"/>
  <c r="AG225" i="21" s="1"/>
  <c r="AK220" i="21" s="1"/>
  <c r="AK130" i="21"/>
  <c r="AG138" i="21"/>
  <c r="AG139" i="21" s="1"/>
  <c r="AG140" i="21" s="1"/>
  <c r="AG141" i="21" s="1"/>
  <c r="AH136" i="21" s="1"/>
  <c r="AI136" i="21" s="1"/>
  <c r="AL136" i="21" s="1"/>
  <c r="AM136" i="21" s="1"/>
  <c r="AK58" i="21"/>
  <c r="AK28" i="21"/>
  <c r="AG150" i="21"/>
  <c r="AG151" i="21" s="1"/>
  <c r="AG152" i="21" s="1"/>
  <c r="AG153" i="21" s="1"/>
  <c r="AH148" i="21" s="1"/>
  <c r="AI148" i="21" s="1"/>
  <c r="AL148" i="21" s="1"/>
  <c r="AM148" i="21" s="1"/>
  <c r="AG42" i="21"/>
  <c r="AG43" i="21" s="1"/>
  <c r="AG44" i="21" s="1"/>
  <c r="AG45" i="21" s="1"/>
  <c r="AK40" i="21" s="1"/>
  <c r="AH214" i="21"/>
  <c r="AI214" i="21" s="1"/>
  <c r="AL214" i="21" s="1"/>
  <c r="AM214" i="21" s="1"/>
  <c r="AK214" i="21"/>
  <c r="AK16" i="21"/>
  <c r="AH154" i="21"/>
  <c r="AI154" i="21" s="1"/>
  <c r="AL154" i="21" s="1"/>
  <c r="AM154" i="21" s="1"/>
  <c r="AG174" i="21"/>
  <c r="AG175" i="21" s="1"/>
  <c r="AG176" i="21" s="1"/>
  <c r="AG177" i="21" s="1"/>
  <c r="AH172" i="21" s="1"/>
  <c r="AI172" i="21" s="1"/>
  <c r="AL172" i="21" s="1"/>
  <c r="AM172" i="21" s="1"/>
  <c r="AG78" i="21"/>
  <c r="AG79" i="21" s="1"/>
  <c r="AG80" i="21" s="1"/>
  <c r="AG81" i="21" s="1"/>
  <c r="AH76" i="21" s="1"/>
  <c r="AI76" i="21" s="1"/>
  <c r="AL76" i="21" s="1"/>
  <c r="AM76" i="21" s="1"/>
  <c r="AK106" i="21"/>
  <c r="AG102" i="21"/>
  <c r="AG103" i="21" s="1"/>
  <c r="AG104" i="21" s="1"/>
  <c r="AG105" i="21" s="1"/>
  <c r="AH100" i="21" s="1"/>
  <c r="AI100" i="21" s="1"/>
  <c r="AL100" i="21" s="1"/>
  <c r="AM100" i="21" s="1"/>
  <c r="AG210" i="21"/>
  <c r="AG211" i="21" s="1"/>
  <c r="AG212" i="21" s="1"/>
  <c r="AG213" i="21" s="1"/>
  <c r="AG162" i="21"/>
  <c r="AG163" i="21" s="1"/>
  <c r="AG164" i="21" s="1"/>
  <c r="AG165" i="21" s="1"/>
  <c r="AH160" i="21" s="1"/>
  <c r="AI160" i="21" s="1"/>
  <c r="AL160" i="21" s="1"/>
  <c r="AM160" i="21" s="1"/>
  <c r="AK148" i="21"/>
  <c r="AG11" i="21"/>
  <c r="AG12" i="21" s="1"/>
  <c r="AG13" i="21" s="1"/>
  <c r="AG14" i="21" s="1"/>
  <c r="AG15" i="21" s="1"/>
  <c r="B221" i="13"/>
  <c r="AH52" i="21" l="1"/>
  <c r="AI52" i="21" s="1"/>
  <c r="AL52" i="21" s="1"/>
  <c r="AM52" i="21" s="1"/>
  <c r="AH166" i="21"/>
  <c r="AI166" i="21" s="1"/>
  <c r="AL166" i="21" s="1"/>
  <c r="AM166" i="21" s="1"/>
  <c r="AH220" i="21"/>
  <c r="AI220" i="21" s="1"/>
  <c r="AL220" i="21" s="1"/>
  <c r="AM220" i="21" s="1"/>
  <c r="AK136" i="21"/>
  <c r="AH40" i="21"/>
  <c r="AI40" i="21" s="1"/>
  <c r="AL40" i="21" s="1"/>
  <c r="AM40" i="21" s="1"/>
  <c r="AK76" i="21"/>
  <c r="AK100" i="21"/>
  <c r="AK172" i="21"/>
  <c r="AH208" i="21"/>
  <c r="AI208" i="21" s="1"/>
  <c r="AL208" i="21" s="1"/>
  <c r="AM208" i="21" s="1"/>
  <c r="AK208" i="21"/>
  <c r="AK160" i="21"/>
  <c r="AH10" i="21"/>
  <c r="AI10" i="21" s="1"/>
  <c r="AL10" i="21" s="1"/>
  <c r="AM10" i="21" s="1"/>
  <c r="AK10" i="21"/>
  <c r="H210" i="13"/>
  <c r="B223" i="13" l="1"/>
  <c r="B222" i="13"/>
</calcChain>
</file>

<file path=xl/comments1.xml><?xml version="1.0" encoding="utf-8"?>
<comments xmlns="http://schemas.openxmlformats.org/spreadsheetml/2006/main">
  <authors>
    <author>Ingrid</author>
  </authors>
  <commentList>
    <comment ref="AX8"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B8"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F8"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J8"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N8"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R8"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V8"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Z8"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D8"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H8"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L8"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P8"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<sst xmlns="http://schemas.openxmlformats.org/spreadsheetml/2006/main" count="1924" uniqueCount="774">
  <si>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</si>
  <si>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</si>
  <si>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</si>
  <si>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</si>
  <si>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</si>
  <si>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</si>
  <si>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</si>
  <si>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</si>
  <si>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</si>
  <si>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</si>
  <si>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</si>
  <si>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</si>
  <si>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</si>
  <si>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</si>
  <si>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</si>
  <si>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</si>
  <si>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</si>
  <si>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</si>
  <si>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</si>
  <si>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</si>
  <si>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</si>
  <si>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</si>
  <si>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</si>
  <si>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</si>
  <si>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</si>
  <si>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</si>
  <si>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</si>
  <si>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</si>
  <si>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</si>
  <si>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</si>
  <si>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</si>
  <si>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</si>
  <si>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</si>
  <si>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</si>
  <si>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</si>
  <si>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</si>
  <si>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</si>
  <si>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</si>
  <si>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</si>
  <si>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</si>
  <si>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</si>
  <si>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</si>
  <si>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</si>
  <si>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</si>
  <si>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</si>
  <si>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</si>
  <si>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</si>
  <si>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</si>
  <si>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</si>
  <si>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</si>
  <si>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</si>
  <si>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</si>
  <si>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</si>
  <si>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</si>
  <si>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</si>
  <si>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</si>
  <si>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</si>
  <si>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</si>
  <si>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</si>
  <si>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</si>
  <si>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</si>
  <si>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</si>
  <si>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</si>
  <si>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</si>
  <si>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</si>
  <si>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</si>
  <si>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</si>
  <si>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</si>
  <si>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</si>
  <si>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</si>
  <si>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</si>
  <si>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</si>
  <si>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</si>
  <si>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</si>
  <si>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</si>
  <si>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</si>
  <si>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</si>
  <si>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</si>
  <si>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</si>
  <si>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</si>
  <si>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t>
  </si>
  <si>
    <t>Pérdida_Reputacional</t>
  </si>
  <si>
    <t>Afectación Económica o presupuestal</t>
  </si>
  <si>
    <t>Afectación_Económica_o_presupuestal</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</si>
  <si>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</si>
  <si>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</si>
  <si>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</si>
  <si>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</si>
  <si>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</si>
  <si>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</si>
  <si>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</si>
  <si>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</si>
  <si>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</si>
  <si>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</si>
  <si>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</si>
  <si>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</si>
  <si>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</si>
  <si>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</si>
  <si>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</si>
  <si>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</si>
  <si>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</si>
  <si>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</si>
  <si>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</si>
  <si>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</si>
  <si>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</si>
  <si>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</si>
  <si>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</si>
  <si>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</si>
  <si>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</si>
  <si>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</si>
  <si>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</si>
  <si>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</si>
  <si>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</si>
  <si>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</si>
  <si>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Reducir (mitigar)</t>
  </si>
  <si>
    <t>Reducir (compartir)</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</si>
  <si>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</si>
  <si>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</si>
  <si>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</si>
  <si>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</si>
  <si>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</si>
  <si>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</si>
  <si>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</si>
  <si>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</si>
  <si>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</si>
  <si>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</si>
  <si>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</si>
  <si>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</si>
  <si>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</si>
  <si>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</si>
  <si>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</si>
  <si>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</si>
  <si>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</si>
  <si>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</si>
  <si>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</si>
  <si>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</si>
  <si>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</si>
  <si>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</si>
  <si>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</si>
  <si>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Frecuencia con la cual se lleva a cabo la actividad</t>
  </si>
  <si>
    <t>Criterios de Impacto</t>
  </si>
  <si>
    <t>Proceso</t>
  </si>
  <si>
    <t>Objetivo</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</si>
  <si>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</si>
  <si>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</si>
  <si>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</si>
  <si>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</si>
  <si>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Código: 208-PLA-Ft-78</t>
  </si>
  <si>
    <t>Matriz Mapa de Riesgos de Gestión</t>
  </si>
  <si>
    <t>IMPACTO</t>
  </si>
  <si>
    <t>CLASIFICACIÓN DEL RIESGO</t>
  </si>
  <si>
    <t>Leve</t>
  </si>
  <si>
    <t>ZONA</t>
  </si>
  <si>
    <t>PROBABILIDAD</t>
  </si>
  <si>
    <t>CONCATE</t>
  </si>
  <si>
    <t>EVALUCIÓN</t>
  </si>
  <si>
    <t>Tipo Control</t>
  </si>
  <si>
    <t>Afectación*Control</t>
  </si>
  <si>
    <t xml:space="preserve">Calculo </t>
  </si>
  <si>
    <t>Calificación Controles</t>
  </si>
  <si>
    <t>Probabilidad Residual (%)</t>
  </si>
  <si>
    <t>TRATAMIENTO</t>
  </si>
  <si>
    <t>Reducir (Mitigar)</t>
  </si>
  <si>
    <t>Fecha Inicio</t>
  </si>
  <si>
    <t>Soporte / Evidencia</t>
  </si>
  <si>
    <t xml:space="preserve">SELECCIONE EL NOMBRE PROCESO </t>
  </si>
  <si>
    <t>OBJETIVO PROCESO</t>
  </si>
  <si>
    <t>1. Gestión Estratégica</t>
  </si>
  <si>
    <t>2. Gestión de Comunicaciones</t>
  </si>
  <si>
    <t>3. Prevención del Daño Antijurídico y Representación Judicial</t>
  </si>
  <si>
    <t>5. Mejoramiento de Vivienda</t>
  </si>
  <si>
    <t xml:space="preserve">6. Mejoramiento de Barrios </t>
  </si>
  <si>
    <t>7. Urbanizaciones y Titulación</t>
  </si>
  <si>
    <t>8. Servicio al Ciudadano</t>
  </si>
  <si>
    <t>9.Gestión_Administrativa</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</si>
  <si>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</si>
  <si>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10. Gestión Financiera</t>
  </si>
  <si>
    <t>11. Gestión Documental</t>
  </si>
  <si>
    <t>Garantizar la disponibilidad de la información contenida en los documentos de archivo de las dependencias de la Caja de la Vivienda Popular.</t>
  </si>
  <si>
    <t>12. Gestión del Talento Humano</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</si>
  <si>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</si>
  <si>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13. Adquisición de Bienes y Servicios</t>
  </si>
  <si>
    <t>14. Gestión Tecnología de la Información y Comunicaciones</t>
  </si>
  <si>
    <t>15. Gestión del Control Interno Disciplinario</t>
  </si>
  <si>
    <t>16. Evaluación de la Gestión</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</si>
  <si>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</si>
  <si>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 xml:space="preserve">Responsable </t>
  </si>
  <si>
    <t>RESPONSABLE</t>
  </si>
  <si>
    <t xml:space="preserve">Jefe Oficina Asesora de Planeación </t>
  </si>
  <si>
    <t xml:space="preserve">Jefe Oficina Asesora de Comunicaciones </t>
  </si>
  <si>
    <t xml:space="preserve">Director Jurídico </t>
  </si>
  <si>
    <t>Director de Reasentamientos</t>
  </si>
  <si>
    <t>Director de Mejoramiento de Vivienda</t>
  </si>
  <si>
    <t>Director de Mejoramiento de Barrios</t>
  </si>
  <si>
    <t>Director de Urbanizaciones y Titulación</t>
  </si>
  <si>
    <t>Director de Gestión Corporativa y CID</t>
  </si>
  <si>
    <t xml:space="preserve">Subdirector Administrativo </t>
  </si>
  <si>
    <t>Subdirector Financiero</t>
  </si>
  <si>
    <t>Jefe Oficina de Tecnologías de la Información y las Comunicaciones</t>
  </si>
  <si>
    <t xml:space="preserve">Asesor de Control Interno </t>
  </si>
  <si>
    <t>Corresponde al número único que se le asigna a cada uno de los riesgos. Permite definir un consecutivo de riesgos.</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</si>
  <si>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</si>
  <si>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</si>
  <si>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</si>
  <si>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t>Probabilidad Inherente (%)</t>
  </si>
  <si>
    <r>
      <t xml:space="preserve">El archivo contiene las siguientes hojas:
-   </t>
    </r>
    <r>
      <rPr>
        <b/>
        <sz val="10"/>
        <rFont val="Arial"/>
        <family val="2"/>
      </rPr>
      <t>Hoja 1 Instructivo</t>
    </r>
    <r>
      <rPr>
        <sz val="10"/>
        <rFont val="Arial"/>
        <family val="2"/>
      </rPr>
      <t xml:space="preserve">
 -  </t>
    </r>
    <r>
      <rPr>
        <b/>
        <sz val="10"/>
        <rFont val="Arial"/>
        <family val="2"/>
      </rPr>
      <t xml:space="preserve">Hoja "208-PLA-Ft-78 Mapa Gestión: </t>
    </r>
    <r>
      <rPr>
        <sz val="10"/>
        <rFont val="Arial"/>
        <family val="2"/>
      </rPr>
      <t>Encontrará la totalidad de la estructura para la identificación y valoración de los riesgos por proceso, programa o proyecto, acorde con el nivel de desagregación que la entidad considere necesaria.</t>
    </r>
  </si>
  <si>
    <r>
      <t xml:space="preserve">Recuerde que el control se define como la medida que permite reducir o mitigar un riesgo. Defina el control (es) que atacan la causa raíz del riesgo, considere la estructura explicada en la guía: </t>
    </r>
    <r>
      <rPr>
        <b/>
        <sz val="10"/>
        <color theme="9" tint="-0.249977111117893"/>
        <rFont val="Arial"/>
        <family val="2"/>
      </rPr>
      <t>Responsable de ejecutar el control + Acción + Complemento</t>
    </r>
  </si>
  <si>
    <r>
      <t xml:space="preserve">ATRIBUTOS EFICIENCIA
</t>
    </r>
    <r>
      <rPr>
        <sz val="10"/>
        <rFont val="Arial"/>
        <family val="2"/>
      </rPr>
      <t>Tipo</t>
    </r>
  </si>
  <si>
    <r>
      <t xml:space="preserve">ATRIBUTOS EFICIENCIA
</t>
    </r>
    <r>
      <rPr>
        <sz val="10"/>
        <rFont val="Arial"/>
        <family val="2"/>
      </rPr>
      <t>Implementación</t>
    </r>
  </si>
  <si>
    <r>
      <t xml:space="preserve">ATRIBUTOS INFORMATIVOS
</t>
    </r>
    <r>
      <rPr>
        <sz val="10"/>
        <rFont val="Arial"/>
        <family val="2"/>
      </rPr>
      <t>Documentación</t>
    </r>
  </si>
  <si>
    <r>
      <t xml:space="preserve">ATRIBUTOS INFORMATIVOS
</t>
    </r>
    <r>
      <rPr>
        <sz val="10"/>
        <rFont val="Arial"/>
        <family val="2"/>
      </rPr>
      <t>Frecuencia</t>
    </r>
  </si>
  <si>
    <r>
      <t xml:space="preserve">Plan de Acción
</t>
    </r>
    <r>
      <rPr>
        <sz val="10"/>
        <rFont val="Arial"/>
        <family val="2"/>
      </rPr>
      <t xml:space="preserve">Responsable, fecha implementación, fecha seguimiento, seguimiento. </t>
    </r>
  </si>
  <si>
    <t>Teniendo en cuenta que ingresó la información de PROBABILIDAD e IMPACTO, la matriz automáticamente hará el cálculo para la zona de riesgo inherente</t>
  </si>
  <si>
    <r>
      <t xml:space="preserve">ATRIBUTOS INFORMATIVOS
</t>
    </r>
    <r>
      <rPr>
        <sz val="10"/>
        <rFont val="Arial"/>
        <family val="2"/>
      </rPr>
      <t>Evidencia</t>
    </r>
  </si>
  <si>
    <r>
      <t xml:space="preserve">ATRIBUTOS EFICIENCIA
</t>
    </r>
    <r>
      <rPr>
        <sz val="10"/>
        <rFont val="Arial"/>
        <family val="2"/>
      </rPr>
      <t>Calificación Controles</t>
    </r>
  </si>
  <si>
    <t>Impacto Residual Final (%)</t>
  </si>
  <si>
    <t>Teniendo en cuenta la información ingresada en el campo de Frecuencia con la cual se lleva a cabo la actividad, la matriz esta parametrizada para atribuir la zona de calor donde esta ubicada.</t>
  </si>
  <si>
    <t>Teniendo en cuenta la información ingresada en el campo de Frecuencia con la cual se lleva a cabo la actividad, la matriz esta parametrizada para atribuir el (%) correspondiente de acuerdo a la tabla de probabilidad</t>
  </si>
  <si>
    <t>Esta casilla no se diligencia, depende de la selección en la columna "Tipo"</t>
  </si>
  <si>
    <t>La matriz automáticamente hará el cálculo para el control analizado</t>
  </si>
  <si>
    <t>Teniendo en cuenta la información calculada en la probabilidad inherente y los controles aplicados para el riesgo, la matriz esta parametrizada para atribuir el (%) correspondiente de acuerdo a la tabla de probabilidad</t>
  </si>
  <si>
    <t>Teniendo en cuenta la información calculada en la probabilidad inherente y los controles aplicados para el riesgo, la matriz esta parametrizada para atribuir la zona de calor donde esta ubicada.</t>
  </si>
  <si>
    <t>Teniendo en cuenta la información seleccionada en el impacto inherente y los controles aplicados para el riesgo, la matriz esta parametrizada para atribuir la zona de calor donde esta ubicada.</t>
  </si>
  <si>
    <t>Teniendo en cuenta la información seleccionada en el impacto inherente y los controles aplicados para el riesgo, la matriz esta parametrizada para atribuir el (%) correspondiente de acuerdo a la tabla de probabilidad</t>
  </si>
  <si>
    <r>
      <t>La matriz automáticamente hará el cálculo, acorde con el control o controles definidos con sus atributos analizados, lo que permitirá establecer el</t>
    </r>
    <r>
      <rPr>
        <b/>
        <sz val="10"/>
        <color theme="9" tint="-0.249977111117893"/>
        <rFont val="Arial"/>
        <family val="2"/>
      </rPr>
      <t xml:space="preserve"> nivel de riesgo inherente</t>
    </r>
  </si>
  <si>
    <t>Describa cual es la evidencia que soporta la aplicación del control definido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</si>
  <si>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</si>
  <si>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inicia la aplicación de la actividad de control de tratamiento</t>
  </si>
  <si>
    <t>Fecha en la cual finaliza la aplicación de la actividad de control de tratamiento</t>
  </si>
  <si>
    <t>Defina el indicador o métrica numérica que permitirá definir las posibles desviaciones o el cumplimiento del objetivo de la actividad de control de tratamiento del riesgo.</t>
  </si>
  <si>
    <t>Responsable*</t>
  </si>
  <si>
    <t>Fecha Inicio*</t>
  </si>
  <si>
    <t>Fecha Finalización*</t>
  </si>
  <si>
    <t>Indicador*</t>
  </si>
  <si>
    <t>Seleccione estado de actividad</t>
  </si>
  <si>
    <t xml:space="preserve">Finalizado </t>
  </si>
  <si>
    <t>En Curso</t>
  </si>
  <si>
    <t>Contingencia*</t>
  </si>
  <si>
    <t>Defina la acción que se debe desarrollar ante un posible evento de materialización del riesgo. Esta debe ser la acción inmediata que hará el proceso una vez identifique la materialización de su riesgo.</t>
  </si>
  <si>
    <r>
      <t xml:space="preserve"> - </t>
    </r>
    <r>
      <rPr>
        <b/>
        <sz val="10"/>
        <rFont val="Arial"/>
        <family val="2"/>
      </rPr>
      <t xml:space="preserve"> Hoja "Tabla de probabilidad": </t>
    </r>
    <r>
      <rPr>
        <sz val="10"/>
        <rFont val="Arial"/>
        <family val="2"/>
      </rPr>
      <t>Tabla referente para todos los cálculos (no se diligencia)</t>
    </r>
  </si>
  <si>
    <r>
      <t xml:space="preserve"> - </t>
    </r>
    <r>
      <rPr>
        <b/>
        <sz val="10"/>
        <rFont val="Arial"/>
        <family val="2"/>
      </rPr>
      <t xml:space="preserve"> Hoja "Tabla de Impacto": </t>
    </r>
    <r>
      <rPr>
        <sz val="10"/>
        <rFont val="Arial"/>
        <family val="2"/>
      </rPr>
      <t>Tabla referente para todos los cálculos (no se diligencia)</t>
    </r>
  </si>
  <si>
    <t>La CVP define y actualiza su instrumento de riesgos de gestión con el propósito de facilitar el ejercicio de identificación, análisis, evaluación y seguimiento de los riesgos de gestión a los cuales se encuentra expuesta la entidad, el presente formato desarrolla un esquema completo acorde con los contenidos metodológicos de la Guía para la Administración del Riesgo y el diseño de controles V5, y adaptado a la POLÍTICA DE ADMINISTRACIÓN DEL RIESGO definida por la Entidad.</t>
  </si>
  <si>
    <t>Antes de iniciar con el diligenciamiento de la información en la matriz, se requiere haber avanzado en el análisis del proceso, su objetivo, alcance, actividades clave (Caracterización), considere los lineamientos establecidos en la Política de Riesgos de la CVP.</t>
  </si>
  <si>
    <t>Nro.</t>
  </si>
  <si>
    <r>
      <t xml:space="preserve">Consolida o resume los análisis sobre impacto + causa inmediata + causa raíz, permitiendo contar con una redacción clara y concreta del riesgo identificado. Tenga en cuenta la estructura de alto nivel establecida en al guía, inicia con </t>
    </r>
    <r>
      <rPr>
        <b/>
        <sz val="10"/>
        <color theme="9" tint="-0.249977111117893"/>
        <rFont val="Arial"/>
        <family val="2"/>
      </rPr>
      <t>POSIBILIDAD DE + Impacto para la entidad (Qué) + Causa Inmediata (Cómo) + Causa Raíz (Por qué)</t>
    </r>
  </si>
  <si>
    <t>Utilice la lista de despliegue que se encuentra parametrizada, le aparecerán las opciones: i)Daños Activos Físicos, ii)Ejecución y Administración de procesos, iii)Fallas Tecnológicas, iv)Relaciones Laborales, v)Usuarios, productos y practicas organizacionales.</t>
  </si>
  <si>
    <t>Defina el # de veces que se ejecuta la actividad durante el año, (Recuerde la probabilidad e ocurrencia del riesgo se define como el No. de veces que se pasa por el punto de riesgo en el periodo de 1 año). La matriz automáticamente hará el cálculo para el nivel de probabilidad inherente.</t>
  </si>
  <si>
    <t>Utilice la lista de despliegue que se encuentra parametrizada, le aparecerán las opciones de la tabla de Impacto. La matriz automáticamente hará el cálculo para el nivel de impacto inherente</t>
  </si>
  <si>
    <t>Corresponde al número único asignado para cada control dentro de cada riesgo</t>
  </si>
  <si>
    <t>Utilice la lista de despliegue que se encuentra parametrizada, le aparecerán las opciones: i)Preventivo, ii)Detectivo, iii)Correctivo.</t>
  </si>
  <si>
    <t>Utilice la lista de despliegue que se encuentra parametrizada, le aparecerán las opciones: i)Automático, ii)Manual.</t>
  </si>
  <si>
    <t>Utilice la lista de despliegue que se encuentra parametrizada, le aparecerán las opciones: i)Documentado, ii)Sin documentar.</t>
  </si>
  <si>
    <t>Utilice la lista de despliegue que se encuentra parametrizada, le aparecerán las opciones: i)Continua, ii)Aleatoria.</t>
  </si>
  <si>
    <t>Utilice la lista de despliegue que se encuentra parametrizada, le aparecerán las opciones: i)Con Registro, ii) Sin Registro.</t>
  </si>
  <si>
    <t>Utilice la lista de despliegue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</si>
  <si>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tercerización), indicando información relevante. </t>
  </si>
  <si>
    <t>Utilice la lista de despliegue que se encuentra parametrizada, le aparecerán las opciones: i)Finalizado, ii)En curso, la selección en este caso dependerá de las acciones del plan que se hayan establecido en cada caso.</t>
  </si>
  <si>
    <t>evalúa</t>
  </si>
  <si>
    <t>Reputacionales</t>
  </si>
  <si>
    <t>Ejecución y Administración de procesos</t>
  </si>
  <si>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</si>
  <si>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</si>
  <si>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Usuarios, productos y practicas</t>
  </si>
  <si>
    <r>
      <t xml:space="preserve">1. Gestión Estratégica </t>
    </r>
    <r>
      <rPr>
        <b/>
        <sz val="10"/>
        <color rgb="FF000000"/>
        <rFont val="Century Gothic"/>
        <family val="2"/>
      </rPr>
      <t>(PI 7696)</t>
    </r>
  </si>
  <si>
    <t>Fortalecer el modelo de gestión, la infraestructura operacional y los sistemas de información de la Caja de Vivienda Popular.</t>
  </si>
  <si>
    <t>4. Reasentamientos</t>
  </si>
  <si>
    <r>
      <t xml:space="preserve">4. Reasentamientos </t>
    </r>
    <r>
      <rPr>
        <b/>
        <sz val="10"/>
        <color rgb="FF000000"/>
        <rFont val="Century Gothic"/>
        <family val="2"/>
      </rPr>
      <t>(PI 7698)</t>
    </r>
  </si>
  <si>
    <t>Disminuir el número de hogares que habitan en predios localizados en zonas de Alto Riesgo no mitigable o los ordenados mediante sentencias judiciales o actos administrativos.</t>
  </si>
  <si>
    <r>
      <t xml:space="preserve">5. Mejoramiento de Vivienda </t>
    </r>
    <r>
      <rPr>
        <b/>
        <sz val="10"/>
        <color rgb="FF000000"/>
        <rFont val="Century Gothic"/>
        <family val="2"/>
      </rPr>
      <t>(PI 7680)</t>
    </r>
  </si>
  <si>
    <t>Implementar un instrumento de política pública distrital de mejoramiento y construcción de vivienda denominado Plan Terrazas.</t>
  </si>
  <si>
    <r>
      <t xml:space="preserve">6. Mejoramiento de Barrios  </t>
    </r>
    <r>
      <rPr>
        <b/>
        <sz val="10"/>
        <color rgb="FF000000"/>
        <rFont val="Century Gothic"/>
        <family val="2"/>
      </rPr>
      <t>(PI 7703)</t>
    </r>
  </si>
  <si>
    <t>Realizar mejoramiento integral de espacio público en ocho (8) territorios priorizados.</t>
  </si>
  <si>
    <r>
      <t xml:space="preserve">7. Urbanizaciones y Titulación </t>
    </r>
    <r>
      <rPr>
        <b/>
        <sz val="10"/>
        <color rgb="FF000000"/>
        <rFont val="Century Gothic"/>
        <family val="2"/>
      </rPr>
      <t>(PI 7684)</t>
    </r>
  </si>
  <si>
    <t>Realizar el acompañamiento técnico, jurídico y social a las familias asentadas VIS o VIP, con el fin de obtener un título de propiedad registrado y concretar la entrega de zonas de cesión obligatorias; facilitando el acceso a una ciudad legal.</t>
  </si>
  <si>
    <r>
      <t xml:space="preserve">14. Gestión Tecnología de la Información y Comunicaciones </t>
    </r>
    <r>
      <rPr>
        <b/>
        <sz val="10"/>
        <color rgb="FF000000"/>
        <rFont val="Century Gothic"/>
        <family val="2"/>
      </rPr>
      <t>(PI 7696)</t>
    </r>
  </si>
  <si>
    <t>Impacto*</t>
  </si>
  <si>
    <t>Causa Inmediata*</t>
  </si>
  <si>
    <t>Clasificación del Riesgo*</t>
  </si>
  <si>
    <t>No. Control*</t>
  </si>
  <si>
    <t>Descripción del Control*</t>
  </si>
  <si>
    <t>Tipo*</t>
  </si>
  <si>
    <t>Implementación*</t>
  </si>
  <si>
    <t>Documentación*</t>
  </si>
  <si>
    <t>Frecuencia*</t>
  </si>
  <si>
    <t>Evidencia*</t>
  </si>
  <si>
    <t>Tratamiento*</t>
  </si>
  <si>
    <t>Plan de Acción*</t>
  </si>
  <si>
    <t>Soporte / Evidencia*</t>
  </si>
  <si>
    <t>Estado*</t>
  </si>
  <si>
    <t>SEGUIMIENTO RESPONSABLE DEL PROCESO (reporte de avance de los controles y planes de acción)</t>
  </si>
  <si>
    <t>MONITOREO OFICINA ASESORA DE PLANEACIÓN - PRIMER CUATRIMESTRE</t>
  </si>
  <si>
    <t>SEGUIMIENTO ASESOR CONTROL INTERNO - PRIMER CUATRIMESTRE</t>
  </si>
  <si>
    <t>MONITOREO OFICINA ASESORA DE PLANEACIÓN - SEGUNDO CUATRIMESTRE</t>
  </si>
  <si>
    <t>SEGUIMIENTO ASESOR CONTROL INTERNO - SEGUNDO CUATRIMESTRE</t>
  </si>
  <si>
    <t>MONITOREO OFICINA ASESORA DE PLANEACIÓN - TERCER CUATRIMESTRE</t>
  </si>
  <si>
    <t>SEGUIMIENTO ASESOR CONTROL INTERNO - TERCER CUATRIMESTRE</t>
  </si>
  <si>
    <t>OBSERVACIÓN DEL CONTROL</t>
  </si>
  <si>
    <t>ESTADO DEL CONTROL</t>
  </si>
  <si>
    <t>OBSERVACIÓN DE LA ACTIVIDAD</t>
  </si>
  <si>
    <t>ESTADO DE LA ACTIVIDAD</t>
  </si>
  <si>
    <r>
      <t xml:space="preserve">Descripción del Riesgo*
</t>
    </r>
    <r>
      <rPr>
        <b/>
        <i/>
        <sz val="10"/>
        <color theme="1"/>
        <rFont val="Arial"/>
        <family val="2"/>
      </rPr>
      <t>¿Qué puede suceder?</t>
    </r>
  </si>
  <si>
    <r>
      <t xml:space="preserve">Criterios de impacto*
</t>
    </r>
    <r>
      <rPr>
        <i/>
        <sz val="10"/>
        <color theme="1"/>
        <rFont val="Arial"/>
        <family val="2"/>
      </rPr>
      <t xml:space="preserve">
¿Qué consecuencias puede tener su materialización?</t>
    </r>
  </si>
  <si>
    <r>
      <t xml:space="preserve">Frecuencia con la cual se realiza la actividad*
</t>
    </r>
    <r>
      <rPr>
        <i/>
        <sz val="10"/>
        <color theme="1"/>
        <rFont val="Arial"/>
        <family val="2"/>
      </rPr>
      <t xml:space="preserve">
¿Cuándo puede suceder?</t>
    </r>
  </si>
  <si>
    <r>
      <t xml:space="preserve">Causa Raíz*
</t>
    </r>
    <r>
      <rPr>
        <sz val="10"/>
        <color theme="1"/>
        <rFont val="Arial"/>
        <family val="2"/>
      </rPr>
      <t xml:space="preserve">
</t>
    </r>
    <r>
      <rPr>
        <i/>
        <sz val="10"/>
        <color theme="1"/>
        <rFont val="Arial"/>
        <family val="2"/>
      </rPr>
      <t>¿Cómo puede suceder?</t>
    </r>
  </si>
  <si>
    <t>Daños Activos Físicos/eventos externos</t>
  </si>
  <si>
    <t>Aceptar (Asumir)</t>
  </si>
  <si>
    <t>Compartir</t>
  </si>
  <si>
    <t>Versión: 7</t>
  </si>
  <si>
    <t>Definir el marco estratégico y orientar la gestión de la Caja de la Vivienda Popular, con el fin de asegurar el cumplimiento de la misionalidad y de los objetivos establecidos en el Plan de Desarrollo Distrital, mediante la formulación y aplicación de lineamientos y metodologías que permitan articular y desarrollar los procesos de planeación, ejecución, seguimiento y control; para la mejora continua, la transparencia y democratización de la información pública,  la participación incidente de la ciudadanía, y la satisfacción de las necesidades y demandas de los grupos de valor.</t>
  </si>
  <si>
    <t>Atender las solicitudes de comunicación de los diferentes programas misionales y demás áreas de la CVP, mediante la divulgación oportuna de la información, actividades, proyectos y la gestión institucional que impacta al público interno y externo, con el propósito de mantener una adecuada comunicación organizacional que facilite el desarrollo de los procesos, las relaciones interpersonales, en aras de promover la transparencia, la participación ciudadana y la responsabilidad social.</t>
  </si>
  <si>
    <t>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t>
  </si>
  <si>
    <t>Reasentar hogares estratos 1 y 2 que se encuentran ubicados en zonas de alto riesgo no mitigable, recomendadas por el IDIGER y/o los ordenados mediante sentencias judiciales o actos administrativos y adquirir los predios y/o mejoras de acuerdo con la normatividad vigente.</t>
  </si>
  <si>
    <t>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</si>
  <si>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Ejecutar las intervenciones de espacio público priorizadas por la Secretaria Distrital del Hábitat de barrios legalizados en UPZ de mejoramiento integral con los recursos asignados, a través de la planificación, formulación, ejecución, liquidación y estabilidad y sostenibilidad de las obras, para contribuir al Programa de Mejoramiento Integral de Barrios.</t>
  </si>
  <si>
    <t>Titular predios de desarrollos urbanisticos de la Caja o que han sido cedidos a la misma por otras entidades publicas o privadas, con el fin de garantizar el derecho a la propiedad</t>
  </si>
  <si>
    <t>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t>
  </si>
  <si>
    <t>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t>
  </si>
  <si>
    <t>Seleccione la periodicidad</t>
  </si>
  <si>
    <t>Diario</t>
  </si>
  <si>
    <t>Semanal</t>
  </si>
  <si>
    <t>Mensual</t>
  </si>
  <si>
    <t>Bimestral</t>
  </si>
  <si>
    <t xml:space="preserve">Trimestral </t>
  </si>
  <si>
    <t>Cuatrimestral</t>
  </si>
  <si>
    <t>Semestral</t>
  </si>
  <si>
    <t>Anual</t>
  </si>
  <si>
    <t>Cada vez que se requiera</t>
  </si>
  <si>
    <t>Periodicidad*</t>
  </si>
  <si>
    <t>RESULTADO DEL INDICADOR DE LA ACTIVIDAD</t>
  </si>
  <si>
    <t>OBSERVACIÓN DE LA ACTIVIDAD DE TRATAMIENTO</t>
  </si>
  <si>
    <t>ESTADO DE LA ACCIÓN DE TRATAMIENTO</t>
  </si>
  <si>
    <t>% DE AVANCE DE LA ACTIVIDAD DE TRATAMIENTO</t>
  </si>
  <si>
    <t>Seguimiento Control</t>
  </si>
  <si>
    <t>Nombre de la Evidencia del Control (Nombre con el cual es cargada en la carpeta de evidencias)</t>
  </si>
  <si>
    <t xml:space="preserve">EL RESPONSABLE DEL PROCESO DEBE DILIGENCIAR EL SEGUIMIENTO A REPORTAR DE SUS CONTROLES Y ACTIVIDADES DE CONTROL DE TRATAMIENTO </t>
  </si>
  <si>
    <t>Vigente desde: Febrero - 2022</t>
  </si>
  <si>
    <t>6. Mejoramiento de Barrios  (PI 7703)</t>
  </si>
  <si>
    <t>4. Reasentamientos (PI 7698)</t>
  </si>
  <si>
    <t>7. Urbanizaciones y Titulación (PI 7684)</t>
  </si>
  <si>
    <t>14. Gestión Tecnología de la Información y Comunicaciones (PI 7696)</t>
  </si>
  <si>
    <t>1. Gestión Estratégica (PI 7696)</t>
  </si>
  <si>
    <t>Giro insuficiente de los recursos comprometidos para la vigencia</t>
  </si>
  <si>
    <t>Los tiempos de ejecución de las actividades necesarias para el desarrollo del proceso de mejoramiento de barrios.</t>
  </si>
  <si>
    <t>Posibilidad de afectación económica al presupuesto de la próxima vigencia por el giro insuficiente de los recursos comprometidos para la vigencia actual debido a los tiempos de ejecución de las actividades necesarias para el desarrollo del proceso de mejoramiento de barrios.</t>
  </si>
  <si>
    <t>Negligencia del contratista (Obra, consultoría o interventoría) o factores externos no mitigados</t>
  </si>
  <si>
    <t>Indebida supervisión a los contratos (Obra, consultoría o interventoría)</t>
  </si>
  <si>
    <t xml:space="preserve">Posibilidad de retrasar o de incumplir las condiciones técnicas, sociales y de SST-MA de la ejecución de los contratos por negligencia del contratista o por factores externos no mitigados debido a la indebida supervisión a los contratos </t>
  </si>
  <si>
    <t>Incluir intervenciones no viables al proceso de Mejoramiento de Barrios</t>
  </si>
  <si>
    <t>Desarrollar las actividades de previabilidad fuera de los requerimientos establecidos en el procedimiento</t>
  </si>
  <si>
    <t>Posibilidad de afectación en la programación de las cantidades y costos de las metas en cada vigencia por incluir intervenciones no viables al proceso de Mejoramiento de Barrios debido al desarrollo de las actividades de previabilidad fuera de los requerimientos establecidos en el procedimiento</t>
  </si>
  <si>
    <t xml:space="preserve">Ingreso de documentos de recomendación por diferentes canales sin control.
La no existencia de una carpeta donde se unifiquen por vigencia todos los documentos de recomendación </t>
  </si>
  <si>
    <t>Los documentos de recomendación sin radicar en un sistema de información</t>
  </si>
  <si>
    <t>Posibilidad de no atender los documentos de recomendación debido a la falta de seguimiento.</t>
  </si>
  <si>
    <t>El documento de recomendación presenta inexactitud o hay una indebida interpretación de la información de los predios recomendados.
No se verifica con la Entidad que recomienda la información de los predios. 
No se realiza una verificación en terreno y georreferenciada de los predios antes de iniciar el Reasentamiento. 
Procesos en curso previos a la expedición del Decreto 330 de 2020 y Resolución 2073 de 2021. que no cumplían los requisitos.  
No se tiene toda la información de los procesos actualizada en el sistema de información o las bases de datos.
Las condiciones jurídicas, sociales y técnicas de las familias y los predios son dinámicas.</t>
  </si>
  <si>
    <t>Predios que ingresan al Programa sin el cumplimiento de requisitos
Información del proceso en curso sin análisis, actualización y consolidación.</t>
  </si>
  <si>
    <t xml:space="preserve">Posibilidad de iniciar un reasentamiento o dar continuidad a uno sin el cumplimiento de los requisitos de ingreso, evaluación y aprobación y selección dela acción </t>
  </si>
  <si>
    <t>No se tiene analizada, actualizada y consolidada la información del identificador/beneficiario/proceso
Procesos en curso y/o con saldos previos a la expedición del Decreto 330 de 2020 y Resolución 2073 de 2021</t>
  </si>
  <si>
    <t>Falta de corresponsabilidad de los hogares en cuanto al cumplimiento de los requisitos legales previstos para su reubicación y búsqueda de su alternativa habitacional definitiva</t>
  </si>
  <si>
    <t>Posibilidad de encontrar persistencia en la situación de los beneficiarios, lo que origina la vinculación al programa de reasentamientos en periodos superiores a 3 años.</t>
  </si>
  <si>
    <t>Aplicación inadecuada de la normatividad vigente, que puede generar pérdida de Procesos Judiciales o sanciones.</t>
  </si>
  <si>
    <t>Desconocimiento de la normatividad vigente.</t>
  </si>
  <si>
    <t>Posibilidad de presentar desactualización en la normatividad vigente o en la falta de verificación de los conceptos emitidos por parte de los profesionales adscritos a la Dirección, debido al constante cambio normativo.</t>
  </si>
  <si>
    <t>Rotación de los Abogados Apoderados.
Desactualización de SIPROJ - WEB.</t>
  </si>
  <si>
    <t>Falta de seguimiento y control de los Procesos asignados.</t>
  </si>
  <si>
    <t>Posibilidad de que los procesos Jurídicos puedan quedar desprotegidos ante cualquier actuación que se presente, por falta de seguimiento, debido a la rotación que se presenta de Abogados Apoderados.</t>
  </si>
  <si>
    <t>Cuando se cambia el Secretario del Comité, no se realiza inducción a puesto de trabajo.</t>
  </si>
  <si>
    <t>Desconocimiento normativo</t>
  </si>
  <si>
    <t>Posibilidad de incumplir la periodicidad en que el Comité de Conciliaciones se debe reunir (teniendo en cuenta lo establecido en el artículo 2.2.4.3.1.2.4. del Decreto 1069 de 2015 y así como lo contenido en el Acuerdo 001 de 2021 de la Caja de la Vivienda Popular, en especial lo relativo a los Capítulos II y V</t>
  </si>
  <si>
    <t xml:space="preserve">Desconocimiento de los contratistas de servicio al ciudadano sobre los trámites y servicios e información relevante de cara a la ciudadanía, producida por las dependencias de la entidad </t>
  </si>
  <si>
    <t>Información desactualiza e incompleta por parte de las dependencias de la Caja de la Vivienda Popular</t>
  </si>
  <si>
    <t>Posibilidad de orientar de manera inadecuada a la ciudadanía sobre los trámites y servicios que ofrece la entidad</t>
  </si>
  <si>
    <t>Ausencia de documentos en el expediente contractual (persona jurídica) durante la ejecución de contratos celebrados por la Entidad.</t>
  </si>
  <si>
    <t>Los supervisores de contrato no remiten la documentación completa al expediente contractual.</t>
  </si>
  <si>
    <t>Falta de conocimiento normativo conforme a lo consagrado en el artículo 95 de la Ley 734 de 2002:</t>
  </si>
  <si>
    <t>Falta de integridad del funcionario encargado del proceso.</t>
  </si>
  <si>
    <t xml:space="preserve">Demora en la revisión y falta de análisis de la información suministrada, en los componentes social, validación FONVIVIENDA, técnico y jurídico. </t>
  </si>
  <si>
    <t>Falta de seguimiento a los procesos que se encuentran en curso para la titulación. La titulación es un proceso rogado donde se requiere la voluntad del beneficiario para el lleno de los requisitos legales.</t>
  </si>
  <si>
    <t>Posibilidad de proyectar de manera tardía las resoluciones de titulación, por reproceso en tramites desde la creación del expediente, debido a insuficiencia de los documentos necesarios para dar continuidad y obtener el avaluó del predio</t>
  </si>
  <si>
    <t>Falta de gestión de pagos de los recursos de la vigencia y de las reservas presupuestales por parte de los ordenadores de gasto y supervisores, previo cumplimiento de las obligaciones contractuales por parte de los contratistas
Falta de gestión en la depuración de pasivos exigibles, previo cumplimiento de las obligaciones contractuales por parte de los contratistas. 
Baja ejecución del Plan Anual Mensualizado de Caja PAC de los recursos de vigencia y de reserva presupuestal.</t>
  </si>
  <si>
    <t>Falta de seguimiento y control  del Plan Anual de Adquisiciones, por parte de los proyectos de inversión y gastos de funcionamiento</t>
  </si>
  <si>
    <t>Posibilidad de presentar falencias en la ejecución de compromisos y giros de los recursos programados en la vigencia, afectando drásticamente en el cumplimiento de las metas y generando rezagos por encima de lo establecido por parte de la Secretaria de Hacienda Distrital.</t>
  </si>
  <si>
    <t>Desarrollo extemporáneo de la acciones establecidas en el plan de mejoramiento, para los hallazgos encontrados en las  auditorias de la Contraloría de Bogotá D.C.</t>
  </si>
  <si>
    <t xml:space="preserve">Desconocimiento por parte de los responsables, de las actividades y plazos, para el desarrollo y cierre de las acciones establecidas en el Plan de Mejoramiento Contraloría </t>
  </si>
  <si>
    <t>Posibilidad de incumplimiento de las acciones diseñadas, para los hallazgos detectados por la Contraloría de Bogotá D.C. a cargo de la Dirección de Urbanizaciones y Titulación.</t>
  </si>
  <si>
    <t>Aplicación incorrecta de los principios de contabilidad
Aplicación inadecuada del criterio de clasificación del hecho económico establecido en el Marco Normativo para Entidades de Gobierno.
Realización de cálculos errados o aplicación de criterios de medición posterior que no corresponden al Marco Normativo para Entidades de Gobierno.
Falta de verificación o seguimiento de los registros contables
Adulteración, manipulación o duplicación de soportes y registros contables</t>
  </si>
  <si>
    <t>Los procesos generadores de información financiera no remiten los reportes o información establecida en los procedimientos o lo hacen de manera no oportuna o de manera inexacta.</t>
  </si>
  <si>
    <t>Posibilidad de generar información financiera sin las características fundamentales de relevancia y representación fiel establecidas en el Régimen de Contabilidad Pública</t>
  </si>
  <si>
    <t xml:space="preserve">Aplicación incorrecta del instructivo 208-SFIN-In-03 PROT. SEGURIDAD TESORERIA DE LA CVP y del procedimiento 208 SFIN-Pr-11 OPERACIONES DE TESORERIA
</t>
  </si>
  <si>
    <t>Desconocimiento de las actividades contempladas en el instructivo 208-SFIN-In-03 PROT. SEGURIDAD TESORERIA DE LA CVP</t>
  </si>
  <si>
    <t xml:space="preserve">Probabilidad de fraude o practicas inadecuadas frente a la aplicación de los instructivos de protocolos de seguridad y de operaciones de tesorería. </t>
  </si>
  <si>
    <t>Falta de cronograma con fechas límite de entrega para publicaciones por parte de las áreas que la producen.</t>
  </si>
  <si>
    <t xml:space="preserve">
Entrega de información fuera de las fechas establecidas para publicación.</t>
  </si>
  <si>
    <t>Debilidad en los controles de verificación para el pago obligaciones parafiscales, seguridad social  y/o liquidaciones definitivas de los servidores públicos</t>
  </si>
  <si>
    <t>Posibilidad de pérdida económica por causación de intereses o multas debido al pago extemporáneo de la seguridad social o inconsistencias en las liquidaciones definitivas.</t>
  </si>
  <si>
    <t>Desconocimiento de los usuarios de la entidad frente al buen uso de herramientas y/o elementos tecnológicos de la entidad</t>
  </si>
  <si>
    <t>Deterioro o evento interno o externo de herramientas y/o elementos tecnológicos, que genera indisponibilidad total o parcial de los mismos.</t>
  </si>
  <si>
    <t>Posibilidad de que se presenten falla y/o falta de herramientas y/o elementos tecnológicos o indisponibilidad de los mismos, por factores internos o externos, que afecten el normal desarrollo de las labores diarias en la CVP</t>
  </si>
  <si>
    <t>Falta de personal directo con la entidad, lo cual dificulta la continuidad de los procesos y el conocimiento adquirido.</t>
  </si>
  <si>
    <t>Líderes de política de gobierno digital que actualizan permanentemente sus directrices.</t>
  </si>
  <si>
    <t>Posibilidad de 
desactualización de  las herramientas de gestión de las tecnologías de la información y las comunicaciones, dado que constantemente se actualizan y despliegan Leyes, Normas, Lineamientos.</t>
  </si>
  <si>
    <t>Registro de movimientos de los elementos  sin la autorización requerida</t>
  </si>
  <si>
    <t>Ausencia de apropiación del uso y cuidado de los bienes por parte de los funcionarios y contratistas</t>
  </si>
  <si>
    <t>Posibilidad de custodia y movimiento de bienes sin las medidas de seguridad y/o conservación, sumada a la Ausencia de apropiación del uso y cuidado de los bienes por parte de los funcionarios y contratistas que causa pérdida económica de los bienes de la entidad por daño o hurto.</t>
  </si>
  <si>
    <t>Deficiente idoneidad, falta de experticia y competencia técnica requeridas para realizar los trabajos de aseguramiento y consultoría aprobados en el Plan Anual de Auditorías
Deficiencia en la calidad y trazabilidad de la información entregada a la Asesoría de Control Interno por parte de las demás dependencias
Comprensión inadecuada del tema a evaluar por parte del funcionario o contratista que realizará el trabajo de aseguramiento o consultoría</t>
  </si>
  <si>
    <t>Insuficiencia de personal idóneo para atender las actividades aprobadas en el Plan Anual de Auditorías</t>
  </si>
  <si>
    <t>Probabilidad de que la tercera línea de defensa: a) Genere conclusiones, hallazgos o recomendaciones que induzcan toma de decisiones poco acertadas o inefectivas y b) No genere oportunas y adecuadas alertas para corregir desviaciones en la gestión de los procesos; afectando de manera negativa el cumplimiento de los objetivos de la Caja de la Vivienda Popular</t>
  </si>
  <si>
    <t>Ausencia de inspecciones y/o reportes de las condiciones físicas en las que se encuentra el área de archivo.</t>
  </si>
  <si>
    <t>Daños físicos en la estructura que no garanticen las medidas apropiadas para custodiar los archivos</t>
  </si>
  <si>
    <t>Posibilidad de pérdida o alteración en los archivos de la entidad debido a la ocurrencia de incidentes o desastres naturales</t>
  </si>
  <si>
    <t>Desconocimiento de procesos o instrumentos archivísticos</t>
  </si>
  <si>
    <t xml:space="preserve">Equipos de gestión documental que no implementan los procesos e instrumentos archivísticos dispuestos dentro del proceso de gestión documental </t>
  </si>
  <si>
    <t xml:space="preserve">Dificultad en el acceso a la información, que puedan generar
hallazgos por archivos o expedientes que no cumplen con las disposiciones normativas. </t>
  </si>
  <si>
    <t>Incumplimiento de la información reportada, por parte de los gerentes de los proyectos de inversión, en cuanto a oportunidad en la entrega y cobertura de los componentes, lo cual dificulta una oportuna y correcta revisión de datos, información y consolidación.
Reprocesos que se genera con la información reportada por los gerentes de los proyectos de inversión.
Fallas humanas en el registro y consolidación de la información suministrada por los gerentes de los proyectos de inversión de la Entidad.
Alta rotación de personal.</t>
  </si>
  <si>
    <t xml:space="preserve">Fallas humanas en el registro y consolidación de la información suministrada por los gerentes de los proyectos de inversión de la Entidad. </t>
  </si>
  <si>
    <t>Posibilidad de reportar de manera errónea e inoportuna la información enviada por los gerentes de los proyectos de inversión en el FUSS (Formato Único de Seguimiento Sectorial) generando perdida de credibilidad y confianza en los resultados.</t>
  </si>
  <si>
    <t>Fallas humanas de quien crea, modifica o elimina los documentos del SIG. 
Desconocimiento de los documentos que norman el manejo de los contenidos del Sistema Integrado de Gestión por parte de los responsables - enlaces de proceso 
No se han guardado correctamente los back-up por parte de la oficina encargada de salvaguardar la información del Sistema Integrado de Gestión.</t>
  </si>
  <si>
    <t>Falta de un sistema que permita administrar la documentación del SIG</t>
  </si>
  <si>
    <t xml:space="preserve">Desinterés en temas ambientales de funcionarios y visitantes.
 Escasa participación de las dependencias en las actividades de carácter ambiental </t>
  </si>
  <si>
    <t>Desconocimiento de la importancia de la gestión ambiental en el desarrollo de todas las actividades de la entidad</t>
  </si>
  <si>
    <t>Posibilidad de generar incumplimiento a la normatividad ambiental que rige la formulación, implementación, seguimiento y control del  Plan de Acción  PIGA.</t>
  </si>
  <si>
    <t>Desarrollo de acciones manuales los que puede retrasar o en ocasiones no generar los pagos según los compromisos de la Entidad</t>
  </si>
  <si>
    <t>Debilidad en los desarrollos tecnológicos en el Sistema "SiCapital" para la generación de archivos planos para subirlos a la Secretaria de Hacienda</t>
  </si>
  <si>
    <t>Posibilidad de omisión, preparación errada o retraso en el pago de los compromisos adquiridos por la Entidad</t>
  </si>
  <si>
    <t xml:space="preserve">Los malos hábitos de pago de los deudores de la CVP.
Aumento de la morosidad de las obligaciones crediticias colocadas en hogares vulnerables con ingresos precarios y cuya situación se agravo por la pandemia COVID 19.
</t>
  </si>
  <si>
    <t xml:space="preserve">Se otorgo créditos a familias que no contaban con la capacidad real de pago para cumplir con la obligación suscrita con la Caja de la Vivienda Popular </t>
  </si>
  <si>
    <t>Posibilidad de incumplimiento de los tiempos establecidos en el Reglamento Interno de Recaudo y Administración de Cartera durante la gestión de la etapa persuasiva y la etapa administrativa.</t>
  </si>
  <si>
    <t>Pérdida de capacidad en la ejecución del proyecto</t>
  </si>
  <si>
    <t>No oportunidad en la planeación por falta de cultura organizacional para la planeación</t>
  </si>
  <si>
    <t xml:space="preserve">Posibilidad de pérdida de la capacidad en la ejecución del proyecto de inversión debido a la no oportunidad en la planeación por falta de cultura organizacional para la planeación. </t>
  </si>
  <si>
    <t>Incumplimiento de los fines sociales a nivel de planes de acción de las Políticas Públicas, planes sectoriales e intersectoriales así como con el objetivo misional de la Entidad</t>
  </si>
  <si>
    <t>Debido a la no implementación y entrega de las obras por la debilidad de los mecanismos para el alineamiento y control del proyecto</t>
  </si>
  <si>
    <t>Posibilidad de incumplimiento de los fines sociales a nivel de planes de acción de las Políticas Públicas, planes sectoriales y objetivo misional de la Entidad, debido al inadecuado acompañamiento técnico y social a los hogares durante la implementación del Plan de Gestión Social para garantizar la implementación de la mejora.</t>
  </si>
  <si>
    <t>Retraso o incumplimiento de las metas institucionales</t>
  </si>
  <si>
    <t>Debido a la entrega inoportuna de los productos requeridos porque no se realizó el debido proceso de calidad.</t>
  </si>
  <si>
    <t>Posibilidad de retraso o incumplimiento de las metas debido a la entrega inoportuna  de productos requeridos, por errores en la ejecución y la gestión de los procesos, porque no se realizó el debido control de calidad y/o por cambios en la normatividad</t>
  </si>
  <si>
    <t>Incumpliendo del trámite</t>
  </si>
  <si>
    <t>Debido a la deficiencia  en el control  de tiempos a partir de la debida forma de cada proceso.</t>
  </si>
  <si>
    <t>Posibilidad de incumpliendo de los tiempos máximos estipulados por la Ley para emitir un acto administrativo a las solicitudes de apoyo técnico y del Plan Terrazas.</t>
  </si>
  <si>
    <t xml:space="preserve">Ilegalidad del acto administrativo </t>
  </si>
  <si>
    <t>Debido a la interpretación errónea de la normatividad vigente por falta conocimiento del valor normativo superior a los preceptos constitucionales.</t>
  </si>
  <si>
    <t>Posibilidad de ilegalidad del acto administrativo debido a la interpretación errónea de la normatividad vigente por falta de conocimiento del valor normativo superior a los preceptos constitucionales.</t>
  </si>
  <si>
    <t>Debilidad en los controles de verificación de reporte de incapacidades y debido proceso para la realización de cobro ante la EPS correspondiente</t>
  </si>
  <si>
    <t>Desconocimiento para el reporte de incapacidades, así como, el trámite de las mismas ante la EPS.</t>
  </si>
  <si>
    <t>Posibilidad de pérdida económica por la negación del reconocimiento de las incapacidades debido al incumplimiento de los requisitos exigidos por la EPS.</t>
  </si>
  <si>
    <t>Desconocimiento de obligación normativa del plan Institucional de capacitación (PIC) debido a diferencias de los ejes temáticos definidos frente al Plan Nacional de Formación y Capacitación (PNFC).</t>
  </si>
  <si>
    <t>Falta de aseguramiento en el PIC, que garantice se contemplen todos los ejes temáticos definidos en el Plan Nacional de Formación y Capacitación (PNFC).</t>
  </si>
  <si>
    <t>Posibilidad de pérdida reputacional por incumplimiento de obligación normativa del Plan Institucional de capacitación (PIC) debido a diferencias de los ejes temáticos definidos frente al Plan Nacional de Formación y Capacitación (PNFC).</t>
  </si>
  <si>
    <t xml:space="preserve">Falta de seguimiento en los controles definidos para en la Matriz de Riesgos de SST
</t>
  </si>
  <si>
    <t>Incorrecta identificación de Riesgos de SST y/o controles deficientes</t>
  </si>
  <si>
    <t>Posibilidad de pérdida económica por sanciones de entes de control o  demandas de los grupos de valor debido a incidentes, accidentes de trabajo, enfermedad laboral.</t>
  </si>
  <si>
    <t xml:space="preserve">Expedición de actos administrativos sin control de notificación y ejecutoria.
Gran volumen de actos administrativos expedidos.
Falta de un mecanismo de control de los actos administrativos expedidos
</t>
  </si>
  <si>
    <t>Actos administrativos de carácter particular sin notificar y ejecutoriar.</t>
  </si>
  <si>
    <t>Posibilidad de un acto de administrativo sin firmeza</t>
  </si>
  <si>
    <t>Procesos en curso de vigencias anteriores al 2020 con familias que no tienen cierre financiero y que no tienen interés o no pueden continuar con el proceso de Reasentamientos
Predios recomendados sin la entrega material, ni real (cuando aplique) a la CVP y familias sin Reasentamientos Definitivo
Las condiciones jurídicas, sociales y técnicas de las familias y los predios son dinámicas.</t>
  </si>
  <si>
    <t xml:space="preserve">Familias sin corresponsabilidad y renuentes al proceso de Reasentamientos. </t>
  </si>
  <si>
    <t>Posibilidad de inmovilización de los recursos que se encuentra en Cuentas de Ahorro Programado</t>
  </si>
  <si>
    <t>Daños Activos Físicos</t>
  </si>
  <si>
    <t>El supervisor del contrato con el equipo delegado de apoyo a la supervisión realiza seguimiento y control mensual a la ejecución de los productos y servicios, a través de comités técnicos de seguimiento donde se determinan los avances con relación a los cronogramas de ejecución de actividades y entregas de productos, para el giro de los pagos. 
(Este control se aplica siempre que se tengan contratos en ejecución).
Ante las posibles desviaciones al control, la Directora de Mejoramiento de Barrios solicita a la Subdirección Financiera la reprogramación del PAC de conformidad a la programación de pagos dada por los contratistas.</t>
  </si>
  <si>
    <t>El profesional financiero valida trimestralmente el cumplimiento de los pagos programados en el PAC, así como de las actividades programadas en el PAA, a través de una reunión con los profesionales de apoyo a la supervisión donde se evalúa que la planificación inicial de los recursos disponibles se esté ejecutando de acuerdo a lo programado en la respectiva anualidad.
Ante las posibles desviaciones del control, la Directora de Mejoramiento de Barrios genera las alertas necesarias a la OAP para la evaluación y formulación de soluciones frente a la posible materialización del riesgo mediante una mesa de trabajo con la dirección.</t>
  </si>
  <si>
    <t>El supervisor del contrato con el equipo delegado de apoyo a la supervisión realiza seguimiento y control mensual a la ejecución de los productos y servicios, a través de comités técnicos de seguimiento donde se determinan los avances con relación a los cronogramas de ejecución de actividades y entregas de productos. (Este control se aplica siempre que se tengan contratos en ejecución).
Ante las posibles desviaciones, se realiza  la reprogramación de cronogramas de ejecución o se generan los planes de contingencia pertinentes.</t>
  </si>
  <si>
    <t>La interventoría y/o la supervisión verifican, aprueban o generan visto bueno, según corresponda, a los productos e informes parciales entregados por los contratistas y el cumplimiento de las condiciones pactadas en los contratos, a través del informe de supervisión mensual. 
Ante las posibles desviaciones, el ordenador del gasto solicitará a la Dirección Corporativa y CID el inicio del procedimiento administrativo para la imposición de multas, sanciones y declaratorias de incumplimientos</t>
  </si>
  <si>
    <t>Cada vez que se requiera, la Directora con el apoyo del equipo de trabajo de la DMB verifica la priorización, normatividad y reserva de las oportunidades identificadas de intervenciones en espacio publico a escala barrial, a través de comunicaciones oficiales donde se consulta a las entidades competentes sobre los aspectos técnicos o normativos de las intervenciones a viabilizar. 
Ante las posibles desviaciones, en el proceso de supervisión, el supervisor con el apoyo del equipo designado junto a la interventoría y consultoría realizarán el reconocimiento de las condiciones técnicas, SSTMA y sociales a las intervecionciones en espacio público a escala barrial, a través del Acta de Reconocimiento In situ de las intervenciones a realizar.</t>
  </si>
  <si>
    <t>Cada vez que se requiera, la Directora con el apoyo del equipo de trabajo de la DMB verifica la viabilidad Técnica, Social y SSTMA de las oportunidades identificadas de intervenciones en espacio publico a escala barrial, a través del diligenciamiento insitu de las fichas de previabilidad técnica, social y SSTMA.
Ante las posibles desviaciones,  en el proceso de supervisión, el supervisor con el apoyo del equipo designado junto a la interventoría y consultoría realizarán el reconocimiento de las condiciones técnicas, SSTMA y sociales a las intervecionciones en espacio público a escala barrial, a través del Acta de Reconocimiento In situ de las intervenciones a realizar.</t>
  </si>
  <si>
    <t>Siempre que se vaya a iniciar un proceso de reasentamientos, el profesional técnico de Reas presentará a la Mesa Técnica de Reasentamientos el documento de recomendación, previa verificación en terreno de los predios recomendados, la georreferenciación y la confirmación de datos de solicitud. 
En caso de encontrar desviaciones en el control, el referente técnico al momento de realizar la visita al predio verificará que la información de éste coincida con lo indicado en el documento de recomendación.</t>
  </si>
  <si>
    <t>Siempre que se vaya a dar continuidad a un proceso en curso, el equipo interdisciplinario, asignado por EDT al proceso, elaborará el Informe Interdisciplinario de Procesos en Curso, con la información analizada y actualizada, y lo pasará a Mesa Técnica de Reasentamientos para la revisión y aprobación de la continuidad a las acciones.   
En caso de encontrar desviaciones en el control, los referentes jurídico o financiero al momento de hacer la revisión de los actos administrativos o tramitar las solicitudes de CDP, RP o desembolsos, verificarán el cumplimiento de los requisitos.</t>
  </si>
  <si>
    <t xml:space="preserve">Siempre que se vaya a elaborar una resolución, que asigna a un beneficiario un instrumento financiero (recursos o especie) o una oferta de compra de predio recomendado o mejora, el profesional jurídico deberá revisar la información registrada en el Informe de Factibilidad, o Informe Interdisciplinario Procesos en Curso y valor del avalúo. 
En caso de encontrar desviaciones en el control, los  referentes jurídico y financiero al momento de hacer la revisión del acto administrativo y solicitar el desembolso de los recursos, verificarán el cumplimiento de requisitos. </t>
  </si>
  <si>
    <t>Mensualmente, el profesional jurídico designado en EDT de Reas verificará la documentación y el cumplimiento de requisitos de los beneficiarios de Relocalización Transitoria y el profesional financiero registrará la información en el Tablero de Control, para viabilizar la continuidad en el proceso.
En caso de encontrar desviaciones en el control, el referente financiero al momento de hacer la revisión final para el pago de la Ayuda de Relocalización verifica el cumplimiento de Requisitos.</t>
  </si>
  <si>
    <t>Siempre que se vaya a realizar un desembolso el profesional financiero revisará la información necesaria para dar trámite al giro, considerando las condiciones, requisitos establecidos en los actos administrativos o documentos previos, y solicitará el Informe Interdisciplinario de Proceso en Curso o elaborará el Informe Interdisciplinario para pago de excedentes, verificando que el beneficiario cumpla con los requisitos.
En caso de encontrar desviaciones en el control, los referentes jurídico y financiero al momento de hacer la revisión de los actos administrativos o tramitar las solicitudes de  desembolsos, verificarán el cumplimiento de los requisitos.</t>
  </si>
  <si>
    <t>El Director Jurídico y/o a quien designe debe revisar mensualmente la "Matriz de Conceptos", en la que se verifica que los Conceptos emitidos durante el mes se encuentren incluidos en la Matriz y que los existentes se encuentren actualizados frente a los cambios normativos que se presenten. En caso de encontrar diferencias se deberá proceder a la actualización inmediata de la matriz de conceptos.</t>
  </si>
  <si>
    <t>El líder del proceso mensualmente delega a un encargado para validar en la Matriz de Procesos Judiciales que no se encuentre ningún proceso sin apoderado. En caso de identificar que algún proceso se encuentra sin apoderado se procederá a informar el líder de proceso para que sea asignado de manera inmediato abogado al proceso.</t>
  </si>
  <si>
    <t>Mensualmente el líder del proceso o a quien designe deberá validar que el comité sesione dos veces por mes y serán presentados los casos donde se puedan realizar algún tipo de conciliación o sus avances. Si se evidencia que como mínimo faltando 4 días hábiles para la terminación del mes, el comité no ha sesionado se generara un correo de alarma para programar la sesión dentro del periodo</t>
  </si>
  <si>
    <t>El Director de Gestión Corporativa y CID y/o a quien designe solicitara de manera mensual a las dependencias de la CVP, el suministro de información actualizada de los tramites y servicios que han sido modificados e información relevante que sea de interés para la ciudadanía.</t>
  </si>
  <si>
    <t xml:space="preserve">El coordinador social o el funcionario que designe, entregara un reporte mensual en Excel, generado mediante el SIMA. En este se puede evidenciar el acompañamiento social realizado, para la consecución de información y documentos que  permiten la continuidad del proceso. </t>
  </si>
  <si>
    <t xml:space="preserve">Mensualmente el funcionario encargado del reparto, entregara un reporte en Excel, generado mediante el aplicativo para tal fin, donde se evidencia  el seguimiento realizado al flujo de los expedientes en el componente social, técnico y jurídico. 
En caso de encontrar diferencias se procederá  a la devolución del expediente al encargado del reparto para la corrección en el componente respectivo. </t>
  </si>
  <si>
    <t>El líder del proceso o a quien designe deberá realizar mensualmente seguimiento y control al Plan Anual de Adquisiciones. Realizar el seguimiento y control de cada uno de los procesos contractuales generando alertas para una mejor toma de decisiones. 
En caso de presentar desviaciones se realizarán mesas de trabajo o planes de contingencia para corregir imprevistos. Realizar mensualmente la depuración de los pasivos exigibles. Realizar planes y mesas de trabajo para la depuración de los pasivos exigibles, liquidando y haciendo los tramites correspondientes para el giro y/o liberación de los recursos.
En los eventos de encontrar desviaciones se deberán realizar planes de contingencia para los contratos que son susceptibles de liquidación, giro y/o liberación de recursos</t>
  </si>
  <si>
    <t xml:space="preserve">El líder del proceso o a quien designe cada vez que sea necesario deberá realizar control y seguimiento a los giros de los recursos de la vigencia y reservas presupuestales. Realizar planes de trabajo o cronogramas para establecer las fechas posibles de giro de los recursos de la vigencia y de reservas presupuestales y/o liquidaciones de contratos. Verificar y revisar trimestralmente los recursos disponibles en el PAC para así garantizar los giros de vigencia como de reserva. En los casos de presentar desviaciones realizar mesas de trabajo con los enlaces financieros  y ordenadores de gasto para establecer las acciones necesarias para los giros con previo cumplimiento de las obligaciones contractuales y/o liquidación de contratos. Trimestralmente se deberá solicitar reprogramación de Plan Anual Mensualizado de Caja PAC. </t>
  </si>
  <si>
    <t>El funcionario delegado para tal fin, realizara la Formulación del Plan de Mejoramiento, de acuerdo al procedimiento de gestión de la mejora 208-CI-Pr-05, cada vez que se requiera.  Vincular a los funcionarios responsables en esta etapa,  permite que reconozcan las acciones y tiempos establecidos para el cierre de los hallazgos.  
En caso de encontrar desviaciones se procederá con planes de contingencia para el desarrollo de las acciones dentro de los plazos establecidos</t>
  </si>
  <si>
    <t xml:space="preserve">Anualmente se enviará por parte del encargado del proceso, cronograma de sostenibilidad contable a las áreas generadoras de información financiera, el cual contiene las fechas de los diferentes reportes. </t>
  </si>
  <si>
    <t>El contador realizará mensualmente el seguimiento y revisión aleatoria de los cálculos o aplicación de criterios. Realizar el seguimiento y revisión aleatoria de los cálculos o aplicación de los criterios de medición posterior que no corresponden al Marco Normativo para Entidades de Gobierno.</t>
  </si>
  <si>
    <t>El contador deberá efectuar de manera trimestral las conciliaciones necesarias para identificar las posibles diferencias de la información entre las áreas misionales de la Entidad y Financiera con el fin de establecer un mecanismo de control frente a los soportes y registros contables</t>
  </si>
  <si>
    <t>Realizar de manera mensual por parte del profesional encargado las conciliaciones bancarias, mediante el cruce de información generada por el sistema Administrativo y Financiero SICAPITAL y la información reportada por los bancos</t>
  </si>
  <si>
    <t>El tesorero realizará mensualmente el estado de Tesorería con el fin de llevar el control de los recursos, con base a la normatividad existente para tal fin</t>
  </si>
  <si>
    <t>Mensualmente el Web Master ejerce el control a través del esquema de publicación de la información cuyo seguimiento se hace mes a mes. Mediante el registro de las publicaciones en el formato 208-COM-FT-23 .El Web Master realiza las revisiones en la pag web de las publicaciones solicitadas por las dependencias, mediante el diligenciamiento del formato 208-COM-FT-23.
En caso de encontrar desviaciones el web master se acerca a la OAP y consulta con el enlace si la información fue enviada y subida a la carpeta de calidad y solicita su aprobación para subir a la WEB</t>
  </si>
  <si>
    <t>El designado por parte del Subdirector (a) Administrativo (a) deberá validar en el operador de información que los pagos fueron correctamente aplicados por el Grupo de Gestión Financiera el último día hábil del mes (mensualmente) o antes de la fecha límite que defina la normatividad vigente.</t>
  </si>
  <si>
    <t>De manera anual el delegado por parte del Jefe Oficina de Tecnologías de la Información y las Comunicaciones, verificara que el 100% de los equipos tecnológicos (impresoras, equipos de cómputo y escáneres, entre otros) se les realice el mantenimiento preventivo. De acuerdo al elemento tecnológico existe una obligación contractual para llevar a cabo esa actividad, desde la Oficina TIC se realiza el acompañamiento para dicha actividad.
En caso de identificar desviaciones deberán realizar la solicitud para el PAA, justificando esta modificación</t>
  </si>
  <si>
    <t>El delegado por el Jefe Oficina de Tecnologías de la Información y las Comunicaciones, revisa y actualiza si es necesario el Nomograma de la Oficina TIC, de manera mensual donde evidencie el 100% de la normatividad vigente en el marco de la gestión de las tecnologías de la información y las comunicaciones.</t>
  </si>
  <si>
    <t>Trimestralmente el Subdirector Administrativo o quien designe, para el ingreso o retiro de los elementos de la CVP diligencia el formato208-GA-Ft-19 “ÚNICO DE ENTRADA Y SALIDA DE ELEMENTOS”,  para el control de los mismos. Cada vez que se requiera realizar un movimiento se debe diligenciar el formato con las autorizaciones solicitadas.
Si se encuentra un intento de salida de un elemento sin la debida autorización el personal de seguridad debe informar a la Subdirección Administrativa para que se gestionen las autorizaciones correspondientes y se guarde soporte de la actuación.</t>
  </si>
  <si>
    <t>Verificar cada vez que se requiera las necesidades de personal identificadas por el Asesor de Control Interno para el proceso de "Evaluación de la Gestión" y comunicar anualmente o cada vez que se requiera, al Director General y ordenador del gasto, las necesidades de personal para lograr cumplir con eficacia, eficiencia y efectividad el Plan Anual de Auditorías.
En caso de que el personal aprobado sea menor al solicitado, deberá ajustarse el Plan Anual de Auditorías y ser comunicada esta situación al Comité Institucional de Coordinación de Control interno.</t>
  </si>
  <si>
    <t>Verificar cada vez que se requiera la idoneidad técnica del personal mediante el proceso de selección de personal de planta, bien sea por convocatoria, por provisionalidad o encargamos mediante la definición de los perfiles necesarios para dar cumplimiento al Plan Anual de Auditorías. La Oficina de Talento Humano se encarga de gestionar la vinculación de personal idóneo.
En la evaluación de desempeño del personal de planta, se indican los correctivos a realizar y se informa a la Subdirección Administrativa en busca de la mejora del desempeño del funcionario.
Los futuros contratistas deben cumplir con el perfil requerido en los estudios previos. Si se contrata a alguna persona que, cumpliendo los requisitos, no demuestra idoneidad, se solicitará la mejora en los productos entregados y finalmente si no mejora, se solicitará la terminación del contrato, en última instancia se declarará el incumplimiento del contrato por parte del contratista.
En los casos que se presenten desviaciones la asesora de control interno se encarga de evaluar contratistas idóneos técnicamente, mediante el diseño de los perfiles y la revisión de las hojas de vida y cuando sea necesario, la aplicación de pruebas de conocimiento a futuros contratistas.</t>
  </si>
  <si>
    <t>Verificar y aprobar el plan de cada una de las auditorías de acuerdo con el Procedimiento "208-CI-Pr-01 Auditoria interna V7". El Asesor de control interno revisa la propuesta de plan de cada una de las auditorías hecha por los auditores, con el fin de verificar si cumplen los parámetros establecidos.</t>
  </si>
  <si>
    <t>Se manera trimestral el Subdirector Administrativo o a quien designe, deberá formular y realizar seguimiento al sistema Integrado de Conservación y su Programa de Emergencias y manejo de desastres, mediante cronograma de seguimiento a las actividades identificadas en el Plan de conservación.</t>
  </si>
  <si>
    <t>Se manera trimestral el Subdirector Administrativo o a quien designe, formulación y presentación para aprobación ante el CIGD del  Plan Institucional de Archivos - PINAR y contar con los demás instrumentos archivísticos garantizando la disponibilidad de la información.</t>
  </si>
  <si>
    <t xml:space="preserve">Enviar al inicio de la vigencia por parte de la jefe de la Oficina Asesora de Planeación, un memorando indicando los plazos oportunos para la presentación mensual de los FUSS con los criterios de calidad, claridad, coherencia y pertinencia de la información reportada.
En los casos que se presenten demoras en la entrega de los FUSS por parte de los gerentes de los proyectos, se recordará mensualmente a través de correo electrónico enviado por parte de la Oficina Asesora de Planeación, a los Gerentes de proyectos, recordando los plazos establecidos para la entrega oportuna de la Información. 
</t>
  </si>
  <si>
    <t>El equipo de la OAP deberá validar y consolidar mensualmente la integridad de la información reportada de cada área, por parte de los enlaces de los proyectos de inversión de la OAP, en el FUSS ( Formato Único de Seguimiento Sectorial) y ubicar en la carpeta la última versión emitida por las áreas y el consolidado, a fin que se encuentre disponible. 
Si la información recibida en el FUSS no cumple con los requisitos de calidad, claridad, coherencia y pertinencia de la información reportada, se solicita la revisión del informe y se realizan los ajustes de tal manera que cumpla con los requerimientos establecidos.</t>
  </si>
  <si>
    <t>La oficina TICS y la Subdirección Financiera realizará semestralmente auditorias a los sistemas tecnológicos con el fin de revisar las fallas y establecer mejoras en los casos que aplique.</t>
  </si>
  <si>
    <t xml:space="preserve">Mensualmente por parte del delegado de la subdirección financiera se realiza un informe del estado de la cartera y la condición en la que se encuentra cada uno de los deudores. </t>
  </si>
  <si>
    <t>El Director de Mejoramiento de Vivienda realizará una jornada en el primer bimestre del 2022 con el equipo de la Dirección de Mejoramiento de Vivienda para presentar las metas de la vigencia, el plan operativo y la organización de los equipos.
En caso de identificar desviaciones se identificara una muestra para la medición de las causales de reprocesos por fases del proceso (Prefactibilidad, Factibilidad, expedición de actos de reconocimiento y ejecución).</t>
  </si>
  <si>
    <t xml:space="preserve">El Director Mejoramiento de Vivienda o a quien designe realizará espacios de dialogo cada vez que se consideren necesarios y con la participación del equipo técnico de la Dirección de Mejoramiento de Vivienda, con el propósito de continuar con la implementación del plan de gestión social, generando los controles y medidas de acompañamiento social que sean pertinentes, </t>
  </si>
  <si>
    <t xml:space="preserve">El Director Mejoramiento de Vivienda o a quien designe incorporara en la gestión del proyecto las mesas técnicas, cada vez que sea necesario, para la socialización de paquetes técnicos entregados entre estaciones de trabajo y/o para la entrega de lineamientos para la aplicación de criterios normativos y técnicos (lineamientos de diseño e ingeniería) que el equipo técnico debe tener en cuenta durante el proceso con el fin de evitar reprocesos. </t>
  </si>
  <si>
    <t>El Director Mejoramiento de Vivienda o a quien designe generará una base de seguimiento y control de tiempos en los procesos internos previos a la emisión de los actos administrativos (Desistimiento, actos de reconocimiento y/o licenciamiento)</t>
  </si>
  <si>
    <t>El Director Mejoramiento de Vivienda o a quien designe realizará la incorporación de la actualización normativa en las jornadas de información, formación y alineación  semestrales del equipo de la DMV y de ser necesario la programación de mesas técnicas para la precisión del lineamiento normativo y jurídico.</t>
  </si>
  <si>
    <t>El designado por parte del Subdirector (a) Administrativo (a), mensualmente verifica que todas las incapacidades reportadas por los servidores públicos se radiquen en la EPS correspondiente.</t>
  </si>
  <si>
    <t>Al momento de la formulación (Anualmente) el designado por parte del Subdirector (a) Administrativo (a), valida que el Plan Institucional de Capacitación contemple los ejes temáticos establecidos en el Plan Nacional de Formación y Capacitación.</t>
  </si>
  <si>
    <t>De manera trimestral el designado por parte de la subdirección administrativa, controla que el Plan Institucional de Capacitación, se este ejecutando adecuadamente de acuerdo al Plan programado para la vigencia.</t>
  </si>
  <si>
    <t>Trimestralmente el designado por parte del Subdirector (a) Administrativo (a) debe Monitorear las actividades realizadas en la CVP con el fin de identificar nuevos riesgos y/o garantizar el control  y validar la efectividad de los riesgos ya identificados en la Matriz de Riesgos SST.</t>
  </si>
  <si>
    <t>El Subdirector Administrativo o a quien designe realizará la formulación y presentación para aprobación ante el CIGD del Plan Anual de Infraestructura y Mantenimiento, incluyendo las necesidades de las dependencias de la CVP en lo asociado a la adquisición, entrega y mantenimiento de bienes y servicios a cargo de la Subdirección Administrativa</t>
  </si>
  <si>
    <t>Siempre que se expida un acto administrativo de carácter particular, que otorgue un derecho, el profesional jurídico inmediatamente entregará la información al equipo de notificaciones y éste, en los términos de ley, realizará la notificación y ejecutoria y registrará la información en el Tablero de Control destinado para este fin.
En caso de encontrar desviaciones en el control, el equipo de notificaciones realizará la notificación y ejecutoria de manera inmediata.</t>
  </si>
  <si>
    <t>Siempre que se identifique una familia que no haya dado respuesta para el cumplimiento de la obligación de entregar documentos o predios en alto riesgo, suscribir documentos  o hacer la devolución de los recursos, el profesional jurídico  procederá a decretar el desistimiento de oficio, se ordenará la desvinculación de la familia renuente del Programa de Reasentamientos y se dispondrá la adquisición del predio recomendado y la movilización de recursos mediante otra acción. 
En caso de encontrar desviaciones en el control, la Directora de Reasentamientos informará a la Dirección Jurídica de la CVP para iniciar las actuaciones jurídicas y administrativas pertinentes</t>
  </si>
  <si>
    <t>Cada vez que lleguen los documentos de recomendación se deben radicar en el Orfeo y el profesional técnico lo clasificará según la tipología en nuevo, adenda o informativo, para iniciar el trámite y su respectivo archivo en el expediente.
En caso de encontrar desviación se solicitará el registro de información en el Sistema de Reasentamientos del Distrito, que administra el IDIGER</t>
  </si>
  <si>
    <t>Socializar con el equipo de la DMB los trámites y requisitos necesarios para la liquidación de contratos</t>
  </si>
  <si>
    <t xml:space="preserve">Realizar el seguimiento y control a la ejecución y giro de las reservas presupuestales y de los pasivos exigibles, a través de mesas de trabajo mensuales donde se registre el avance de las actividades necesarias para garantizar los giros respectivos . </t>
  </si>
  <si>
    <t xml:space="preserve">Revisar aleatoriamente el expediente de una de las previabilidades realizadas durante la vigencia 2022. </t>
  </si>
  <si>
    <t xml:space="preserve">Realizar una socialización cada vez que sea necesario (de acuerdo al criterio del líder) a los profesionales responsables del procedimiento sobre las actividades y formatos del procedimiento </t>
  </si>
  <si>
    <t xml:space="preserve">Socializar y verificar trimestralmente con  los equipos técnicos y de gestión documental las actividades del procedimiento relacionadas con la radicación de los documentos de recomendación en Orfeo y la clasificación y archivo en el expediente.    </t>
  </si>
  <si>
    <t xml:space="preserve">Socializar y verificar trimestralmente con el equipo técnico las actividades del procedimiento relacionadas con la etapa de Ingreso al Programa. </t>
  </si>
  <si>
    <t>Socializar y verificar trimestralmente a todos colaboradores, que integran los componentes jurídico, técnico, social y financiero, las actividades de los procedimientos donde se indica la elaboración de los informes interdisciplinarios de procesos en curso, antes de continuar con el proceso de reasentamientos.</t>
  </si>
  <si>
    <t xml:space="preserve">Socializar y verificar trimestralmente con equipo jurídico los puntos de control de los procedimientos donde se verifica la información registrada en el Informe de Factibilidad, o Informe Interdisciplinario Procesos en Curso y valor del avalúo, para elaborar la resolución que asigna un instrumento financiero (recursos o especie) o una oferta de compra de predio recomendado y/o mejora. </t>
  </si>
  <si>
    <t>Actualizar mensualmente el Tablero de Control con la información de cada uno de los componentes (jurídico, técnico, social y financiero) de los procesos que se presentan a la Mesa Técnica de Reasentamientos</t>
  </si>
  <si>
    <t>Actualizar mensualmente el Tablero de Control con la información de los beneficiarios de Relocalización Transitoria, verificando el cumplimiento de requisitos.</t>
  </si>
  <si>
    <t xml:space="preserve">Aceptar </t>
  </si>
  <si>
    <t>N/A</t>
  </si>
  <si>
    <t>Socializar de manera mensual con los contratistas que hacen parte de Servicio al Ciudadano los tramites y servicios que han sido modificados e información relevante que sea de interés para la ciudadanía.</t>
  </si>
  <si>
    <t>Realizar seguimiento al formato 208-DGC-Ft-90 Certificado inclusión documentos en expediente electrónico se encuentre registrado correctamente e ingresarlo al expediente contractual correspondiente.</t>
  </si>
  <si>
    <t>Diligenciar los documentos implementados para  la reserva legal por  parte de los involucrados en el proceso de Gestión de Control Interno Disciplinario.</t>
  </si>
  <si>
    <t>Generar mensualmente un informe por componente y funcionario  para identificar los tiempos  que los expedientes permanecen en cada uno.</t>
  </si>
  <si>
    <t>Emitir informes de ejecución presupuestal a cada uno de los ordenadores de gasto sobre el comportamiento del presupuesto de gastos de la vigencia, giros, reservas presupuestales y pasivos exigibles con sus respectivas recomendaciones.</t>
  </si>
  <si>
    <t>Emitir informes de programación y ejecución de PAC a cada uno de los ordenadores de gasto con sus respectivas recomendaciones.</t>
  </si>
  <si>
    <t xml:space="preserve">
Desarrollar trimestralmente mesas de trabajo, con los funcionarios responsables de ejecutar las acciones, para el seguimiento al cumplimiento de las mismas dentro de los tiempos y en las condiciones establecidas en el Plan de Mejoramiento de  Contraloría de Bogotá D.C.</t>
  </si>
  <si>
    <t>Revisar selectivamente de manera mensual los hechos económicos reconocidos en el sistema de información de gestión contable.</t>
  </si>
  <si>
    <t xml:space="preserve">Mensualmente se realizara la revisión selectiva de cuentas representativas del los estados financieros </t>
  </si>
  <si>
    <t>El tesorero realizará anualmente una socialización y/o sensibilización en la aplicación del instructivo a los servidores públicos que tengan incidencia directa en la aplicabilidad de las actividades contempladas en el instructivo</t>
  </si>
  <si>
    <t xml:space="preserve">Desarrollar una socialización semestral que permita describir el procedimiento, los tiempos para las solicitudes y responsables para la solicitud de publicaciones </t>
  </si>
  <si>
    <t>Verificación mensual de la Nómina, los resúmenes y la relación de autorización de pagos para cada periodo, cotejando la información contra lo reportado en pagos de seguridad social y liquidaciones definitivas de presentarse.</t>
  </si>
  <si>
    <t>Desarrollar una reunión mensual donde se pueda realizar el seguimiento a la ejecución del plan anual de adquisiciones</t>
  </si>
  <si>
    <t>Se socializará al equipo de la Oficina TIC el proceso para la revisión del marco normativo en los documentos del proceso TIC que sean generados y/o actualizados por parte de los responsables de los servicios de TI.</t>
  </si>
  <si>
    <t>Mediante inspecciones aleatorias a las diferentes dependencias de la CVP, se validará la asignación de los recursos a los funcionarios y/o contratistas.</t>
  </si>
  <si>
    <t>Realizar charlas individuales con los procesos para mejorar la información en términos de plazos, diseño y formato en caso de identificar deficiencias en la calidad y trazabilidad de la información entregada a la Asesoría de Control Interno.</t>
  </si>
  <si>
    <t>Evaluación del cumplimiento del cronograma definido para el Sistema Integrado de Conservación y su Programa de Emergencias y manejo de desastres.</t>
  </si>
  <si>
    <t>Realizar seguimiento trimestral al cumplimiento del Plan Anual de Infraestructura y Mantenimiento y presentarlo ante el Comité de Gestión y Desempeño</t>
  </si>
  <si>
    <t>Verificar y garantizar que los procedimientos del proceso gestión documental se encuentren actualizados y acorde a los requerimientos del área.</t>
  </si>
  <si>
    <t>Desarrollar por parte de la Oficina Asesora de Planeación, tres (3) mesas de trabajo durante la vigencia, en conjunto con los Gerentes de los Proyectos de inversión y los enlaces correspondientes, donde se reitere la importancia de presentar los FUSS cumpliendo los criterios de oportunidad, calidad, claridad, coherencia y pertinencia.</t>
  </si>
  <si>
    <t xml:space="preserve">Reiterar ante los responsables de cada proceso, mediante memorando interno la importancia de revisar y mantener el Listado Maestro de Documentos debidamente actualizado, donde se les recuerda que en caso de evidenciar alguna inconsistencia en el mismo deberá ser reportada a la OAP para su respectivo trámite de ajuste </t>
  </si>
  <si>
    <t xml:space="preserve">Efectuar semestralmente una socialización con los enlaces de procesos para medir la apropiación de los temas documentales del Sistema de Gestión (rutas y manejo correcto de la información del SIG, entre otras), con los servidores y colaboradores de la entidad </t>
  </si>
  <si>
    <t>Realizar una sensibilización semestral a los funcionarios  y contratistas de la entidad sobre el Plan de Acción Anual del PIGA</t>
  </si>
  <si>
    <t>Realizar mesas de trabajo trimestrales en conjunto con la Oficina TICs para los desarrollos a los que haya lugar en los sistemas tecnológicos de la entidad que permita la integración de la información para el trámite de pagos</t>
  </si>
  <si>
    <t>Realizar la gestión de cobro persuasivo a los deudores que se encuentran en dicha etapa y plasmar el seguimiento en la matriz de informe de gestión de cobro persuasivo diseñada para tal fin</t>
  </si>
  <si>
    <t>Realizar las acciones que requieran los expedientes con el fin de organizarlos y radicarlos en la Dirección Jurídica para que continúen con la etapa de cobro judicial y plasmar la información Matriz de seguimiento de deudores para cobro Judicial y memorandos</t>
  </si>
  <si>
    <t xml:space="preserve">Realizar balance trimestral sobre el avance de  ejecución de metas en el cual se evidencien las medidas correctivas a tomar, cuando aplique.
</t>
  </si>
  <si>
    <t>Realizar los preacuerdos y acuerdos con los potenciales beneficiarios.</t>
  </si>
  <si>
    <t>Realizar semestralmente una jornada de sensibilización con el personal de la Dirección de Mejoramiento de Vivienda sobre la aplicación de criterios normativos y técnicos (lineamientos de diseño e ingeniería) que el equipo técnico debe tener en cuenta durante el proceso para la optimización de tiempos y resultados</t>
  </si>
  <si>
    <t xml:space="preserve">Generar una muestra del 5% de los procesos mensuales </t>
  </si>
  <si>
    <t>Realizar cada vez que se requiera jornadas de capacitación con el personal de la Curaduría Pública Social  en cuanto a la actualización normativa del proceso.</t>
  </si>
  <si>
    <t>Elaborar e implementar un procedimiento en el cual se incorporen  los lineamientos nacionales y distritales sobre incapacidades vigentes, y socializarlo a las diferentes dependencias y personal vinculado a la CVP</t>
  </si>
  <si>
    <t>El designado por parte de la Subdirección Administrativa, mensualmente verifica que todas las incapacidades reportadas por las dependencias se radiquen en la EPS correspondiente.</t>
  </si>
  <si>
    <t>Verificar que se encuentren contemplados todos los ejes temáticos en el Plan Institucional de Capacitaciones de la vigencia
Citar y presentar ante la Comisión de Personal las actividades que se implementarán.</t>
  </si>
  <si>
    <t>Verificar la ejecución del Plan Institucional de Capacitaciones - 2022</t>
  </si>
  <si>
    <t>Realizar evaluación y análisis del impacto de la capacitación o actividad realizada, tomando una muestra significativa por actividad realizada.</t>
  </si>
  <si>
    <t>Elaborar Matriz de Riesgos de SST, la cual debe ser debidamente aprobada y socializada a los grupos de interés.</t>
  </si>
  <si>
    <t>Realizar inspecciones periódicas que garanticen el control sobre los riesgos identificados en la Matriz.</t>
  </si>
  <si>
    <t>Verificar y garantizar que los procedimientos del proceso gestión administrativa se encuentren actualizados y acorde a los requerimientos de la CVP</t>
  </si>
  <si>
    <t xml:space="preserve">Socializar y verificar trimestralmente con el equipo de notificaciones las actividades del procedimiento relacionadas con la notificación.    </t>
  </si>
  <si>
    <t>Elaborar el instructivo de devolución de recursos Cuentas de Ahorro Programado CAP y Depósitos A Favor de Terceros - DAFT y socializarlo con el componente financiero de Reasentamientos</t>
  </si>
  <si>
    <t>Elaborar el instructivo de renuentes, desistimiento tácito y expropiación y socializarlo con el componente jurídico de Reasentamientos</t>
  </si>
  <si>
    <t>Director Técnico de Mejoramiento de Barrios y/o a quien Designe</t>
  </si>
  <si>
    <t>Director de Reasentamientos y a quien Designe</t>
  </si>
  <si>
    <t>Director Jurídico y/o a quien Designe</t>
  </si>
  <si>
    <t>Director de Gestión Corporativa y CID y/o a quien Designe</t>
  </si>
  <si>
    <t>Director de Urbanización y Titulación y/o a quien Designe</t>
  </si>
  <si>
    <t>Subdirector(a) Financiero(a)
Líder Profesional de Presupuesto</t>
  </si>
  <si>
    <t>Subdirector(a) Financiero(a)
Líder Profesional de Pagos</t>
  </si>
  <si>
    <t>Directora de Urbanización y Titulación y/o a quien Designe</t>
  </si>
  <si>
    <t>Subdirector Financiero y Contador</t>
  </si>
  <si>
    <t xml:space="preserve">Subdirector(a) Financiero(a) o a quien Designe
</t>
  </si>
  <si>
    <t>Subdirector Financiero y/o Tesorero</t>
  </si>
  <si>
    <t>Jefe Oficina Asesora de Comunicaciones y/o a quien Designe</t>
  </si>
  <si>
    <t>Subdirector Administrativo o a quien designe</t>
  </si>
  <si>
    <t>Jefe Oficina TIC</t>
  </si>
  <si>
    <t>Asesor de Control Interno</t>
  </si>
  <si>
    <t>Jefe Oficina Asesora de Planeación y enlaces de los proyectos de inversión</t>
  </si>
  <si>
    <t xml:space="preserve">Jefe Oficina Asesora de Planeación y Equipo de trabajo que Designe </t>
  </si>
  <si>
    <t>Delegado ambiental por parte de la Oficina Asesora de Planeación</t>
  </si>
  <si>
    <t>Líder Profesional de Cartera</t>
  </si>
  <si>
    <t>Director Mejoramiento de Vivienda o a quien Designe</t>
  </si>
  <si>
    <t>1 Socialización</t>
  </si>
  <si>
    <t>Acta de reunión</t>
  </si>
  <si>
    <t>Mesas de trabajo realizadas/Mesas de trabajo programadas</t>
  </si>
  <si>
    <t>Acta de reunión y listado de asistencia</t>
  </si>
  <si>
    <t xml:space="preserve">1 Sensibilización </t>
  </si>
  <si>
    <t xml:space="preserve">Acta de reunión </t>
  </si>
  <si>
    <t xml:space="preserve">1 Revisión </t>
  </si>
  <si>
    <t>1 Capacitación</t>
  </si>
  <si>
    <t xml:space="preserve">3 socializaciones y verificaciones realizadas </t>
  </si>
  <si>
    <t xml:space="preserve">Tablero de Control con estado de los procesos presentado en Mesa Técnica </t>
  </si>
  <si>
    <t>1 Tablero de Control actualizado</t>
  </si>
  <si>
    <t>Tablero de Control actualizado con la información de los beneficiarios de ayuda de relocalización</t>
  </si>
  <si>
    <t>Presentación y/o  listas de asistencia</t>
  </si>
  <si>
    <t>1 Sensibilización realizada</t>
  </si>
  <si>
    <t xml:space="preserve">Correos electrónicos  socializando a  los contratistas los trámites y servicios que han sido modificados e información relevante que sea de interés para la ciudadanía. </t>
  </si>
  <si>
    <t>(No. de correos remitidos / No. de correos programados (12)) * 100</t>
  </si>
  <si>
    <t>Seguimiento del formato 208-DGC-Ft-90</t>
  </si>
  <si>
    <t>(No. de seguimientos realizados / No. De seguimientos programados) * 100</t>
  </si>
  <si>
    <t>formatos diligenciados</t>
  </si>
  <si>
    <t>(No de documentos diligenciados/No de documentos requeridos en los procesos)</t>
  </si>
  <si>
    <t>Informe en formato Excel entregado por el funcionario encargado del reparto.</t>
  </si>
  <si>
    <t>11 Informes en formato Excel entregado por el funcionario encargado del reparto, para toda la vigencia</t>
  </si>
  <si>
    <t>Informes de seguimiento a la ejecución del presupuesto de gastos de la vigencia, giros, reservas presupuestales y pasivos exigibles</t>
  </si>
  <si>
    <t>12 Informes de seguimiento a la ejecución del presupuesto de gastos de la vigencia, giros, reservas presupuestales y pasivos exigibles</t>
  </si>
  <si>
    <t>Informes de programación y ejecución de PAC</t>
  </si>
  <si>
    <t>Doce (12) Informes de programación y ejecución de PAC</t>
  </si>
  <si>
    <t>Actas de mesas de trabajo</t>
  </si>
  <si>
    <t>4 Actas de mesas de trabajo</t>
  </si>
  <si>
    <t>Conciliaciones Interareas</t>
  </si>
  <si>
    <t>Doce (12) Conciliaciones Interareas</t>
  </si>
  <si>
    <t>Conciliaciones de cuentas representativas.</t>
  </si>
  <si>
    <t xml:space="preserve">48  conciliaciones de cuentas representativas </t>
  </si>
  <si>
    <t>Presentación y/o lista de asistencia</t>
  </si>
  <si>
    <t>Una (1) jornada de socialización y/o capacitación</t>
  </si>
  <si>
    <t xml:space="preserve">2 Piezas graficas </t>
  </si>
  <si>
    <t>2 Piezas graficas y/o audiovisual socializada</t>
  </si>
  <si>
    <t>Reporte mensual de pagos de seguridad social y/o liquidaciones definitivas validadas</t>
  </si>
  <si>
    <t># de pagos de seguridad social y/o liquidaciones definitivas sin inconsistencia / # de pagos de seguridad social y/o liquidaciones definitivas reportadas y pagadas.</t>
  </si>
  <si>
    <t>1 Acta de reunión mensual</t>
  </si>
  <si>
    <t>Numero de reuniones mensuales / 1 reunión mensual propuesta</t>
  </si>
  <si>
    <t>Acta de socialización</t>
  </si>
  <si>
    <t>1 Socialización realizada</t>
  </si>
  <si>
    <t>Acta de Inspecciones aleatorias a las diferentes dependencias de la CVP,
Lista de chequeo</t>
  </si>
  <si>
    <t>Actas de reunión con compromisos sobre la entrega de la información</t>
  </si>
  <si>
    <t>Charlas desarrolladas, mínimo una bimestral</t>
  </si>
  <si>
    <t>208-SADM-Ft-143 TABLERO DE CONTROL V1</t>
  </si>
  <si>
    <t># de Actividades ejecutadas según programación de cronograma / # de actividades programadas en cronograma</t>
  </si>
  <si>
    <t>Verificación de los procedimientos, identificando los que requieren actualización</t>
  </si>
  <si>
    <t>Lista de asistencia y presentaciones de la mesa de trabajo</t>
  </si>
  <si>
    <t>3 Mesas de trabajo durante la vigencia</t>
  </si>
  <si>
    <t>1 Memorando</t>
  </si>
  <si>
    <t>1 Memorando semestral</t>
  </si>
  <si>
    <t>Lista de asistencia y/o acta y/o presentación</t>
  </si>
  <si>
    <t>1 Socialización semestral</t>
  </si>
  <si>
    <t>Presentación o lista de asistencia</t>
  </si>
  <si>
    <t xml:space="preserve">Actas de mesas de trabajo </t>
  </si>
  <si>
    <t>Numero de mesas de trabajo realizadas   /   4 Mesas de trabajo programadas</t>
  </si>
  <si>
    <t>Matriz de informe de gestión de cobro persuasivo diligenciada</t>
  </si>
  <si>
    <t>once (11) Matrices de seguimiento de Cobro Persuasivo</t>
  </si>
  <si>
    <t xml:space="preserve">Matriz de seguimiento de deudores para cobro Judicial y memorandos. </t>
  </si>
  <si>
    <t>once (11) Matrices de seguimiento para cobro judicial</t>
  </si>
  <si>
    <t>Informe trimestral de metas</t>
  </si>
  <si>
    <t>1 Informe trimestral</t>
  </si>
  <si>
    <t>Reporte trimestral de Formatos de preacuerdo y/o acuerdo</t>
  </si>
  <si>
    <t xml:space="preserve">Formatos </t>
  </si>
  <si>
    <t xml:space="preserve">Actas y Lista de asistencia </t>
  </si>
  <si>
    <t xml:space="preserve">2 Capacitación </t>
  </si>
  <si>
    <t>Reporte del muestreo</t>
  </si>
  <si>
    <t>Reportes</t>
  </si>
  <si>
    <t>Lista de asistencia y/o acta y presentación</t>
  </si>
  <si>
    <t xml:space="preserve">Capacitación </t>
  </si>
  <si>
    <t>Procedimiento aprobado, publicado y socializado</t>
  </si>
  <si>
    <t>Un (1) Procedimiento aprobado, publicado y socializado</t>
  </si>
  <si>
    <t>Incapacidades reportadas y cobradas en términos.</t>
  </si>
  <si>
    <t>Plan Institucional de Capacitaciones aprobado y socializado</t>
  </si>
  <si>
    <t>Evaluación y análisis semestral del impacto del PIC</t>
  </si>
  <si>
    <t>Matriz de Riesgos de SST aprobada y socializada</t>
  </si>
  <si>
    <t>una (1) Matriz de Riesgos de SST aprobada y socializada</t>
  </si>
  <si>
    <t>Inspecciones y/o informes de reporte de riesgos.</t>
  </si>
  <si>
    <t>Verificación de los procedimientos, identificando los que requieren actualización
Procesos actualizados</t>
  </si>
  <si>
    <t>Instructivo devolución de recursos en CAP y DAFT elaborado y socializado</t>
  </si>
  <si>
    <t>1 instructivo elaborado y socializado</t>
  </si>
  <si>
    <t>Instructivo renuentes, desistimiento tácito y expropiación elaborado y socializado</t>
  </si>
  <si>
    <t>Generar las alertas necesarias a la OAP para la reformulación de manera inmediata del proyecto de inversión mediante una mesa de trabajo con la dirección</t>
  </si>
  <si>
    <t>El Director de Reasentamientos solicitará la radicación inmediata del documento de recomendación en el Orfeo para iniciar el trámite, cuando se identifique que éste no ingresó por éste sistema</t>
  </si>
  <si>
    <t>Realizar las actuaciones administrativas o jurídicas que sean procedentes</t>
  </si>
  <si>
    <t>Realizar la actualización conceptual y su inclusión en la matriz de conceptos</t>
  </si>
  <si>
    <t>Evaluar la situación actual del proceso y asignar un nuevo abogado para el mismo.</t>
  </si>
  <si>
    <t>Generar alerta y plan de seguimiento al cronograma del comité para evitar la ocurrencia por lo menos 4 días antes de finalizar el mes.</t>
  </si>
  <si>
    <t>Informar a la Directora de Urbanizaciones y Titulación acerca de los procesos que presentan demoras y sus posibles causas, a fin de tomar las medidas necesarias de acuerdo a la complejidad del problema</t>
  </si>
  <si>
    <t xml:space="preserve">Informar al líder del proceso las posibles irregularidades para tomar la acciones a las que haya lugar. </t>
  </si>
  <si>
    <t>Informar inmediatamente a la Directora de Urbanizaciones y Titulación, la posibilidad de incumplimiento de alguna acción, quien a su vez pondrá en conocimiento a la oficina de control interno para tomar las medidas necesarias</t>
  </si>
  <si>
    <t>Informar a la área fuente para que ajuste la información  reportada</t>
  </si>
  <si>
    <t>Analizar el impacto que puede generar la no publicación y tomar las medidas necesarias para la corrección de la omisión.</t>
  </si>
  <si>
    <t>Requerir al responsable y tomar las medidas a que de lugar</t>
  </si>
  <si>
    <t>Generar notas aclaratorias en el siguiente reporte presentado, con respecto al error evidenciado</t>
  </si>
  <si>
    <t>Generar una mesa de trabajo con el líder del proceso que realiza la solicitud para validar las alternativas de recuperación para el documento solicitado</t>
  </si>
  <si>
    <t xml:space="preserve">Evaluar alternativas tecnológicas que permitan armonizar las actividades con las diferentes áreas de la entidad </t>
  </si>
  <si>
    <t xml:space="preserve">Generar alertas al líder del proceso y todas las acciones a las que haya lugar. </t>
  </si>
  <si>
    <t>Generar las alertas necesarias a la OAP para la reformulación de manera inmediata del proyecto de inversión mediante una mesa de trabajo con la dirección cuando aplique.</t>
  </si>
  <si>
    <t>Generar la alerta ante la Dirección y a las demás dependencias que de lugar para tomar las medidas pertinentes</t>
  </si>
  <si>
    <t>Informar ante la Oficina de Control Interno Disciplinario para que ellos tomen las medidas pertinentes</t>
  </si>
  <si>
    <t>Trimestral</t>
  </si>
  <si>
    <t>Lista de asistencia</t>
  </si>
  <si>
    <t>Cada vez que sea necesario</t>
  </si>
  <si>
    <t>Inspecciones aleatorias realizadas / 6 Inspecciones aleatorias programas</t>
  </si>
  <si>
    <t>31/06/2022</t>
  </si>
  <si>
    <t>Cada vez que sea necesario el Subdirector Administrativo o quien designe, deberá trasladar los elementos de la CVP a los funcionarios y/o contratistas responsables de su uso, en los formatos asignados. Se identifica la asignación de los bienes muebles en el formato 208-GA-Ft-90 "BIENES DEVOLUTIVOS EN SERVICIO"  y bajo el formato del aplicativo SI CAPITAL Inventario Individual.
En caso de que se detecte que los inventarios no corresponden, se realizará un traslado entre el funcionario a la bodega y se realiza una nueva asignación de los elementos.</t>
  </si>
  <si>
    <t>Realizar 1 socialización a los equipos de trabajo de la DMB sobre los puntos de control establecidos en el procedimiento de Supervisión de Contratos para evitar posibles incumplimientos por parte de los contratistas de consultoría, obra e interventoría.</t>
  </si>
  <si>
    <t xml:space="preserve">Realizar 1 socialización a los equipos de trabajo de la DMB, referente al procedimiento 208-DGC-Pr-19 IMPOSICIÓN DE MULTAS  para el inicio de procesos sancionatorios por presuntos incumplimientos  </t>
  </si>
  <si>
    <t>Semestralmente con los abogados nuevos que ingresen al equipo de trabajo se deberá sensibilizar el protocolo 208-DJ-Ft-53 PROTOCOLO DE INDUCCIÓN Y ENTRENAMIENTO PUESTO DE TRABAJO - V1.</t>
  </si>
  <si>
    <t>MAPA RIESGOS DE GESTIÓN</t>
  </si>
  <si>
    <t xml:space="preserve">CAJA DE LA VIVIENDA POPULAR </t>
  </si>
  <si>
    <t>CONTROL DE CAMBIOS DE REGISTROS</t>
  </si>
  <si>
    <t>FECHA</t>
  </si>
  <si>
    <t>VERSIÓN</t>
  </si>
  <si>
    <t>PROCESO</t>
  </si>
  <si>
    <t>CAMBIO SOLICITADO</t>
  </si>
  <si>
    <t xml:space="preserve">NÚMERO RADICADO </t>
  </si>
  <si>
    <t>VIGENCIA 2022</t>
  </si>
  <si>
    <t>Gestión Estratégica</t>
  </si>
  <si>
    <t>Correo Electronico (28022022)</t>
  </si>
  <si>
    <t>Se ajusto la descripción del control del riesgo 19</t>
  </si>
  <si>
    <t>Se ajusto la descripción del control 1 del riesgo 22</t>
  </si>
  <si>
    <t>Se ajusto la descripción del control 2 del riesgo 22</t>
  </si>
  <si>
    <t>Se ajusto la descripción del control del riesgo 24</t>
  </si>
  <si>
    <t>Se ajusto la descripción del control del riesgo 25</t>
  </si>
  <si>
    <t>Se ajusto la descripción del control 1 del riesgo 37</t>
  </si>
  <si>
    <t>Se ajusto la descripción del control 2 del riesgo 37</t>
  </si>
  <si>
    <t>Se ajusto la descripción del control del riesgo 38</t>
  </si>
  <si>
    <t>Se ajusto la descripción del control del riesgo 39</t>
  </si>
  <si>
    <t>Gestión del Talento Humano</t>
  </si>
  <si>
    <t>Gestión_Administrativa</t>
  </si>
  <si>
    <t>Gestión Documental</t>
  </si>
  <si>
    <t>Se adiciona control al riesgo 16</t>
  </si>
  <si>
    <t>Se adiciona actividad de plan de acción al riesgo 16</t>
  </si>
  <si>
    <t>Gestión Financiera</t>
  </si>
  <si>
    <t>Se adicionan causas inmediatas al riesgo 16</t>
  </si>
  <si>
    <t>Se ajusta la descripción del control 1 del riesgo 17</t>
  </si>
  <si>
    <t>Se ajusta la descripción del control 2 del riesgo 17</t>
  </si>
  <si>
    <t>Se ajusta actividad del plan de acción del riesgo 29</t>
  </si>
  <si>
    <t>Se ajusta actividad 1 del plan de acción del riesgo 30</t>
  </si>
  <si>
    <t>Se ajusta actividad 2 del plan de acción del riesgo 30</t>
  </si>
  <si>
    <t>Ajuste en la redacción de la descripción del riesgo 27</t>
  </si>
  <si>
    <t>Posibilidad de no contar con la información del Sistema de Gestión al momento de atender requerimientos y demandas de los entes de control y demás grupos de valor frente a búsqueda de documentos que evidencien la ejecución, seguimiento y control de las acciones a cargo de la Entidad.</t>
  </si>
  <si>
    <t>Adquisición de Bienes y Servicios</t>
  </si>
  <si>
    <t>Ajuste de la redacción del objetivo y riesgo</t>
  </si>
  <si>
    <t>Coordinar la adquisición de los bienes y servicios necesarios en la Caja de la Vivienda Popular, según la normatividad contractual legal vigente.</t>
  </si>
  <si>
    <t>Posibilidad de incumplimiento de la normatividad contractual legal vigente.</t>
  </si>
  <si>
    <t>El equipo del archivo de contratos debe verificar que el formato 208-DGC-Ft-90 Certificado inclusión documentos en expediente electrónico se encuentre registrado correctamente e ingresarlo al expediente contractual correspondiente.</t>
  </si>
  <si>
    <t>Gestión del Control Interno Disciplinario</t>
  </si>
  <si>
    <t>Adelantar el proceso disciplinario para establecer la responsabilidad disciplinaria de los servidores y ex servidores de la Caja de la Vivienda Popular, originadas en el incumplimiento del ejercicio de sus funciones y deberes, extralimitación en el ejercicio de derechos y prohibiciones, y violación del régimen de inhabilidades, incompatibilidades, impedimentos y conflicto de intereses.</t>
  </si>
  <si>
    <t>Posibilidad de violar la reserva legal, hasta antes de la formulación el pliego de cargos/auto de citación de audiencia o la providencia que ordene el archivo definitivo, sin perjuicio de los derechos de los sujetos procesales.</t>
  </si>
  <si>
    <t xml:space="preserve">Los involucrados en el proceso de Control Interno Disciplinario verificaran el uso de los documentos implementados para el control de la reserva de ley de las actuaciones disciplinarias (208-CID-ft-34 Acta de reparto expedientes disciplinarios;  208-CID-Ft-33 Reserva de actuación disciplinaria) </t>
  </si>
  <si>
    <t>NO COLOQUE FILTROS EN ESTE ARCHIVO</t>
  </si>
  <si>
    <t>Seguimiento Actividad de Plan de Acciòn</t>
  </si>
  <si>
    <t>Atender, identificar, registrar, informar y direccionar a la ciudadanía sobre los trámites y servicios a los que pueden acceder, en torno a los programas que desarrolla la Caja de la Vivienda Popular, a través de los canales de atención dispuestos por la 
entidad, con el propósito de medir y evaluar el grado de satisfacción de los usuarios sobre los servicios prestados por la CVP y realizar el seguimiento y control a las PQRSD que ingresan a la entidad.</t>
  </si>
  <si>
    <t>Coordinar la adquisición de los bienes y servicios necesarios en la Caja de la Vivienda Popular, según la normatividad contractual legal vigente</t>
  </si>
  <si>
    <t xml:space="preserve">Adelantar el proceso disciplinario para establecer la responsabilidad disciplinaria de los servidores y ex servidores de la Caja de la Vivienda Popular, originadas en el incumplimiento del ejercicio de sus funciones y deberes, extralimitación 
en el ejercicio de derechos y prohibiciones, y violación del régimen de inhabilidades, incompatibilidades, impedimentos y conflicto de intereses.
</t>
  </si>
  <si>
    <t>Servicio al Ciudadano</t>
  </si>
  <si>
    <t>Ajuste de la redacción del objetivo</t>
  </si>
  <si>
    <t>Ajuste de la redacción del riesgo</t>
  </si>
  <si>
    <t xml:space="preserve">Resultado Indicador Plan de Acciòn (Columna AU) </t>
  </si>
  <si>
    <t>Posibilidad de omitir en la Página Web de la entidad toda la información que por normatividad se debe hacer y todas las acciones y encuentros de participación ciudadana realizadas con nuestros beneficiarios</t>
  </si>
  <si>
    <t>Gestión de Comunicaciones</t>
  </si>
  <si>
    <t>Ajuste en la redacción de la descripción del riesgo (18)</t>
  </si>
  <si>
    <t>Ajuste en la redacción de la descripción controles riesgos 27 y 28</t>
  </si>
  <si>
    <t>Acta de Reuniòn OAP (03-2022 - 25/04/2022) Monitoreo Riesgos y Acompañamiento Reporte 
PAAC Mapas de Riesgos 2022 proceso 
Gestión Estratégica.</t>
  </si>
  <si>
    <t>MAPA DE RIESGOS DE GESTIÓN 
CAJA DE LA VIVIENDA POPULAR - 2022</t>
  </si>
  <si>
    <t xml:space="preserve"> # de procedimientos actualizados, publicados y socializados / # de procedimientos identificados para actualizar </t>
  </si>
  <si>
    <t># de incapacidades cobradas y /o tramitadas para cobro / # de incapacidades reportadas para cobro</t>
  </si>
  <si>
    <t># de evaluaciones semestrales del PIC realizadas  /  # de evaluaciones semestrales del PIC programadas</t>
  </si>
  <si>
    <t># de inspecciones ejecutadas en la vigencia  /  # de inspecciones programadas para la vigencia</t>
  </si>
  <si>
    <t># de procedimientos actualizados y publicados  / # de procedimientos identificados para actualizar</t>
  </si>
  <si>
    <t>Informes de seguimiento al PINAR realizados y/o acta del Comité Institucional de Gestión y Desempeño</t>
  </si>
  <si>
    <t>Informes trimestrales de seguimiento al PINAR realizados / Informes trimestrales de seguimiento al PINAR programados * 100</t>
  </si>
  <si>
    <t>Informes de seguimiento al PIC elaborados y/o acta del Comité Institucional de Gestión y Desempeño.</t>
  </si>
  <si>
    <t>Informes trimestrales de seguimiento al PIC realizados / Informes trimestrales de seguimiento al PIC programados * 100</t>
  </si>
  <si>
    <t>Incorrecto seguimiento a la administración de la infraestructura física, los bienes y servicios que requieran todos los procesos de la entidad como apoyo a su gestión, garantizando que se encuentren en óptimas condiciones para el cumplimiento y desarrollo de sus funciones</t>
  </si>
  <si>
    <t>Falta de planeación y desconocimiento de las necesidades de las diferentes dependencias de la CVP en la administración de la infraestructura física, los bienes y servicios que requieran todos los procesos de la entidad como apoyo a su gestión</t>
  </si>
  <si>
    <t>Posibilidad de pérdida reputacional por insatisfacción de las dependencias y dificultades del cumplimiento de objetivos misionales y administrativos asociados a la gestión de la infraestructura física y a la adquisición, entrega y mantenimiento de bienes y servicios a cargo de la Subdirección Administrativa.</t>
  </si>
  <si>
    <t>Realizar seguimiento trimestral al cumplimiento del Plan Anual de Gestión de Bienes Inmuebles.</t>
  </si>
  <si>
    <t>Informes de seguimiento al Plan Anual de Gestión de Bienes Inmuebles.</t>
  </si>
  <si>
    <t># de informes de seguimiento al Plan Anual de Gestión de Bienes Inmuebles realizados / # de informes de seguimiento al Plan Anual de Gestión de Bienes Inmuebles programados * 100</t>
  </si>
  <si>
    <t>Fecha de Actualización: 29 de abril de 2022                      Versión: 3-2022</t>
  </si>
  <si>
    <t>Ajuste la redacción para los indicadores del riesgo No 25
Modificar el soporte de la actividad de Plan de Acciòn</t>
  </si>
  <si>
    <t>Ajuste la redacción para los indicadores de los riesgos No 36, 37 y 38
Del riesgo 37 modificar el soporte de la actividad de Plan de Acciòn</t>
  </si>
  <si>
    <t>Ajuste la redacción para los indicadores del riesgo No 39 
Ajuste redacciòn Causa Inmediata
Ajuste redacciòn Causa Raiz
Ajuste redacciòn Descripción del riesgo
Ajuste redacciòn Plan de Acción
Ajuste redacciòn Soporte o evidencia</t>
  </si>
  <si>
    <t>El responsable del proceso o a quien se le designe el desarrollo de la actividad debe evaluar semestralmente, mediante una mesa de trabajo del equipo de la OAP, los lineamientos para la estandarización, organización, manejo y control de la información del Sistema de Gestión de la CVP, con el propósito de garantizar la disponibilidad y el acceso a la documentación del 
Sistema de Gestión.</t>
  </si>
  <si>
    <t>El responsable del proceso o a quien se le designe el desarrollo de la actividad debe actualizar, cada vez que se requiera, el Listado Maestro de Documentos y solicitar la publicación de la información actualizada en la carpeta de Calidad y, si aplica, en la Página Web de la entidad, con el fin de garantizar la disponibilidad y el acceso a la documentación del Sistema de 
Gestión, acorde a los requerimientos de los responsables de procesos. A fin de cada mes, se debe imprimir en pdf el archivo del Listado Maestro de Documentos en el que se evidencie el estado de actualización del mismo y permita validar la atención de las solicitudes de modificación y actualización realizadas en el mes.Mediante correo electrónico al líder del proceso, se confirma la publicación de la información y se reitera la responsabilidad por parte del líder del proceso de la revisión de los contenidos publicados y su socialización.</t>
  </si>
  <si>
    <t>Mensualmente, el referente ambiental realiza seguimiento al cumplimiento del Plan de Acción Anual del Plan Institucional de Gestión Ambiental (PIGA), y genera un reporte de avance del cumplimiento del mismo, el cual se incluye en el FUSS - Informe de seguimiento mensual a la ejecución de las actividades a cargo de la OAP en el marco del proyecto de inversión 7696.
Si se evidencian retrasos o incumplimiento de las actividades programadas, se procede a hacer una mesa de trabajo para analizar las causas del retraso y evaluar su reprogramación.
Si se evidencian retrasos o incumplimiento de las actividades programadas, se procede a hacer una mesa de trabajo para analizar las causas del retraso y evaluar su reprogramación.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</si>
</sst>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d/mm/yyyy;@"/>
  </numFmts>
  <fonts count="60" x14ac:knownFonts="1">
    <font>
      <sz val="11"/>
      <color theme="1"/>
      <name val="Calibri"/>
      <family val="2"/>
      <scheme val="minor"/>
    </font>
    <font>
      <sz val="10"/>
      <color rgb="FF000000"/>
      <name val="Arial Narrow"/>
      <family val="2"/>
    </font>
    <font>
      <b/>
      <sz val="11"/>
      <color theme="1"/>
      <name val="Arial Narrow"/>
      <family val="2"/>
    </font>
    <font>
      <sz val="10"/>
      <color theme="1"/>
      <name val="Calibri"/>
      <family val="2"/>
      <scheme val="minor"/>
    </font>
    <font>
      <sz val="18"/>
      <name val="Arial"/>
      <family val="2"/>
    </font>
    <font>
      <b/>
      <sz val="20"/>
      <color rgb="FF000000"/>
      <name val="Arial Narrow"/>
      <family val="2"/>
    </font>
    <font>
      <sz val="20"/>
      <color rgb="FF000000"/>
      <name val="Arial Narrow"/>
      <family val="2"/>
    </font>
    <font>
      <sz val="20"/>
      <color rgb="FFFFFFFF"/>
      <name val="Arial Narrow"/>
      <family val="2"/>
    </font>
    <font>
      <sz val="11"/>
      <color theme="1"/>
      <name val="Calibri"/>
      <family val="2"/>
      <scheme val="minor"/>
    </font>
    <font>
      <sz val="11"/>
      <name val="Calibri"/>
      <family val="2"/>
      <scheme val="minor"/>
    </font>
    <font>
      <b/>
      <sz val="18"/>
      <color theme="1"/>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b/>
      <sz val="12"/>
      <name val="Arial Narrow"/>
      <family val="2"/>
    </font>
    <font>
      <b/>
      <sz val="9"/>
      <color theme="1"/>
      <name val="Arial Narrow"/>
      <family val="2"/>
    </font>
    <font>
      <sz val="10"/>
      <name val="Arial"/>
      <family val="2"/>
    </font>
    <font>
      <sz val="12"/>
      <name val="Times New Roman"/>
      <family val="1"/>
    </font>
    <font>
      <b/>
      <sz val="18"/>
      <name val="Arial"/>
      <family val="2"/>
    </font>
    <font>
      <b/>
      <sz val="10"/>
      <name val="Arial"/>
      <family val="2"/>
    </font>
    <font>
      <b/>
      <sz val="9"/>
      <color indexed="81"/>
      <name val="Tahoma"/>
      <family val="2"/>
    </font>
    <font>
      <sz val="9"/>
      <color indexed="81"/>
      <name val="Tahoma"/>
      <family val="2"/>
    </font>
    <font>
      <sz val="9"/>
      <color theme="1"/>
      <name val="Arial"/>
      <family val="2"/>
    </font>
    <font>
      <b/>
      <sz val="11"/>
      <color theme="1"/>
      <name val="Calibri"/>
      <family val="2"/>
      <scheme val="minor"/>
    </font>
    <font>
      <sz val="20"/>
      <color theme="1"/>
      <name val="Calibri"/>
      <family val="2"/>
      <scheme val="minor"/>
    </font>
    <font>
      <b/>
      <sz val="11"/>
      <color rgb="FFFFFFFF"/>
      <name val="Century Gothic"/>
      <family val="2"/>
    </font>
    <font>
      <sz val="11"/>
      <name val="Calibri"/>
      <family val="2"/>
    </font>
    <font>
      <sz val="10"/>
      <color rgb="FF000000"/>
      <name val="Century Gothic"/>
      <family val="2"/>
    </font>
    <font>
      <sz val="10"/>
      <color theme="1"/>
      <name val="Century Gothic"/>
      <family val="2"/>
    </font>
    <font>
      <sz val="10"/>
      <color theme="1"/>
      <name val="Arial"/>
      <family val="2"/>
    </font>
    <font>
      <b/>
      <sz val="10"/>
      <color theme="1"/>
      <name val="Arial"/>
      <family val="2"/>
    </font>
    <font>
      <sz val="11"/>
      <color rgb="FF000000"/>
      <name val="Century Gothic"/>
      <family val="2"/>
    </font>
    <font>
      <sz val="9"/>
      <color rgb="FF000000"/>
      <name val="Arial"/>
      <family val="2"/>
    </font>
    <font>
      <b/>
      <u/>
      <sz val="10"/>
      <name val="Arial"/>
      <family val="2"/>
    </font>
    <font>
      <sz val="10"/>
      <color rgb="FF000000"/>
      <name val="Arial"/>
      <family val="2"/>
    </font>
    <font>
      <b/>
      <sz val="10"/>
      <color theme="9" tint="-0.249977111117893"/>
      <name val="Arial"/>
      <family val="2"/>
    </font>
    <font>
      <b/>
      <sz val="20"/>
      <color theme="1"/>
      <name val="Arial Narrow"/>
      <family val="2"/>
    </font>
    <font>
      <sz val="20"/>
      <name val="Arial"/>
      <family val="2"/>
    </font>
    <font>
      <sz val="20"/>
      <color theme="0"/>
      <name val="Calibri"/>
      <family val="2"/>
      <scheme val="minor"/>
    </font>
    <font>
      <sz val="20"/>
      <name val="Calibri"/>
      <family val="2"/>
      <scheme val="minor"/>
    </font>
    <font>
      <sz val="20"/>
      <color rgb="FFFF0000"/>
      <name val="Arial Narrow"/>
      <family val="2"/>
    </font>
    <font>
      <sz val="20"/>
      <color rgb="FFFF0000"/>
      <name val="Calibri"/>
      <family val="2"/>
      <scheme val="minor"/>
    </font>
    <font>
      <sz val="20"/>
      <color rgb="FF030303"/>
      <name val="Arial"/>
      <family val="2"/>
    </font>
    <font>
      <b/>
      <sz val="10"/>
      <color rgb="FF000000"/>
      <name val="Century Gothic"/>
      <family val="2"/>
    </font>
    <font>
      <b/>
      <sz val="11"/>
      <color theme="1"/>
      <name val="Arial"/>
      <family val="2"/>
    </font>
    <font>
      <b/>
      <sz val="10"/>
      <color rgb="FF000000"/>
      <name val="Arial"/>
      <family val="2"/>
    </font>
    <font>
      <b/>
      <sz val="10"/>
      <color theme="1"/>
      <name val="Century Gothic"/>
      <family val="2"/>
    </font>
    <font>
      <b/>
      <i/>
      <sz val="10"/>
      <color theme="1"/>
      <name val="Arial"/>
      <family val="2"/>
    </font>
    <font>
      <i/>
      <sz val="10"/>
      <color theme="1"/>
      <name val="Arial"/>
      <family val="2"/>
    </font>
    <font>
      <b/>
      <sz val="11"/>
      <name val="Arial"/>
      <family val="2"/>
    </font>
    <font>
      <sz val="14"/>
      <color theme="1"/>
      <name val="Arial"/>
      <family val="2"/>
    </font>
    <font>
      <b/>
      <sz val="14"/>
      <color theme="1"/>
      <name val="Arial"/>
      <family val="2"/>
    </font>
    <font>
      <b/>
      <sz val="14"/>
      <name val="Arial"/>
      <family val="2"/>
    </font>
    <font>
      <b/>
      <sz val="12"/>
      <name val="Arial"/>
      <family val="2"/>
    </font>
    <font>
      <sz val="8"/>
      <name val="Calibri"/>
      <family val="2"/>
      <scheme val="minor"/>
    </font>
    <font>
      <b/>
      <sz val="24"/>
      <color rgb="FFFF0000"/>
      <name val="Arial"/>
      <family val="2"/>
    </font>
    <font>
      <sz val="8"/>
      <color theme="1"/>
      <name val="Arial"/>
      <family val="2"/>
    </font>
  </fonts>
  <fills count="31">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1F3864"/>
        <bgColor rgb="FF1F3864"/>
      </patternFill>
    </fill>
    <fill>
      <patternFill patternType="solid">
        <fgColor theme="3" tint="0.79998168889431442"/>
        <bgColor indexed="64"/>
      </patternFill>
    </fill>
    <fill>
      <patternFill patternType="solid">
        <fgColor rgb="FF375623"/>
        <bgColor rgb="FF375623"/>
      </patternFill>
    </fill>
    <fill>
      <patternFill patternType="solid">
        <fgColor theme="0"/>
        <bgColor rgb="FF1F3864"/>
      </patternFill>
    </fill>
    <fill>
      <patternFill patternType="solid">
        <fgColor theme="5" tint="0.59999389629810485"/>
        <bgColor rgb="FF385623"/>
      </patternFill>
    </fill>
    <fill>
      <patternFill patternType="solid">
        <fgColor theme="5" tint="0.59999389629810485"/>
        <bgColor rgb="FFC55A11"/>
      </patternFill>
    </fill>
    <fill>
      <patternFill patternType="solid">
        <fgColor theme="4" tint="0.59999389629810485"/>
        <bgColor rgb="FFC55A11"/>
      </patternFill>
    </fill>
    <fill>
      <patternFill patternType="solid">
        <fgColor theme="7" tint="0.59999389629810485"/>
        <bgColor rgb="FFC55A11"/>
      </patternFill>
    </fill>
    <fill>
      <patternFill patternType="solid">
        <fgColor theme="4" tint="0.59999389629810485"/>
        <bgColor rgb="FF385623"/>
      </patternFill>
    </fill>
    <fill>
      <patternFill patternType="solid">
        <fgColor theme="7" tint="0.59999389629810485"/>
        <bgColor rgb="FF385623"/>
      </patternFill>
    </fill>
    <fill>
      <patternFill patternType="solid">
        <fgColor theme="5" tint="0.59999389629810485"/>
        <bgColor rgb="FFFFFFFF"/>
      </patternFill>
    </fill>
    <fill>
      <patternFill patternType="solid">
        <fgColor theme="4" tint="0.59999389629810485"/>
        <bgColor rgb="FFFFFFFF"/>
      </patternFill>
    </fill>
    <fill>
      <patternFill patternType="solid">
        <fgColor theme="7" tint="0.59999389629810485"/>
        <bgColor rgb="FFFFFFFF"/>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D8D8D8"/>
        <bgColor rgb="FFD8D8D8"/>
      </patternFill>
    </fill>
    <fill>
      <patternFill patternType="solid">
        <fgColor rgb="FFFFFFFF"/>
        <bgColor rgb="FFFFFFFF"/>
      </patternFill>
    </fill>
    <fill>
      <patternFill patternType="solid">
        <fgColor theme="0"/>
        <bgColor rgb="FFD8D8D8"/>
      </patternFill>
    </fill>
  </fills>
  <borders count="7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dashed">
        <color theme="9" tint="-0.24994659260841701"/>
      </top>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dashed">
        <color theme="9" tint="-0.24994659260841701"/>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rgb="FFFFFFFF"/>
      </left>
      <right style="medium">
        <color rgb="FFFFFFFF"/>
      </right>
      <top style="medium">
        <color rgb="FFFFFFFF"/>
      </top>
      <bottom style="medium">
        <color rgb="FFFFFFFF"/>
      </bottom>
      <diagonal/>
    </border>
    <border>
      <left style="mediumDashed">
        <color rgb="FFF4B084"/>
      </left>
      <right style="mediumDashed">
        <color rgb="FFF4B084"/>
      </right>
      <top style="mediumDashed">
        <color rgb="FFF4B084"/>
      </top>
      <bottom style="mediumDashed">
        <color rgb="FFF4B084"/>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mediumDashed">
        <color rgb="FFF4B084"/>
      </left>
      <right style="mediumDashed">
        <color rgb="FFF4B084"/>
      </right>
      <top/>
      <bottom style="mediumDashed">
        <color rgb="FFF4B08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dashed">
        <color rgb="FFFFC000"/>
      </right>
      <top style="medium">
        <color indexed="64"/>
      </top>
      <bottom style="dashed">
        <color rgb="FFFFC000"/>
      </bottom>
      <diagonal/>
    </border>
    <border>
      <left style="dashed">
        <color rgb="FFFFC000"/>
      </left>
      <right style="medium">
        <color indexed="64"/>
      </right>
      <top style="medium">
        <color indexed="64"/>
      </top>
      <bottom style="dashed">
        <color rgb="FFFFC000"/>
      </bottom>
      <diagonal/>
    </border>
    <border>
      <left style="medium">
        <color indexed="64"/>
      </left>
      <right style="dashed">
        <color rgb="FFFFC000"/>
      </right>
      <top style="dashed">
        <color rgb="FFFFC000"/>
      </top>
      <bottom style="dashed">
        <color rgb="FFFFC000"/>
      </bottom>
      <diagonal/>
    </border>
    <border>
      <left style="dashed">
        <color rgb="FFFFC000"/>
      </left>
      <right style="medium">
        <color indexed="64"/>
      </right>
      <top style="dashed">
        <color rgb="FFFFC000"/>
      </top>
      <bottom style="dashed">
        <color rgb="FFFFC000"/>
      </bottom>
      <diagonal/>
    </border>
    <border>
      <left style="medium">
        <color indexed="64"/>
      </left>
      <right style="dashed">
        <color rgb="FFFFC000"/>
      </right>
      <top style="dashed">
        <color rgb="FFFFC000"/>
      </top>
      <bottom style="medium">
        <color indexed="64"/>
      </bottom>
      <diagonal/>
    </border>
    <border>
      <left style="dashed">
        <color rgb="FFFFC000"/>
      </left>
      <right style="medium">
        <color indexed="64"/>
      </right>
      <top style="dashed">
        <color rgb="FFFFC000"/>
      </top>
      <bottom style="medium">
        <color indexed="64"/>
      </bottom>
      <diagonal/>
    </border>
    <border>
      <left style="dashed">
        <color theme="9" tint="-0.24994659260841701"/>
      </left>
      <right/>
      <top style="dashed">
        <color theme="9" tint="-0.24994659260841701"/>
      </top>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dashed">
        <color rgb="FFFFC000"/>
      </left>
      <right style="dashed">
        <color rgb="FFFFC000"/>
      </right>
      <top style="dashed">
        <color rgb="FFFFC000"/>
      </top>
      <bottom style="dashed">
        <color rgb="FFFFC000"/>
      </bottom>
      <diagonal/>
    </border>
    <border>
      <left/>
      <right style="dashed">
        <color rgb="FFFFC000"/>
      </right>
      <top/>
      <bottom style="dashed">
        <color theme="9" tint="-0.24994659260841701"/>
      </bottom>
      <diagonal/>
    </border>
  </borders>
  <cellStyleXfs count="6">
    <xf numFmtId="0" fontId="0" fillId="0" borderId="0"/>
    <xf numFmtId="9" fontId="8" fillId="0" borderId="0" applyFont="0" applyFill="0" applyBorder="0" applyAlignment="0" applyProtection="0"/>
    <xf numFmtId="0" fontId="19" fillId="0" borderId="0"/>
    <xf numFmtId="0" fontId="20" fillId="0" borderId="0"/>
    <xf numFmtId="0" fontId="3" fillId="0" borderId="0"/>
    <xf numFmtId="41" fontId="8" fillId="0" borderId="0" applyFont="0" applyFill="0" applyBorder="0" applyAlignment="0" applyProtection="0"/>
  </cellStyleXfs>
  <cellXfs count="366">
    <xf numFmtId="0" fontId="0" fillId="0" borderId="0" xfId="0"/>
    <xf numFmtId="0" fontId="3" fillId="0" borderId="0" xfId="0" applyFont="1"/>
    <xf numFmtId="0" fontId="1" fillId="0" borderId="1" xfId="0" applyFont="1" applyBorder="1" applyAlignment="1">
      <alignment horizontal="left" vertical="center" wrapText="1" indent="1" readingOrder="1"/>
    </xf>
    <xf numFmtId="0" fontId="4" fillId="0" borderId="0" xfId="0" applyFont="1" applyAlignment="1">
      <alignment horizontal="center" vertical="center" wrapText="1"/>
    </xf>
    <xf numFmtId="0" fontId="5" fillId="5" borderId="0" xfId="0" applyFont="1" applyFill="1" applyAlignment="1">
      <alignment horizontal="center" vertical="center" wrapText="1" readingOrder="1"/>
    </xf>
    <xf numFmtId="0" fontId="6" fillId="4" borderId="11" xfId="0" applyFont="1" applyFill="1" applyBorder="1" applyAlignment="1">
      <alignment horizontal="center" vertical="center" wrapText="1" readingOrder="1"/>
    </xf>
    <xf numFmtId="0" fontId="6" fillId="0" borderId="11" xfId="0" applyFont="1" applyBorder="1" applyAlignment="1">
      <alignment horizontal="justify" vertical="center" wrapText="1" readingOrder="1"/>
    </xf>
    <xf numFmtId="9" fontId="6" fillId="0" borderId="11" xfId="0" applyNumberFormat="1" applyFont="1" applyBorder="1" applyAlignment="1">
      <alignment horizontal="center" vertical="center" wrapText="1" readingOrder="1"/>
    </xf>
    <xf numFmtId="0" fontId="6" fillId="6" borderId="1" xfId="0" applyFont="1" applyFill="1" applyBorder="1" applyAlignment="1">
      <alignment horizontal="center" vertical="center" wrapText="1" readingOrder="1"/>
    </xf>
    <xf numFmtId="0" fontId="6" fillId="0" borderId="1" xfId="0" applyFont="1" applyBorder="1" applyAlignment="1">
      <alignment horizontal="justify" vertical="center" wrapText="1" readingOrder="1"/>
    </xf>
    <xf numFmtId="9" fontId="6" fillId="0" borderId="1" xfId="0" applyNumberFormat="1" applyFont="1" applyBorder="1" applyAlignment="1">
      <alignment horizontal="center" vertical="center" wrapText="1" readingOrder="1"/>
    </xf>
    <xf numFmtId="0" fontId="6" fillId="3" borderId="1" xfId="0" applyFont="1" applyFill="1" applyBorder="1" applyAlignment="1">
      <alignment horizontal="center" vertical="center" wrapText="1" readingOrder="1"/>
    </xf>
    <xf numFmtId="0" fontId="6" fillId="7" borderId="1" xfId="0" applyFont="1" applyFill="1" applyBorder="1" applyAlignment="1">
      <alignment horizontal="center" vertical="center" wrapText="1" readingOrder="1"/>
    </xf>
    <xf numFmtId="0" fontId="7" fillId="8" borderId="1" xfId="0" applyFont="1" applyFill="1" applyBorder="1" applyAlignment="1">
      <alignment horizontal="center" vertical="center" wrapText="1" readingOrder="1"/>
    </xf>
    <xf numFmtId="0" fontId="0" fillId="2" borderId="0" xfId="0" applyFill="1"/>
    <xf numFmtId="0" fontId="3" fillId="2" borderId="0" xfId="0" applyFont="1" applyFill="1"/>
    <xf numFmtId="0" fontId="12" fillId="2" borderId="0" xfId="0" applyFont="1" applyFill="1"/>
    <xf numFmtId="0" fontId="13" fillId="2" borderId="21" xfId="0" applyFont="1" applyFill="1" applyBorder="1" applyAlignment="1">
      <alignment horizontal="center" vertical="center" wrapText="1" readingOrder="1"/>
    </xf>
    <xf numFmtId="0" fontId="14" fillId="2" borderId="21" xfId="0" applyFont="1" applyFill="1" applyBorder="1" applyAlignment="1">
      <alignment horizontal="justify" vertical="center" wrapText="1" readingOrder="1"/>
    </xf>
    <xf numFmtId="9" fontId="13" fillId="2" borderId="29" xfId="0" applyNumberFormat="1" applyFont="1" applyFill="1" applyBorder="1" applyAlignment="1">
      <alignment horizontal="center" vertical="center" wrapText="1" readingOrder="1"/>
    </xf>
    <xf numFmtId="0" fontId="13" fillId="2" borderId="20" xfId="0" applyFont="1" applyFill="1" applyBorder="1" applyAlignment="1">
      <alignment horizontal="center" vertical="center" wrapText="1" readingOrder="1"/>
    </xf>
    <xf numFmtId="0" fontId="14" fillId="2" borderId="20" xfId="0" applyFont="1" applyFill="1" applyBorder="1" applyAlignment="1">
      <alignment horizontal="justify" vertical="center" wrapText="1" readingOrder="1"/>
    </xf>
    <xf numFmtId="9" fontId="13" fillId="2" borderId="25" xfId="0" applyNumberFormat="1" applyFont="1" applyFill="1" applyBorder="1" applyAlignment="1">
      <alignment horizontal="center" vertical="center" wrapText="1" readingOrder="1"/>
    </xf>
    <xf numFmtId="0" fontId="18" fillId="2" borderId="0" xfId="0" applyFont="1" applyFill="1"/>
    <xf numFmtId="0" fontId="13" fillId="10" borderId="31" xfId="0" applyFont="1" applyFill="1" applyBorder="1" applyAlignment="1">
      <alignment horizontal="center" vertical="center" wrapText="1" readingOrder="1"/>
    </xf>
    <xf numFmtId="0" fontId="13" fillId="10" borderId="32" xfId="0" applyFont="1" applyFill="1" applyBorder="1" applyAlignment="1">
      <alignment horizontal="center" vertical="center" wrapText="1" readingOrder="1"/>
    </xf>
    <xf numFmtId="0" fontId="9" fillId="2" borderId="0" xfId="0" applyFont="1" applyFill="1"/>
    <xf numFmtId="0" fontId="2" fillId="2" borderId="0" xfId="0" applyFont="1" applyFill="1" applyAlignment="1">
      <alignment horizontal="left" vertical="center"/>
    </xf>
    <xf numFmtId="9" fontId="0" fillId="0" borderId="0" xfId="1" applyFont="1"/>
    <xf numFmtId="0" fontId="27" fillId="0" borderId="0" xfId="0" applyFont="1"/>
    <xf numFmtId="9" fontId="6" fillId="4" borderId="11" xfId="0" applyNumberFormat="1" applyFont="1" applyFill="1" applyBorder="1" applyAlignment="1">
      <alignment horizontal="center" vertical="center" wrapText="1" readingOrder="1"/>
    </xf>
    <xf numFmtId="9" fontId="6" fillId="6" borderId="1" xfId="0" applyNumberFormat="1" applyFont="1" applyFill="1" applyBorder="1" applyAlignment="1">
      <alignment horizontal="center" vertical="center" wrapText="1" readingOrder="1"/>
    </xf>
    <xf numFmtId="9" fontId="6" fillId="3" borderId="1" xfId="0" applyNumberFormat="1" applyFont="1" applyFill="1" applyBorder="1" applyAlignment="1">
      <alignment horizontal="center" vertical="center" wrapText="1" readingOrder="1"/>
    </xf>
    <xf numFmtId="9" fontId="6" fillId="7" borderId="1" xfId="0" applyNumberFormat="1" applyFont="1" applyFill="1" applyBorder="1" applyAlignment="1">
      <alignment horizontal="center" vertical="center" wrapText="1" readingOrder="1"/>
    </xf>
    <xf numFmtId="9" fontId="7" fillId="8" borderId="1" xfId="0" applyNumberFormat="1" applyFont="1" applyFill="1" applyBorder="1" applyAlignment="1">
      <alignment horizontal="center" vertical="center" wrapText="1" readingOrder="1"/>
    </xf>
    <xf numFmtId="0" fontId="28" fillId="12" borderId="0" xfId="0" applyFont="1" applyFill="1" applyBorder="1" applyAlignment="1">
      <alignment horizontal="center" vertical="center" wrapText="1"/>
    </xf>
    <xf numFmtId="0" fontId="0" fillId="0" borderId="0" xfId="0" applyFill="1"/>
    <xf numFmtId="0" fontId="29" fillId="0" borderId="0" xfId="0" applyFont="1" applyFill="1"/>
    <xf numFmtId="0" fontId="7" fillId="2" borderId="1" xfId="0" applyFont="1" applyFill="1" applyBorder="1" applyAlignment="1">
      <alignment horizontal="center" vertical="center" wrapText="1" readingOrder="1"/>
    </xf>
    <xf numFmtId="0" fontId="26" fillId="0" borderId="0" xfId="0" applyFont="1" applyAlignment="1">
      <alignment horizontal="center"/>
    </xf>
    <xf numFmtId="10" fontId="3" fillId="2" borderId="0" xfId="0" applyNumberFormat="1" applyFont="1" applyFill="1"/>
    <xf numFmtId="0" fontId="13" fillId="13" borderId="20" xfId="0" applyFont="1" applyFill="1" applyBorder="1" applyAlignment="1">
      <alignment horizontal="center" vertical="center" wrapText="1" readingOrder="1"/>
    </xf>
    <xf numFmtId="0" fontId="14" fillId="13" borderId="20" xfId="0" applyFont="1" applyFill="1" applyBorder="1" applyAlignment="1">
      <alignment horizontal="justify" vertical="center" wrapText="1" readingOrder="1"/>
    </xf>
    <xf numFmtId="10" fontId="14" fillId="13" borderId="25" xfId="0" applyNumberFormat="1" applyFont="1" applyFill="1" applyBorder="1" applyAlignment="1">
      <alignment horizontal="center" vertical="center" wrapText="1" readingOrder="1"/>
    </xf>
    <xf numFmtId="9" fontId="14" fillId="13" borderId="25" xfId="0" applyNumberFormat="1" applyFont="1" applyFill="1" applyBorder="1" applyAlignment="1">
      <alignment horizontal="center" vertical="center" wrapText="1" readingOrder="1"/>
    </xf>
    <xf numFmtId="0" fontId="13" fillId="13" borderId="27" xfId="0" applyFont="1" applyFill="1" applyBorder="1" applyAlignment="1">
      <alignment horizontal="center" vertical="center" wrapText="1" readingOrder="1"/>
    </xf>
    <xf numFmtId="0" fontId="14" fillId="13" borderId="27" xfId="0" applyFont="1" applyFill="1" applyBorder="1" applyAlignment="1">
      <alignment horizontal="justify" vertical="center" wrapText="1" readingOrder="1"/>
    </xf>
    <xf numFmtId="0" fontId="28" fillId="14" borderId="52" xfId="0" applyFont="1" applyFill="1" applyBorder="1" applyAlignment="1">
      <alignment horizontal="center" vertical="center" wrapText="1"/>
    </xf>
    <xf numFmtId="0" fontId="30" fillId="5" borderId="53" xfId="0" applyFont="1" applyFill="1" applyBorder="1" applyAlignment="1">
      <alignment vertical="center" wrapText="1"/>
    </xf>
    <xf numFmtId="0" fontId="31" fillId="0" borderId="54" xfId="0" applyFont="1" applyFill="1" applyBorder="1" applyAlignment="1">
      <alignment horizontal="justify" vertical="center" wrapText="1"/>
    </xf>
    <xf numFmtId="0" fontId="30" fillId="5" borderId="55" xfId="0" applyFont="1" applyFill="1" applyBorder="1" applyAlignment="1">
      <alignment vertical="center" wrapText="1"/>
    </xf>
    <xf numFmtId="0" fontId="32" fillId="2" borderId="0" xfId="0" applyFont="1" applyFill="1"/>
    <xf numFmtId="0" fontId="33" fillId="11" borderId="18" xfId="0" applyFont="1" applyFill="1" applyBorder="1" applyAlignment="1">
      <alignment horizontal="center" vertical="center"/>
    </xf>
    <xf numFmtId="0" fontId="33" fillId="11" borderId="9" xfId="0" applyFont="1" applyFill="1" applyBorder="1" applyAlignment="1">
      <alignment horizontal="center" vertical="center"/>
    </xf>
    <xf numFmtId="0" fontId="33" fillId="11" borderId="2" xfId="0" applyFont="1" applyFill="1" applyBorder="1" applyAlignment="1">
      <alignment horizontal="center" vertical="center" textRotation="90"/>
    </xf>
    <xf numFmtId="0" fontId="33" fillId="11" borderId="4" xfId="0" applyFont="1" applyFill="1" applyBorder="1" applyAlignment="1">
      <alignment horizontal="center" vertical="center" textRotation="90"/>
    </xf>
    <xf numFmtId="0" fontId="32" fillId="0" borderId="2" xfId="0" applyFont="1" applyBorder="1" applyAlignment="1" applyProtection="1">
      <alignment horizontal="center" vertical="top"/>
    </xf>
    <xf numFmtId="0" fontId="32" fillId="0" borderId="2" xfId="0" applyFont="1" applyBorder="1" applyAlignment="1" applyProtection="1">
      <alignment horizontal="center" vertical="top" textRotation="90"/>
      <protection locked="0"/>
    </xf>
    <xf numFmtId="9" fontId="32" fillId="0" borderId="2" xfId="1" applyFont="1" applyBorder="1" applyAlignment="1" applyProtection="1">
      <alignment horizontal="center" vertical="top"/>
      <protection hidden="1"/>
    </xf>
    <xf numFmtId="9" fontId="32" fillId="0" borderId="2" xfId="0" applyNumberFormat="1" applyFont="1" applyBorder="1" applyAlignment="1" applyProtection="1">
      <alignment horizontal="center" vertical="top"/>
      <protection hidden="1"/>
    </xf>
    <xf numFmtId="0" fontId="32" fillId="2" borderId="0" xfId="0" applyFont="1" applyFill="1" applyBorder="1"/>
    <xf numFmtId="0" fontId="25" fillId="0" borderId="0" xfId="0" applyFont="1" applyBorder="1" applyAlignment="1">
      <alignment vertical="center"/>
    </xf>
    <xf numFmtId="0" fontId="35" fillId="0" borderId="0" xfId="0" applyFont="1" applyBorder="1" applyAlignment="1">
      <alignment vertical="center"/>
    </xf>
    <xf numFmtId="0" fontId="22" fillId="0" borderId="36" xfId="0" applyFont="1" applyBorder="1" applyAlignment="1">
      <alignment vertical="center"/>
    </xf>
    <xf numFmtId="0" fontId="22" fillId="0" borderId="56" xfId="0" applyFont="1" applyBorder="1" applyAlignment="1">
      <alignment vertical="center"/>
    </xf>
    <xf numFmtId="0" fontId="22" fillId="0" borderId="57" xfId="0" applyFont="1" applyBorder="1" applyAlignment="1">
      <alignment vertical="center"/>
    </xf>
    <xf numFmtId="0" fontId="22" fillId="0" borderId="0" xfId="0" applyFont="1" applyBorder="1" applyAlignment="1">
      <alignment vertical="center"/>
    </xf>
    <xf numFmtId="0" fontId="19" fillId="0" borderId="12" xfId="2" quotePrefix="1" applyFont="1" applyBorder="1" applyAlignment="1" applyProtection="1">
      <alignment vertical="top" wrapText="1"/>
    </xf>
    <xf numFmtId="0" fontId="19" fillId="0" borderId="0" xfId="2" quotePrefix="1" applyFont="1" applyBorder="1" applyAlignment="1" applyProtection="1">
      <alignment vertical="top" wrapText="1"/>
    </xf>
    <xf numFmtId="0" fontId="19" fillId="0" borderId="13" xfId="2" quotePrefix="1" applyFont="1" applyBorder="1" applyAlignment="1" applyProtection="1">
      <alignment vertical="top" wrapText="1"/>
    </xf>
    <xf numFmtId="0" fontId="19" fillId="2" borderId="12" xfId="2" applyFont="1" applyFill="1" applyBorder="1" applyProtection="1"/>
    <xf numFmtId="0" fontId="19" fillId="2" borderId="13" xfId="2" applyFont="1" applyFill="1" applyBorder="1" applyProtection="1"/>
    <xf numFmtId="0" fontId="19" fillId="2" borderId="14" xfId="2" applyFont="1" applyFill="1" applyBorder="1" applyProtection="1"/>
    <xf numFmtId="0" fontId="19" fillId="2" borderId="16" xfId="2" applyFont="1" applyFill="1" applyBorder="1" applyProtection="1"/>
    <xf numFmtId="0" fontId="19" fillId="2" borderId="15" xfId="2" applyFont="1" applyFill="1" applyBorder="1" applyProtection="1"/>
    <xf numFmtId="0" fontId="22" fillId="2" borderId="0" xfId="0" applyFont="1" applyFill="1" applyBorder="1" applyAlignment="1" applyProtection="1">
      <alignment horizontal="left" vertical="center" wrapText="1"/>
    </xf>
    <xf numFmtId="0" fontId="22" fillId="9" borderId="60" xfId="3" applyFont="1" applyFill="1" applyBorder="1" applyAlignment="1" applyProtection="1">
      <alignment horizontal="center" vertical="center" wrapText="1"/>
    </xf>
    <xf numFmtId="0" fontId="22" fillId="9" borderId="61" xfId="2" applyFont="1" applyFill="1" applyBorder="1" applyAlignment="1" applyProtection="1">
      <alignment horizontal="center" vertical="center"/>
    </xf>
    <xf numFmtId="0" fontId="33" fillId="15" borderId="62" xfId="0" applyFont="1" applyFill="1" applyBorder="1" applyAlignment="1">
      <alignment horizontal="left" vertical="center"/>
    </xf>
    <xf numFmtId="0" fontId="37" fillId="2" borderId="63" xfId="0" applyFont="1" applyFill="1" applyBorder="1" applyAlignment="1">
      <alignment horizontal="justify" vertical="center" wrapText="1"/>
    </xf>
    <xf numFmtId="0" fontId="22" fillId="2" borderId="62" xfId="0" applyFont="1" applyFill="1" applyBorder="1" applyAlignment="1" applyProtection="1">
      <alignment vertical="center" wrapText="1"/>
    </xf>
    <xf numFmtId="0" fontId="19" fillId="2" borderId="63" xfId="2" applyFont="1" applyFill="1" applyBorder="1" applyAlignment="1" applyProtection="1">
      <alignment vertical="center" wrapText="1"/>
    </xf>
    <xf numFmtId="0" fontId="19" fillId="2" borderId="63" xfId="2" applyFont="1" applyFill="1" applyBorder="1" applyAlignment="1" applyProtection="1">
      <alignment horizontal="justify" vertical="center" wrapText="1"/>
    </xf>
    <xf numFmtId="0" fontId="33" fillId="2" borderId="62" xfId="0" applyFont="1" applyFill="1" applyBorder="1" applyAlignment="1">
      <alignment horizontal="left" vertical="center" wrapText="1"/>
    </xf>
    <xf numFmtId="0" fontId="33" fillId="15" borderId="62" xfId="0" applyFont="1" applyFill="1" applyBorder="1" applyAlignment="1">
      <alignment horizontal="left" vertical="center" wrapText="1"/>
    </xf>
    <xf numFmtId="0" fontId="22" fillId="2" borderId="64" xfId="0" applyFont="1" applyFill="1" applyBorder="1" applyAlignment="1" applyProtection="1">
      <alignment vertical="center" wrapText="1"/>
    </xf>
    <xf numFmtId="0" fontId="22" fillId="2" borderId="65" xfId="0" applyFont="1" applyFill="1" applyBorder="1" applyAlignment="1" applyProtection="1">
      <alignment vertical="center" wrapText="1"/>
    </xf>
    <xf numFmtId="0" fontId="27" fillId="2" borderId="0" xfId="0" applyFont="1" applyFill="1"/>
    <xf numFmtId="0" fontId="40" fillId="2" borderId="0" xfId="0" applyFont="1" applyFill="1" applyAlignment="1">
      <alignment horizontal="center" vertical="center" wrapText="1"/>
    </xf>
    <xf numFmtId="0" fontId="41" fillId="2" borderId="0" xfId="0" applyFont="1" applyFill="1"/>
    <xf numFmtId="0" fontId="6" fillId="0" borderId="11"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6" fillId="2" borderId="0" xfId="0" applyFont="1" applyFill="1" applyBorder="1" applyAlignment="1">
      <alignment horizontal="justify" vertical="center" wrapText="1" readingOrder="1"/>
    </xf>
    <xf numFmtId="0" fontId="39" fillId="2" borderId="0" xfId="0" applyFont="1" applyFill="1" applyAlignment="1">
      <alignment vertical="center"/>
    </xf>
    <xf numFmtId="0" fontId="42" fillId="2" borderId="0" xfId="0" applyFont="1" applyFill="1"/>
    <xf numFmtId="0" fontId="41" fillId="0" borderId="0" xfId="0" applyFont="1"/>
    <xf numFmtId="0" fontId="6" fillId="0" borderId="0" xfId="0" applyFont="1" applyBorder="1" applyAlignment="1">
      <alignment horizontal="justify" vertical="center" wrapText="1" readingOrder="1"/>
    </xf>
    <xf numFmtId="0" fontId="43" fillId="0" borderId="0" xfId="0" applyFont="1" applyFill="1" applyAlignment="1">
      <alignment vertical="center"/>
    </xf>
    <xf numFmtId="0" fontId="27" fillId="0" borderId="0" xfId="0" pivotButton="1" applyFont="1"/>
    <xf numFmtId="0" fontId="44" fillId="0" borderId="0" xfId="0" applyFont="1" applyFill="1"/>
    <xf numFmtId="0" fontId="44" fillId="0" borderId="0" xfId="0" applyFont="1"/>
    <xf numFmtId="0" fontId="45" fillId="0" borderId="0" xfId="0" applyFont="1"/>
    <xf numFmtId="0" fontId="42" fillId="0" borderId="0" xfId="0" applyFont="1"/>
    <xf numFmtId="0" fontId="33" fillId="11" borderId="9" xfId="0" applyFont="1" applyFill="1" applyBorder="1" applyAlignment="1" applyProtection="1">
      <alignment horizontal="center" vertical="center"/>
    </xf>
    <xf numFmtId="0" fontId="33" fillId="11" borderId="3" xfId="0" applyFont="1" applyFill="1" applyBorder="1" applyAlignment="1" applyProtection="1">
      <alignment horizontal="center" vertical="center"/>
    </xf>
    <xf numFmtId="9" fontId="32" fillId="2" borderId="2" xfId="0" applyNumberFormat="1" applyFont="1" applyFill="1" applyBorder="1" applyAlignment="1" applyProtection="1">
      <alignment horizontal="center"/>
    </xf>
    <xf numFmtId="0" fontId="32" fillId="2" borderId="0" xfId="0" applyFont="1" applyFill="1" applyProtection="1">
      <protection locked="0"/>
    </xf>
    <xf numFmtId="0" fontId="34" fillId="0" borderId="0" xfId="0" applyFont="1" applyAlignment="1">
      <alignment wrapText="1"/>
    </xf>
    <xf numFmtId="9" fontId="33" fillId="0" borderId="4" xfId="1" applyFont="1" applyFill="1" applyBorder="1" applyAlignment="1" applyProtection="1">
      <alignment horizontal="center" vertical="center" wrapText="1"/>
      <protection hidden="1"/>
    </xf>
    <xf numFmtId="9" fontId="33" fillId="0" borderId="8" xfId="1" applyFont="1" applyFill="1" applyBorder="1" applyAlignment="1" applyProtection="1">
      <alignment horizontal="center" vertical="center" wrapText="1"/>
      <protection hidden="1"/>
    </xf>
    <xf numFmtId="9" fontId="33" fillId="0" borderId="5" xfId="1" applyFont="1" applyFill="1" applyBorder="1" applyAlignment="1" applyProtection="1">
      <alignment horizontal="center" vertical="center" wrapText="1"/>
      <protection hidden="1"/>
    </xf>
    <xf numFmtId="0" fontId="30" fillId="5" borderId="55" xfId="0" applyFont="1" applyFill="1" applyBorder="1" applyAlignment="1" applyProtection="1">
      <alignment vertical="center" wrapText="1"/>
      <protection locked="0"/>
    </xf>
    <xf numFmtId="0" fontId="31" fillId="0" borderId="54" xfId="0" applyFont="1" applyFill="1" applyBorder="1" applyAlignment="1" applyProtection="1">
      <alignment horizontal="justify" vertical="center" wrapText="1"/>
      <protection locked="0"/>
    </xf>
    <xf numFmtId="0" fontId="28" fillId="14" borderId="67" xfId="0" applyFont="1" applyFill="1" applyBorder="1" applyAlignment="1">
      <alignment horizontal="center" vertical="center" wrapText="1"/>
    </xf>
    <xf numFmtId="0" fontId="34" fillId="28" borderId="68" xfId="0" applyFont="1" applyFill="1" applyBorder="1" applyAlignment="1">
      <alignment vertical="center" wrapText="1"/>
    </xf>
    <xf numFmtId="0" fontId="34" fillId="29" borderId="0" xfId="0" applyFont="1" applyFill="1" applyBorder="1" applyAlignment="1">
      <alignment wrapText="1"/>
    </xf>
    <xf numFmtId="9" fontId="33" fillId="0" borderId="4" xfId="1" applyFont="1" applyFill="1" applyBorder="1" applyAlignment="1" applyProtection="1">
      <alignment horizontal="center" vertical="center" wrapText="1"/>
      <protection hidden="1"/>
    </xf>
    <xf numFmtId="9" fontId="33" fillId="0" borderId="8" xfId="1" applyFont="1" applyFill="1" applyBorder="1" applyAlignment="1" applyProtection="1">
      <alignment horizontal="center" vertical="center" wrapText="1"/>
      <protection hidden="1"/>
    </xf>
    <xf numFmtId="9" fontId="33" fillId="0" borderId="5" xfId="1" applyFont="1" applyFill="1" applyBorder="1" applyAlignment="1" applyProtection="1">
      <alignment horizontal="center" vertical="center" wrapText="1"/>
      <protection hidden="1"/>
    </xf>
    <xf numFmtId="0" fontId="33" fillId="11" borderId="69" xfId="0" applyFont="1" applyFill="1" applyBorder="1" applyAlignment="1">
      <alignment horizontal="center" vertical="center"/>
    </xf>
    <xf numFmtId="17" fontId="22" fillId="17" borderId="69" xfId="0" applyNumberFormat="1" applyFont="1" applyFill="1" applyBorder="1" applyAlignment="1">
      <alignment horizontal="center" vertical="center" wrapText="1"/>
    </xf>
    <xf numFmtId="17" fontId="22" fillId="18" borderId="69" xfId="0" applyNumberFormat="1" applyFont="1" applyFill="1" applyBorder="1" applyAlignment="1">
      <alignment horizontal="center" vertical="center" wrapText="1"/>
    </xf>
    <xf numFmtId="17" fontId="22" fillId="19" borderId="69" xfId="0" applyNumberFormat="1" applyFont="1" applyFill="1" applyBorder="1" applyAlignment="1">
      <alignment horizontal="center" vertical="center" wrapText="1"/>
    </xf>
    <xf numFmtId="0" fontId="22" fillId="25" borderId="69" xfId="0" applyFont="1" applyFill="1" applyBorder="1" applyAlignment="1">
      <alignment horizontal="center" vertical="center" wrapText="1"/>
    </xf>
    <xf numFmtId="0" fontId="49" fillId="25" borderId="69" xfId="0" applyFont="1" applyFill="1" applyBorder="1" applyAlignment="1">
      <alignment horizontal="center" vertical="center" wrapText="1"/>
    </xf>
    <xf numFmtId="0" fontId="22" fillId="26" borderId="69" xfId="0" applyFont="1" applyFill="1" applyBorder="1" applyAlignment="1">
      <alignment horizontal="center" vertical="center" wrapText="1"/>
    </xf>
    <xf numFmtId="0" fontId="49" fillId="26" borderId="69" xfId="0" applyFont="1" applyFill="1" applyBorder="1" applyAlignment="1">
      <alignment horizontal="center" vertical="center" wrapText="1"/>
    </xf>
    <xf numFmtId="0" fontId="22" fillId="27" borderId="69" xfId="0" applyFont="1" applyFill="1" applyBorder="1" applyAlignment="1">
      <alignment horizontal="center" vertical="center" wrapText="1"/>
    </xf>
    <xf numFmtId="0" fontId="49" fillId="27" borderId="69" xfId="0" applyFont="1" applyFill="1" applyBorder="1" applyAlignment="1">
      <alignment horizontal="center" vertical="center" wrapText="1"/>
    </xf>
    <xf numFmtId="0" fontId="53" fillId="2" borderId="0" xfId="0" applyFont="1" applyFill="1"/>
    <xf numFmtId="0" fontId="32" fillId="2" borderId="2" xfId="0" applyFont="1" applyFill="1" applyBorder="1" applyAlignment="1" applyProtection="1">
      <alignment horizontal="justify" vertical="center" wrapText="1"/>
      <protection locked="0"/>
    </xf>
    <xf numFmtId="0" fontId="19" fillId="2" borderId="2" xfId="0" applyFont="1" applyFill="1" applyBorder="1" applyAlignment="1" applyProtection="1">
      <alignment horizontal="justify" vertical="center" wrapText="1"/>
      <protection locked="0"/>
    </xf>
    <xf numFmtId="0" fontId="32" fillId="0" borderId="2" xfId="0" applyFont="1" applyBorder="1" applyAlignment="1" applyProtection="1">
      <alignment horizontal="justify" vertical="center" wrapText="1"/>
    </xf>
    <xf numFmtId="0" fontId="19" fillId="0" borderId="2" xfId="0" applyFont="1" applyBorder="1" applyAlignment="1" applyProtection="1">
      <alignment horizontal="justify" vertical="center" wrapText="1"/>
    </xf>
    <xf numFmtId="0" fontId="32" fillId="2" borderId="2" xfId="0" applyFont="1" applyFill="1" applyBorder="1" applyAlignment="1" applyProtection="1">
      <alignment horizontal="justify" vertical="center" wrapText="1"/>
    </xf>
    <xf numFmtId="0" fontId="32" fillId="0" borderId="4" xfId="0" applyFont="1" applyBorder="1" applyAlignment="1" applyProtection="1">
      <alignment horizontal="justify" vertical="center" wrapText="1"/>
    </xf>
    <xf numFmtId="0" fontId="32" fillId="2" borderId="4" xfId="0" applyFont="1" applyFill="1" applyBorder="1" applyAlignment="1" applyProtection="1">
      <alignment horizontal="justify" vertical="center" wrapText="1"/>
      <protection locked="0"/>
    </xf>
    <xf numFmtId="0" fontId="32" fillId="0" borderId="5" xfId="0" applyFont="1" applyBorder="1" applyAlignment="1" applyProtection="1">
      <alignment horizontal="justify" vertical="center" wrapText="1"/>
    </xf>
    <xf numFmtId="0" fontId="32" fillId="2" borderId="5" xfId="0" applyFont="1" applyFill="1" applyBorder="1" applyAlignment="1" applyProtection="1">
      <alignment horizontal="justify" vertical="center" wrapText="1"/>
      <protection locked="0"/>
    </xf>
    <xf numFmtId="9" fontId="32" fillId="0" borderId="2" xfId="1" applyFont="1" applyFill="1" applyBorder="1" applyAlignment="1" applyProtection="1">
      <alignment vertical="center" wrapText="1"/>
      <protection hidden="1"/>
    </xf>
    <xf numFmtId="9" fontId="32" fillId="2" borderId="2" xfId="1" applyFont="1" applyFill="1" applyBorder="1" applyAlignment="1" applyProtection="1">
      <alignment vertical="center" wrapText="1"/>
      <protection hidden="1"/>
    </xf>
    <xf numFmtId="9" fontId="32" fillId="0" borderId="8" xfId="1" applyFont="1" applyFill="1" applyBorder="1" applyAlignment="1" applyProtection="1">
      <alignment vertical="center" wrapText="1"/>
      <protection hidden="1"/>
    </xf>
    <xf numFmtId="9" fontId="32" fillId="0" borderId="5" xfId="1" applyFont="1" applyFill="1" applyBorder="1" applyAlignment="1" applyProtection="1">
      <alignment vertical="center" wrapText="1"/>
      <protection hidden="1"/>
    </xf>
    <xf numFmtId="9" fontId="33" fillId="0" borderId="8" xfId="1" applyFont="1" applyFill="1" applyBorder="1" applyAlignment="1" applyProtection="1">
      <alignment vertical="center" wrapText="1"/>
      <protection hidden="1"/>
    </xf>
    <xf numFmtId="9" fontId="33" fillId="0" borderId="5" xfId="1" applyFont="1" applyFill="1" applyBorder="1" applyAlignment="1" applyProtection="1">
      <alignment vertical="center" wrapText="1"/>
      <protection hidden="1"/>
    </xf>
    <xf numFmtId="9" fontId="32" fillId="0" borderId="4" xfId="1" applyFont="1" applyFill="1" applyBorder="1" applyAlignment="1" applyProtection="1">
      <alignment vertical="center" wrapText="1"/>
      <protection hidden="1"/>
    </xf>
    <xf numFmtId="9" fontId="33" fillId="0" borderId="2" xfId="1" applyFont="1" applyFill="1" applyBorder="1" applyAlignment="1" applyProtection="1">
      <alignment vertical="center" wrapText="1"/>
      <protection hidden="1"/>
    </xf>
    <xf numFmtId="0" fontId="37" fillId="29" borderId="2" xfId="0" applyFont="1" applyFill="1" applyBorder="1" applyAlignment="1">
      <alignment horizontal="center" vertical="center" wrapText="1"/>
    </xf>
    <xf numFmtId="0" fontId="37" fillId="30" borderId="2" xfId="0" applyFont="1" applyFill="1" applyBorder="1" applyAlignment="1">
      <alignment horizontal="center" vertical="center" wrapText="1"/>
    </xf>
    <xf numFmtId="14" fontId="32" fillId="0" borderId="2" xfId="1" applyNumberFormat="1" applyFont="1" applyFill="1" applyBorder="1" applyAlignment="1" applyProtection="1">
      <alignment horizontal="center" vertical="center" wrapText="1"/>
      <protection hidden="1"/>
    </xf>
    <xf numFmtId="14" fontId="32" fillId="2" borderId="2" xfId="1" applyNumberFormat="1" applyFont="1" applyFill="1" applyBorder="1" applyAlignment="1" applyProtection="1">
      <alignment horizontal="center" vertical="center" wrapText="1"/>
      <protection hidden="1"/>
    </xf>
    <xf numFmtId="14" fontId="32" fillId="0" borderId="8" xfId="1" applyNumberFormat="1" applyFont="1" applyFill="1" applyBorder="1" applyAlignment="1" applyProtection="1">
      <alignment vertical="center" wrapText="1"/>
      <protection hidden="1"/>
    </xf>
    <xf numFmtId="14" fontId="32" fillId="0" borderId="5" xfId="1" applyNumberFormat="1" applyFont="1" applyFill="1" applyBorder="1" applyAlignment="1" applyProtection="1">
      <alignment vertical="center" wrapText="1"/>
      <protection hidden="1"/>
    </xf>
    <xf numFmtId="14" fontId="37" fillId="2" borderId="2" xfId="0" applyNumberFormat="1" applyFont="1" applyFill="1" applyBorder="1" applyAlignment="1">
      <alignment horizontal="justify" vertical="center" wrapText="1"/>
    </xf>
    <xf numFmtId="14" fontId="37" fillId="2" borderId="2" xfId="0" applyNumberFormat="1" applyFont="1" applyFill="1" applyBorder="1" applyAlignment="1">
      <alignment horizontal="center" vertical="center" wrapText="1"/>
    </xf>
    <xf numFmtId="14" fontId="32" fillId="0" borderId="5" xfId="1" applyNumberFormat="1" applyFont="1" applyFill="1" applyBorder="1" applyAlignment="1" applyProtection="1">
      <alignment horizontal="center" vertical="center" wrapText="1"/>
      <protection hidden="1"/>
    </xf>
    <xf numFmtId="14" fontId="37" fillId="30" borderId="2" xfId="0" applyNumberFormat="1" applyFont="1" applyFill="1" applyBorder="1" applyAlignment="1">
      <alignment horizontal="center" vertical="center" wrapText="1"/>
    </xf>
    <xf numFmtId="9" fontId="33" fillId="0" borderId="4" xfId="1" applyFont="1" applyFill="1" applyBorder="1" applyAlignment="1" applyProtection="1">
      <alignment vertical="center" wrapText="1"/>
      <protection hidden="1"/>
    </xf>
    <xf numFmtId="14" fontId="32" fillId="0" borderId="2" xfId="1" applyNumberFormat="1" applyFont="1" applyFill="1" applyBorder="1" applyAlignment="1" applyProtection="1">
      <alignment vertical="center" wrapText="1"/>
      <protection hidden="1"/>
    </xf>
    <xf numFmtId="14" fontId="32" fillId="0" borderId="4" xfId="1" applyNumberFormat="1" applyFont="1" applyFill="1" applyBorder="1" applyAlignment="1" applyProtection="1">
      <alignment vertical="center" wrapText="1"/>
      <protection hidden="1"/>
    </xf>
    <xf numFmtId="14" fontId="37" fillId="29" borderId="2" xfId="0" applyNumberFormat="1" applyFont="1" applyFill="1" applyBorder="1" applyAlignment="1">
      <alignment horizontal="center" vertical="center" wrapText="1"/>
    </xf>
    <xf numFmtId="9" fontId="32" fillId="0" borderId="4" xfId="1" applyFont="1" applyFill="1" applyBorder="1" applyAlignment="1" applyProtection="1">
      <alignment horizontal="center" vertical="center" wrapText="1"/>
      <protection hidden="1"/>
    </xf>
    <xf numFmtId="9" fontId="32" fillId="0" borderId="8" xfId="1" applyFont="1" applyFill="1" applyBorder="1" applyAlignment="1" applyProtection="1">
      <alignment horizontal="center" vertical="center" wrapText="1"/>
      <protection hidden="1"/>
    </xf>
    <xf numFmtId="9" fontId="32" fillId="0" borderId="5" xfId="1" applyFont="1" applyFill="1" applyBorder="1" applyAlignment="1" applyProtection="1">
      <alignment horizontal="center" vertical="center" wrapText="1"/>
      <protection hidden="1"/>
    </xf>
    <xf numFmtId="9" fontId="32" fillId="0" borderId="2" xfId="1" applyFont="1" applyFill="1" applyBorder="1" applyAlignment="1" applyProtection="1">
      <alignment horizontal="center" vertical="center" wrapText="1"/>
      <protection hidden="1"/>
    </xf>
    <xf numFmtId="9" fontId="19" fillId="0" borderId="2" xfId="1" applyFont="1" applyFill="1" applyBorder="1" applyAlignment="1" applyProtection="1">
      <alignment horizontal="center" vertical="center" wrapText="1"/>
      <protection hidden="1"/>
    </xf>
    <xf numFmtId="9" fontId="32" fillId="2" borderId="2" xfId="1" applyFont="1" applyFill="1" applyBorder="1" applyAlignment="1" applyProtection="1">
      <alignment horizontal="center" vertical="center" wrapText="1"/>
      <protection hidden="1"/>
    </xf>
    <xf numFmtId="164" fontId="32" fillId="0" borderId="4" xfId="1" applyNumberFormat="1" applyFont="1" applyFill="1" applyBorder="1" applyAlignment="1" applyProtection="1">
      <alignment horizontal="center" vertical="center" wrapText="1"/>
      <protection hidden="1"/>
    </xf>
    <xf numFmtId="164" fontId="32" fillId="0" borderId="5" xfId="1" applyNumberFormat="1" applyFont="1" applyFill="1" applyBorder="1" applyAlignment="1" applyProtection="1">
      <alignment vertical="center" wrapText="1"/>
      <protection hidden="1"/>
    </xf>
    <xf numFmtId="14" fontId="37" fillId="2" borderId="4" xfId="0" applyNumberFormat="1" applyFont="1" applyFill="1" applyBorder="1" applyAlignment="1">
      <alignment vertical="center" wrapText="1"/>
    </xf>
    <xf numFmtId="14" fontId="37" fillId="2" borderId="8" xfId="0" applyNumberFormat="1" applyFont="1" applyFill="1" applyBorder="1" applyAlignment="1">
      <alignment vertical="center" wrapText="1"/>
    </xf>
    <xf numFmtId="14" fontId="37" fillId="2" borderId="5" xfId="0" applyNumberFormat="1" applyFont="1" applyFill="1" applyBorder="1" applyAlignment="1">
      <alignment vertical="center" wrapText="1"/>
    </xf>
    <xf numFmtId="9" fontId="19" fillId="0" borderId="2" xfId="1" applyFont="1" applyFill="1" applyBorder="1" applyAlignment="1" applyProtection="1">
      <alignment vertical="center" wrapText="1"/>
      <protection hidden="1"/>
    </xf>
    <xf numFmtId="14" fontId="19" fillId="0" borderId="2" xfId="1" applyNumberFormat="1" applyFont="1" applyFill="1" applyBorder="1" applyAlignment="1" applyProtection="1">
      <alignment vertical="center" wrapText="1"/>
      <protection hidden="1"/>
    </xf>
    <xf numFmtId="14" fontId="32" fillId="2" borderId="2" xfId="1" applyNumberFormat="1" applyFont="1" applyFill="1" applyBorder="1" applyAlignment="1" applyProtection="1">
      <alignment vertical="center" wrapText="1"/>
      <protection hidden="1"/>
    </xf>
    <xf numFmtId="0" fontId="32" fillId="2" borderId="0" xfId="0" applyFont="1" applyFill="1" applyAlignment="1">
      <alignment vertical="center"/>
    </xf>
    <xf numFmtId="14" fontId="37" fillId="2" borderId="2" xfId="0" applyNumberFormat="1" applyFont="1" applyFill="1" applyBorder="1" applyAlignment="1">
      <alignment vertical="center" wrapText="1"/>
    </xf>
    <xf numFmtId="14" fontId="32" fillId="0" borderId="4" xfId="1" applyNumberFormat="1" applyFont="1" applyFill="1" applyBorder="1" applyAlignment="1" applyProtection="1">
      <alignment horizontal="center" vertical="center" wrapText="1"/>
      <protection hidden="1"/>
    </xf>
    <xf numFmtId="0" fontId="26" fillId="11" borderId="69" xfId="0" applyFont="1" applyFill="1" applyBorder="1" applyAlignment="1">
      <alignment horizontal="center" vertical="center"/>
    </xf>
    <xf numFmtId="0" fontId="56" fillId="2" borderId="20" xfId="0" applyFont="1" applyFill="1" applyBorder="1" applyAlignment="1">
      <alignment horizontal="center" vertical="center"/>
    </xf>
    <xf numFmtId="0" fontId="0" fillId="2" borderId="69" xfId="0" applyFill="1" applyBorder="1"/>
    <xf numFmtId="16" fontId="0" fillId="2" borderId="69" xfId="0" applyNumberFormat="1" applyFill="1" applyBorder="1"/>
    <xf numFmtId="0" fontId="0" fillId="2" borderId="69" xfId="0" applyFill="1" applyBorder="1" applyAlignment="1">
      <alignment horizontal="center"/>
    </xf>
    <xf numFmtId="1" fontId="0" fillId="2" borderId="69" xfId="0" applyNumberFormat="1" applyFill="1" applyBorder="1" applyAlignment="1">
      <alignment horizontal="center"/>
    </xf>
    <xf numFmtId="0" fontId="32" fillId="0" borderId="2" xfId="0" applyFont="1" applyBorder="1" applyAlignment="1" applyProtection="1">
      <alignment horizontal="justify" vertical="top" wrapText="1"/>
      <protection locked="0"/>
    </xf>
    <xf numFmtId="0" fontId="58" fillId="2" borderId="0" xfId="0" applyFont="1" applyFill="1"/>
    <xf numFmtId="0" fontId="59" fillId="2" borderId="0" xfId="0" applyFont="1" applyFill="1"/>
    <xf numFmtId="41" fontId="32" fillId="2" borderId="0" xfId="5" applyFont="1" applyFill="1"/>
    <xf numFmtId="41" fontId="22" fillId="17" borderId="69" xfId="5" applyFont="1" applyFill="1" applyBorder="1" applyAlignment="1">
      <alignment horizontal="center" vertical="center" wrapText="1"/>
    </xf>
    <xf numFmtId="41" fontId="32" fillId="0" borderId="2" xfId="5" applyFont="1" applyFill="1" applyBorder="1" applyAlignment="1" applyProtection="1">
      <alignment vertical="center" wrapText="1"/>
      <protection hidden="1"/>
    </xf>
    <xf numFmtId="0" fontId="0" fillId="2" borderId="69" xfId="0" applyFill="1" applyBorder="1" applyAlignment="1">
      <alignment horizontal="center" vertical="center"/>
    </xf>
    <xf numFmtId="1" fontId="0" fillId="2" borderId="69" xfId="0" applyNumberFormat="1" applyFill="1" applyBorder="1" applyAlignment="1">
      <alignment horizontal="center" vertical="center" wrapText="1"/>
    </xf>
    <xf numFmtId="16" fontId="0" fillId="2" borderId="69" xfId="0" applyNumberFormat="1" applyFill="1" applyBorder="1" applyAlignment="1">
      <alignment vertical="center"/>
    </xf>
    <xf numFmtId="0" fontId="0" fillId="2" borderId="69" xfId="0" applyFill="1" applyBorder="1" applyAlignment="1">
      <alignment vertical="center"/>
    </xf>
    <xf numFmtId="1" fontId="0" fillId="2" borderId="69" xfId="0" applyNumberFormat="1" applyFill="1" applyBorder="1" applyAlignment="1">
      <alignment horizontal="left" vertical="center" wrapText="1"/>
    </xf>
    <xf numFmtId="0" fontId="0" fillId="2" borderId="0" xfId="0" applyFill="1" applyAlignment="1">
      <alignment horizontal="left" vertical="center" wrapText="1"/>
    </xf>
    <xf numFmtId="1" fontId="0" fillId="2" borderId="69" xfId="0" applyNumberFormat="1" applyFill="1" applyBorder="1" applyAlignment="1">
      <alignment horizontal="center" vertical="center"/>
    </xf>
    <xf numFmtId="0" fontId="19" fillId="2" borderId="12" xfId="2" applyFont="1" applyFill="1" applyBorder="1" applyAlignment="1" applyProtection="1">
      <alignment horizontal="left" vertical="top" wrapText="1"/>
    </xf>
    <xf numFmtId="0" fontId="19" fillId="2" borderId="0" xfId="2" applyFont="1" applyFill="1" applyBorder="1" applyAlignment="1" applyProtection="1">
      <alignment horizontal="left" vertical="top" wrapText="1"/>
    </xf>
    <xf numFmtId="0" fontId="19" fillId="2" borderId="13" xfId="2" applyFont="1" applyFill="1" applyBorder="1" applyAlignment="1" applyProtection="1">
      <alignment horizontal="left" vertical="top" wrapText="1"/>
    </xf>
    <xf numFmtId="0" fontId="22" fillId="9" borderId="34" xfId="2" applyFont="1" applyFill="1" applyBorder="1" applyAlignment="1" applyProtection="1">
      <alignment horizontal="center" vertical="center" wrapText="1"/>
    </xf>
    <xf numFmtId="0" fontId="22" fillId="9" borderId="35" xfId="2" applyFont="1" applyFill="1" applyBorder="1" applyAlignment="1" applyProtection="1">
      <alignment horizontal="center" vertical="center" wrapText="1"/>
    </xf>
    <xf numFmtId="0" fontId="22" fillId="9" borderId="36" xfId="2" applyFont="1" applyFill="1" applyBorder="1" applyAlignment="1" applyProtection="1">
      <alignment horizontal="center" vertical="center" wrapText="1"/>
    </xf>
    <xf numFmtId="0" fontId="36" fillId="2" borderId="37" xfId="2" quotePrefix="1" applyFont="1" applyFill="1" applyBorder="1" applyAlignment="1" applyProtection="1">
      <alignment horizontal="justify" vertical="center" wrapText="1"/>
    </xf>
    <xf numFmtId="0" fontId="36" fillId="2" borderId="38" xfId="2" quotePrefix="1" applyFont="1" applyFill="1" applyBorder="1" applyAlignment="1" applyProtection="1">
      <alignment horizontal="justify" vertical="center" wrapText="1"/>
    </xf>
    <xf numFmtId="0" fontId="36" fillId="2" borderId="39" xfId="2" quotePrefix="1" applyFont="1" applyFill="1" applyBorder="1" applyAlignment="1" applyProtection="1">
      <alignment horizontal="justify" vertical="center" wrapText="1"/>
    </xf>
    <xf numFmtId="0" fontId="19" fillId="2" borderId="40" xfId="2" quotePrefix="1" applyFont="1" applyFill="1" applyBorder="1" applyAlignment="1" applyProtection="1">
      <alignment horizontal="justify" vertical="center" wrapText="1"/>
    </xf>
    <xf numFmtId="0" fontId="19" fillId="2" borderId="41" xfId="2" quotePrefix="1" applyFont="1" applyFill="1" applyBorder="1" applyAlignment="1" applyProtection="1">
      <alignment horizontal="justify" vertical="center" wrapText="1"/>
    </xf>
    <xf numFmtId="0" fontId="19" fillId="2" borderId="42" xfId="2" quotePrefix="1" applyFont="1" applyFill="1" applyBorder="1" applyAlignment="1" applyProtection="1">
      <alignment horizontal="justify" vertical="center" wrapText="1"/>
    </xf>
    <xf numFmtId="0" fontId="19" fillId="0" borderId="12" xfId="2" quotePrefix="1" applyFont="1" applyBorder="1" applyAlignment="1" applyProtection="1">
      <alignment horizontal="justify" vertical="top" wrapText="1"/>
    </xf>
    <xf numFmtId="0" fontId="19" fillId="0" borderId="0" xfId="2" quotePrefix="1" applyFont="1" applyBorder="1" applyAlignment="1" applyProtection="1">
      <alignment horizontal="justify" vertical="top" wrapText="1"/>
    </xf>
    <xf numFmtId="0" fontId="19" fillId="0" borderId="13" xfId="2" quotePrefix="1" applyFont="1" applyBorder="1" applyAlignment="1" applyProtection="1">
      <alignment horizontal="justify" vertical="top" wrapText="1"/>
    </xf>
    <xf numFmtId="0" fontId="19" fillId="0" borderId="40" xfId="2" quotePrefix="1" applyFont="1" applyBorder="1" applyAlignment="1" applyProtection="1">
      <alignment horizontal="justify" vertical="center" wrapText="1"/>
    </xf>
    <xf numFmtId="0" fontId="19" fillId="0" borderId="41" xfId="2" quotePrefix="1" applyFont="1" applyBorder="1" applyAlignment="1" applyProtection="1">
      <alignment horizontal="justify" vertical="center" wrapText="1"/>
    </xf>
    <xf numFmtId="0" fontId="19" fillId="0" borderId="42" xfId="2" quotePrefix="1" applyFont="1" applyBorder="1" applyAlignment="1" applyProtection="1">
      <alignment horizontal="justify" vertical="center" wrapText="1"/>
    </xf>
    <xf numFmtId="9" fontId="33" fillId="0" borderId="4" xfId="1" applyFont="1" applyFill="1" applyBorder="1" applyAlignment="1" applyProtection="1">
      <alignment horizontal="center" vertical="center" wrapText="1"/>
      <protection hidden="1"/>
    </xf>
    <xf numFmtId="9" fontId="33" fillId="0" borderId="8" xfId="1" applyFont="1" applyFill="1" applyBorder="1" applyAlignment="1" applyProtection="1">
      <alignment horizontal="center" vertical="center" wrapText="1"/>
      <protection hidden="1"/>
    </xf>
    <xf numFmtId="9" fontId="33" fillId="0" borderId="5" xfId="1" applyFont="1" applyFill="1" applyBorder="1" applyAlignment="1" applyProtection="1">
      <alignment horizontal="center" vertical="center" wrapText="1"/>
      <protection hidden="1"/>
    </xf>
    <xf numFmtId="0" fontId="52" fillId="11" borderId="69" xfId="0" applyFont="1" applyFill="1" applyBorder="1" applyAlignment="1">
      <alignment horizontal="center" vertical="center"/>
    </xf>
    <xf numFmtId="0" fontId="33" fillId="0" borderId="4" xfId="0" applyFont="1" applyBorder="1" applyAlignment="1" applyProtection="1">
      <alignment horizontal="center" vertical="center"/>
    </xf>
    <xf numFmtId="0" fontId="33" fillId="0" borderId="8" xfId="0" applyFont="1" applyBorder="1" applyAlignment="1" applyProtection="1">
      <alignment horizontal="center" vertical="center"/>
    </xf>
    <xf numFmtId="0" fontId="33" fillId="0" borderId="5" xfId="0" applyFont="1" applyBorder="1" applyAlignment="1" applyProtection="1">
      <alignment horizontal="center" vertical="center"/>
    </xf>
    <xf numFmtId="0" fontId="33" fillId="11" borderId="5" xfId="0" applyFont="1" applyFill="1" applyBorder="1" applyAlignment="1">
      <alignment horizontal="center" vertical="center" wrapText="1"/>
    </xf>
    <xf numFmtId="0" fontId="33" fillId="11" borderId="2" xfId="0" applyFont="1" applyFill="1" applyBorder="1" applyAlignment="1">
      <alignment horizontal="center" vertical="center" wrapText="1"/>
    </xf>
    <xf numFmtId="0" fontId="33" fillId="11" borderId="8" xfId="0" applyFont="1" applyFill="1" applyBorder="1" applyAlignment="1" applyProtection="1">
      <alignment horizontal="center" vertical="center" wrapText="1"/>
    </xf>
    <xf numFmtId="0" fontId="33" fillId="11" borderId="5" xfId="0" applyFont="1" applyFill="1" applyBorder="1" applyAlignment="1" applyProtection="1">
      <alignment horizontal="center" vertical="center" wrapText="1"/>
    </xf>
    <xf numFmtId="14" fontId="32" fillId="0" borderId="4" xfId="1" applyNumberFormat="1" applyFont="1" applyFill="1" applyBorder="1" applyAlignment="1" applyProtection="1">
      <alignment horizontal="center" vertical="center" wrapText="1"/>
      <protection hidden="1"/>
    </xf>
    <xf numFmtId="14" fontId="32" fillId="0" borderId="8" xfId="1" applyNumberFormat="1" applyFont="1" applyFill="1" applyBorder="1" applyAlignment="1" applyProtection="1">
      <alignment horizontal="center" vertical="center" wrapText="1"/>
      <protection hidden="1"/>
    </xf>
    <xf numFmtId="14" fontId="32" fillId="0" borderId="5" xfId="1" applyNumberFormat="1" applyFont="1" applyFill="1" applyBorder="1" applyAlignment="1" applyProtection="1">
      <alignment horizontal="center" vertical="center" wrapText="1"/>
      <protection hidden="1"/>
    </xf>
    <xf numFmtId="9" fontId="32" fillId="0" borderId="4" xfId="1" applyFont="1" applyFill="1" applyBorder="1" applyAlignment="1" applyProtection="1">
      <alignment horizontal="center" vertical="center" wrapText="1"/>
      <protection hidden="1"/>
    </xf>
    <xf numFmtId="9" fontId="32" fillId="0" borderId="8" xfId="1" applyFont="1" applyFill="1" applyBorder="1" applyAlignment="1" applyProtection="1">
      <alignment horizontal="center" vertical="center" wrapText="1"/>
      <protection hidden="1"/>
    </xf>
    <xf numFmtId="9" fontId="32" fillId="0" borderId="5" xfId="1" applyFont="1" applyFill="1" applyBorder="1" applyAlignment="1" applyProtection="1">
      <alignment horizontal="center" vertical="center" wrapText="1"/>
      <protection hidden="1"/>
    </xf>
    <xf numFmtId="0" fontId="33" fillId="11" borderId="4" xfId="0" applyFont="1" applyFill="1" applyBorder="1" applyAlignment="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5" xfId="0" applyFont="1" applyFill="1" applyBorder="1" applyAlignment="1" applyProtection="1">
      <alignment horizontal="center" vertical="center" wrapText="1"/>
    </xf>
    <xf numFmtId="9" fontId="32" fillId="0" borderId="4" xfId="0" applyNumberFormat="1" applyFont="1" applyBorder="1" applyAlignment="1" applyProtection="1">
      <alignment horizontal="center" vertical="center" wrapText="1"/>
    </xf>
    <xf numFmtId="9" fontId="32" fillId="0" borderId="8" xfId="0" applyNumberFormat="1" applyFont="1" applyBorder="1" applyAlignment="1" applyProtection="1">
      <alignment horizontal="center" vertical="center" wrapText="1"/>
    </xf>
    <xf numFmtId="9" fontId="32" fillId="0" borderId="5" xfId="0" applyNumberFormat="1" applyFont="1" applyBorder="1" applyAlignment="1" applyProtection="1">
      <alignment horizontal="center" vertical="center" wrapText="1"/>
    </xf>
    <xf numFmtId="9" fontId="32" fillId="0" borderId="4" xfId="0" applyNumberFormat="1" applyFont="1" applyBorder="1" applyAlignment="1" applyProtection="1">
      <alignment horizontal="center" vertical="center" wrapText="1"/>
      <protection locked="0"/>
    </xf>
    <xf numFmtId="9" fontId="32" fillId="0" borderId="8" xfId="0" applyNumberFormat="1" applyFont="1" applyBorder="1" applyAlignment="1" applyProtection="1">
      <alignment horizontal="center" vertical="center" wrapText="1"/>
      <protection locked="0"/>
    </xf>
    <xf numFmtId="9" fontId="32" fillId="0" borderId="5" xfId="0" applyNumberFormat="1" applyFont="1" applyBorder="1" applyAlignment="1" applyProtection="1">
      <alignment horizontal="center" vertical="center" wrapText="1"/>
      <protection locked="0"/>
    </xf>
    <xf numFmtId="0" fontId="21" fillId="0" borderId="5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16" xfId="0" applyFont="1" applyBorder="1" applyAlignment="1">
      <alignment horizontal="center" vertical="center" wrapText="1"/>
    </xf>
    <xf numFmtId="0" fontId="33" fillId="11" borderId="2" xfId="0" applyFont="1" applyFill="1" applyBorder="1" applyAlignment="1" applyProtection="1">
      <alignment horizontal="center" vertical="center"/>
      <protection locked="0"/>
    </xf>
    <xf numFmtId="0" fontId="33" fillId="11" borderId="2" xfId="0" applyFont="1" applyFill="1" applyBorder="1" applyAlignment="1">
      <alignment horizontal="center" vertical="center"/>
    </xf>
    <xf numFmtId="0" fontId="22" fillId="0" borderId="34" xfId="0" applyFont="1" applyBorder="1" applyAlignment="1">
      <alignment horizontal="left" vertical="center"/>
    </xf>
    <xf numFmtId="0" fontId="22" fillId="0" borderId="36" xfId="0" applyFont="1" applyBorder="1" applyAlignment="1">
      <alignment horizontal="left" vertical="center"/>
    </xf>
    <xf numFmtId="0" fontId="22" fillId="0" borderId="58" xfId="0" applyFont="1" applyBorder="1" applyAlignment="1">
      <alignment horizontal="left" vertical="center"/>
    </xf>
    <xf numFmtId="0" fontId="22" fillId="0" borderId="56" xfId="0" applyFont="1" applyBorder="1" applyAlignment="1">
      <alignment horizontal="left" vertical="center"/>
    </xf>
    <xf numFmtId="0" fontId="22" fillId="0" borderId="59" xfId="0" applyFont="1" applyBorder="1" applyAlignment="1">
      <alignment horizontal="left" vertical="center"/>
    </xf>
    <xf numFmtId="0" fontId="22" fillId="0" borderId="57" xfId="0" applyFont="1" applyBorder="1" applyAlignment="1">
      <alignment horizontal="left" vertical="center"/>
    </xf>
    <xf numFmtId="0" fontId="32" fillId="0" borderId="4" xfId="0" applyFont="1" applyFill="1" applyBorder="1" applyAlignment="1" applyProtection="1">
      <alignment horizontal="center" vertical="center" wrapText="1"/>
      <protection locked="0"/>
    </xf>
    <xf numFmtId="0" fontId="32" fillId="0" borderId="8"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xf>
    <xf numFmtId="0" fontId="32" fillId="0" borderId="8" xfId="0" applyFont="1" applyBorder="1" applyAlignment="1" applyProtection="1">
      <alignment horizontal="center" vertical="center" wrapText="1"/>
    </xf>
    <xf numFmtId="0" fontId="32" fillId="0" borderId="5" xfId="0" applyFont="1" applyBorder="1" applyAlignment="1" applyProtection="1">
      <alignment horizontal="center" vertical="center" wrapText="1"/>
    </xf>
    <xf numFmtId="9" fontId="32" fillId="2" borderId="2" xfId="0" applyNumberFormat="1"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9" fontId="33" fillId="0" borderId="2" xfId="1" applyFont="1" applyFill="1" applyBorder="1" applyAlignment="1" applyProtection="1">
      <alignment horizontal="center" vertical="center" wrapText="1"/>
    </xf>
    <xf numFmtId="0" fontId="33" fillId="0" borderId="4" xfId="0" applyFont="1" applyBorder="1" applyAlignment="1" applyProtection="1">
      <alignment horizontal="center" vertical="top"/>
    </xf>
    <xf numFmtId="0" fontId="33" fillId="0" borderId="8" xfId="0" applyFont="1" applyBorder="1" applyAlignment="1" applyProtection="1">
      <alignment horizontal="center" vertical="top"/>
    </xf>
    <xf numFmtId="0" fontId="33" fillId="0" borderId="5" xfId="0" applyFont="1" applyBorder="1" applyAlignment="1" applyProtection="1">
      <alignment horizontal="center" vertical="top"/>
    </xf>
    <xf numFmtId="9" fontId="33" fillId="0" borderId="4" xfId="1" applyFont="1" applyFill="1" applyBorder="1" applyAlignment="1" applyProtection="1">
      <alignment horizontal="center" vertical="center" wrapText="1"/>
    </xf>
    <xf numFmtId="9" fontId="33" fillId="0" borderId="8" xfId="1" applyFont="1" applyFill="1" applyBorder="1" applyAlignment="1" applyProtection="1">
      <alignment horizontal="center" vertical="center" wrapText="1"/>
    </xf>
    <xf numFmtId="9" fontId="33" fillId="0" borderId="5" xfId="1" applyFont="1" applyFill="1" applyBorder="1" applyAlignment="1" applyProtection="1">
      <alignment horizontal="center" vertical="center" wrapText="1"/>
    </xf>
    <xf numFmtId="0" fontId="32" fillId="0" borderId="4" xfId="0" applyFont="1" applyBorder="1" applyAlignment="1" applyProtection="1">
      <alignment horizontal="center" vertical="top" wrapText="1"/>
      <protection locked="0"/>
    </xf>
    <xf numFmtId="0" fontId="32" fillId="0" borderId="8" xfId="0" applyFont="1" applyBorder="1" applyAlignment="1" applyProtection="1">
      <alignment horizontal="center" vertical="top" wrapText="1"/>
      <protection locked="0"/>
    </xf>
    <xf numFmtId="0" fontId="32" fillId="0" borderId="5" xfId="0" applyFont="1" applyBorder="1" applyAlignment="1" applyProtection="1">
      <alignment horizontal="center" vertical="top" wrapText="1"/>
      <protection locked="0"/>
    </xf>
    <xf numFmtId="0" fontId="32" fillId="0" borderId="4" xfId="0" applyFont="1" applyBorder="1" applyAlignment="1" applyProtection="1">
      <alignment horizontal="center" vertical="top"/>
      <protection locked="0"/>
    </xf>
    <xf numFmtId="0" fontId="32" fillId="0" borderId="8" xfId="0" applyFont="1" applyBorder="1" applyAlignment="1" applyProtection="1">
      <alignment horizontal="center" vertical="top"/>
      <protection locked="0"/>
    </xf>
    <xf numFmtId="0" fontId="32" fillId="0" borderId="5" xfId="0" applyFont="1" applyBorder="1" applyAlignment="1" applyProtection="1">
      <alignment horizontal="center" vertical="top"/>
      <protection locked="0"/>
    </xf>
    <xf numFmtId="0" fontId="32" fillId="0" borderId="4" xfId="0" applyFont="1" applyBorder="1" applyAlignment="1" applyProtection="1">
      <alignment horizontal="center" vertical="top"/>
    </xf>
    <xf numFmtId="0" fontId="32" fillId="0" borderId="8" xfId="0" applyFont="1" applyBorder="1" applyAlignment="1" applyProtection="1">
      <alignment horizontal="center" vertical="top"/>
    </xf>
    <xf numFmtId="0" fontId="32" fillId="0" borderId="5" xfId="0" applyFont="1" applyBorder="1" applyAlignment="1" applyProtection="1">
      <alignment horizontal="center" vertical="top"/>
    </xf>
    <xf numFmtId="0" fontId="32" fillId="0" borderId="4"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32" fillId="2" borderId="4" xfId="0" applyFont="1" applyFill="1" applyBorder="1" applyAlignment="1" applyProtection="1">
      <alignment horizontal="center" vertical="center" wrapText="1"/>
      <protection locked="0"/>
    </xf>
    <xf numFmtId="0" fontId="32" fillId="2" borderId="8"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19" fillId="2" borderId="8"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33" fillId="11" borderId="5" xfId="0" applyFont="1" applyFill="1" applyBorder="1" applyAlignment="1">
      <alignment horizontal="center" vertical="center"/>
    </xf>
    <xf numFmtId="0" fontId="33" fillId="11" borderId="8" xfId="0" applyFont="1" applyFill="1" applyBorder="1" applyAlignment="1">
      <alignment horizontal="center" vertical="center" textRotation="90" wrapText="1"/>
    </xf>
    <xf numFmtId="0" fontId="33" fillId="11" borderId="5" xfId="0" applyFont="1" applyFill="1" applyBorder="1" applyAlignment="1">
      <alignment horizontal="center" vertical="center" textRotation="90" wrapText="1"/>
    </xf>
    <xf numFmtId="0" fontId="33" fillId="11" borderId="6" xfId="0" applyFont="1" applyFill="1" applyBorder="1" applyAlignment="1">
      <alignment horizontal="center" vertical="center"/>
    </xf>
    <xf numFmtId="0" fontId="33" fillId="11" borderId="10" xfId="0" applyFont="1" applyFill="1" applyBorder="1" applyAlignment="1">
      <alignment horizontal="center" vertical="center"/>
    </xf>
    <xf numFmtId="0" fontId="33" fillId="11" borderId="7" xfId="0" applyFont="1" applyFill="1" applyBorder="1" applyAlignment="1">
      <alignment horizontal="center" vertical="center"/>
    </xf>
    <xf numFmtId="0" fontId="33" fillId="11" borderId="2" xfId="0" applyFont="1" applyFill="1" applyBorder="1" applyAlignment="1">
      <alignment horizontal="center" vertical="center" textRotation="90" wrapText="1"/>
    </xf>
    <xf numFmtId="0" fontId="33" fillId="11" borderId="4" xfId="0" applyFont="1" applyFill="1" applyBorder="1" applyAlignment="1">
      <alignment horizontal="center" vertical="center" textRotation="90" wrapText="1"/>
    </xf>
    <xf numFmtId="0" fontId="47" fillId="11" borderId="69" xfId="0" applyFont="1" applyFill="1" applyBorder="1" applyAlignment="1">
      <alignment horizontal="center" vertical="center"/>
    </xf>
    <xf numFmtId="0" fontId="33" fillId="11" borderId="9" xfId="0" applyFont="1" applyFill="1" applyBorder="1" applyAlignment="1" applyProtection="1">
      <alignment horizontal="center" vertical="center" wrapText="1"/>
    </xf>
    <xf numFmtId="0" fontId="33" fillId="11" borderId="3" xfId="0" applyFont="1" applyFill="1" applyBorder="1" applyAlignment="1" applyProtection="1">
      <alignment horizontal="center" vertical="center"/>
    </xf>
    <xf numFmtId="0" fontId="33" fillId="11" borderId="9" xfId="0" applyFont="1" applyFill="1" applyBorder="1" applyAlignment="1" applyProtection="1">
      <alignment horizontal="center" vertical="center"/>
    </xf>
    <xf numFmtId="0" fontId="33" fillId="11" borderId="2" xfId="0" applyFont="1" applyFill="1" applyBorder="1" applyAlignment="1" applyProtection="1">
      <alignment horizontal="center" vertical="center" wrapText="1"/>
    </xf>
    <xf numFmtId="17" fontId="22" fillId="16" borderId="69" xfId="0" applyNumberFormat="1" applyFont="1" applyFill="1" applyBorder="1" applyAlignment="1">
      <alignment horizontal="center" vertical="center" wrapText="1"/>
    </xf>
    <xf numFmtId="0" fontId="22" fillId="16" borderId="69" xfId="0" applyFont="1" applyFill="1" applyBorder="1" applyAlignment="1">
      <alignment horizontal="center" vertical="center" wrapText="1"/>
    </xf>
    <xf numFmtId="0" fontId="32" fillId="2" borderId="43" xfId="0" applyFont="1" applyFill="1" applyBorder="1" applyAlignment="1">
      <alignment horizontal="center"/>
    </xf>
    <xf numFmtId="0" fontId="32" fillId="2" borderId="47" xfId="0" applyFont="1" applyFill="1" applyBorder="1" applyAlignment="1">
      <alignment horizontal="center"/>
    </xf>
    <xf numFmtId="0" fontId="32" fillId="2" borderId="44" xfId="0" applyFont="1" applyFill="1" applyBorder="1" applyAlignment="1">
      <alignment horizontal="center"/>
    </xf>
    <xf numFmtId="0" fontId="32" fillId="2" borderId="24" xfId="0" applyFont="1" applyFill="1" applyBorder="1" applyAlignment="1">
      <alignment horizontal="center"/>
    </xf>
    <xf numFmtId="0" fontId="32" fillId="2" borderId="48" xfId="0" applyFont="1" applyFill="1" applyBorder="1" applyAlignment="1">
      <alignment horizontal="center"/>
    </xf>
    <xf numFmtId="0" fontId="32" fillId="2" borderId="20" xfId="0" applyFont="1" applyFill="1" applyBorder="1" applyAlignment="1">
      <alignment horizontal="center"/>
    </xf>
    <xf numFmtId="0" fontId="32" fillId="2" borderId="26" xfId="0" applyFont="1" applyFill="1" applyBorder="1" applyAlignment="1">
      <alignment horizontal="center"/>
    </xf>
    <xf numFmtId="0" fontId="32" fillId="2" borderId="49" xfId="0" applyFont="1" applyFill="1" applyBorder="1" applyAlignment="1">
      <alignment horizontal="center"/>
    </xf>
    <xf numFmtId="0" fontId="32" fillId="2" borderId="27" xfId="0" applyFont="1" applyFill="1" applyBorder="1" applyAlignment="1">
      <alignment horizontal="center"/>
    </xf>
    <xf numFmtId="0" fontId="33" fillId="11" borderId="66" xfId="0" applyFont="1" applyFill="1" applyBorder="1" applyAlignment="1">
      <alignment horizontal="center" vertical="center" wrapText="1"/>
    </xf>
    <xf numFmtId="0" fontId="33" fillId="11" borderId="3" xfId="0" applyFont="1" applyFill="1" applyBorder="1" applyAlignment="1">
      <alignment horizontal="center" vertical="center" wrapText="1"/>
    </xf>
    <xf numFmtId="0" fontId="33" fillId="11" borderId="19"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2" fillId="0" borderId="4" xfId="0" applyFont="1" applyFill="1" applyBorder="1" applyAlignment="1" applyProtection="1">
      <alignment horizontal="center" vertical="top" wrapText="1"/>
      <protection locked="0"/>
    </xf>
    <xf numFmtId="0" fontId="32" fillId="0" borderId="8" xfId="0" applyFont="1" applyFill="1" applyBorder="1" applyAlignment="1" applyProtection="1">
      <alignment horizontal="center" vertical="top" wrapText="1"/>
      <protection locked="0"/>
    </xf>
    <xf numFmtId="0" fontId="32" fillId="0" borderId="5" xfId="0" applyFont="1" applyFill="1" applyBorder="1" applyAlignment="1" applyProtection="1">
      <alignment horizontal="center" vertical="top" wrapText="1"/>
      <protection locked="0"/>
    </xf>
    <xf numFmtId="0" fontId="19" fillId="2" borderId="4" xfId="0" applyFont="1" applyFill="1" applyBorder="1" applyAlignment="1" applyProtection="1">
      <alignment horizontal="center" vertical="top" wrapText="1"/>
      <protection locked="0"/>
    </xf>
    <xf numFmtId="0" fontId="19" fillId="2" borderId="8" xfId="0" applyFont="1" applyFill="1" applyBorder="1" applyAlignment="1" applyProtection="1">
      <alignment horizontal="center" vertical="top" wrapText="1"/>
      <protection locked="0"/>
    </xf>
    <xf numFmtId="0" fontId="19" fillId="2" borderId="5" xfId="0" applyFont="1" applyFill="1" applyBorder="1" applyAlignment="1" applyProtection="1">
      <alignment horizontal="center" vertical="top" wrapText="1"/>
      <protection locked="0"/>
    </xf>
    <xf numFmtId="0" fontId="33" fillId="11" borderId="4" xfId="0" applyFont="1" applyFill="1" applyBorder="1" applyAlignment="1">
      <alignment horizontal="center" vertical="center" textRotation="90"/>
    </xf>
    <xf numFmtId="0" fontId="33" fillId="11" borderId="5" xfId="0" applyFont="1" applyFill="1" applyBorder="1" applyAlignment="1">
      <alignment horizontal="center" vertical="center" textRotation="90"/>
    </xf>
    <xf numFmtId="0" fontId="19" fillId="0" borderId="4" xfId="0" applyFont="1" applyBorder="1" applyAlignment="1" applyProtection="1">
      <alignment horizontal="center" vertical="top" wrapText="1"/>
      <protection locked="0"/>
    </xf>
    <xf numFmtId="0" fontId="19" fillId="0" borderId="8" xfId="0" applyFont="1" applyBorder="1" applyAlignment="1" applyProtection="1">
      <alignment horizontal="center" vertical="top" wrapText="1"/>
      <protection locked="0"/>
    </xf>
    <xf numFmtId="0" fontId="19" fillId="0" borderId="5" xfId="0" applyFont="1" applyBorder="1" applyAlignment="1" applyProtection="1">
      <alignment horizontal="center" vertical="top" wrapText="1"/>
      <protection locked="0"/>
    </xf>
    <xf numFmtId="0" fontId="32" fillId="0" borderId="4" xfId="0" applyFont="1" applyBorder="1" applyAlignment="1" applyProtection="1">
      <alignment horizontal="justify" vertical="center" wrapText="1"/>
      <protection locked="0"/>
    </xf>
    <xf numFmtId="0" fontId="32" fillId="0" borderId="8" xfId="0" applyFont="1" applyBorder="1" applyAlignment="1" applyProtection="1">
      <alignment horizontal="justify" vertical="center" wrapText="1"/>
      <protection locked="0"/>
    </xf>
    <xf numFmtId="0" fontId="32" fillId="0" borderId="5" xfId="0" applyFont="1" applyBorder="1" applyAlignment="1" applyProtection="1">
      <alignment horizontal="justify" vertical="center" wrapText="1"/>
      <protection locked="0"/>
    </xf>
    <xf numFmtId="0" fontId="32" fillId="2" borderId="4" xfId="0" applyFont="1" applyFill="1" applyBorder="1" applyAlignment="1" applyProtection="1">
      <alignment horizontal="center" vertical="top" wrapText="1"/>
      <protection locked="0"/>
    </xf>
    <xf numFmtId="0" fontId="32" fillId="2" borderId="8" xfId="0" applyFont="1" applyFill="1" applyBorder="1" applyAlignment="1" applyProtection="1">
      <alignment horizontal="center" vertical="top" wrapText="1"/>
      <protection locked="0"/>
    </xf>
    <xf numFmtId="0" fontId="32" fillId="2" borderId="5" xfId="0" applyFont="1" applyFill="1" applyBorder="1" applyAlignment="1" applyProtection="1">
      <alignment horizontal="center" vertical="top" wrapText="1"/>
      <protection locked="0"/>
    </xf>
    <xf numFmtId="0" fontId="48" fillId="22" borderId="69" xfId="0" applyFont="1" applyFill="1" applyBorder="1" applyAlignment="1">
      <alignment horizontal="center" vertical="center"/>
    </xf>
    <xf numFmtId="0" fontId="48" fillId="23" borderId="69" xfId="0" applyFont="1" applyFill="1" applyBorder="1" applyAlignment="1">
      <alignment horizontal="center" vertical="center"/>
    </xf>
    <xf numFmtId="0" fontId="48" fillId="24" borderId="69" xfId="0" applyFont="1" applyFill="1" applyBorder="1" applyAlignment="1">
      <alignment horizontal="center" vertical="center"/>
    </xf>
    <xf numFmtId="17" fontId="22" fillId="20" borderId="69" xfId="0" applyNumberFormat="1" applyFont="1" applyFill="1" applyBorder="1" applyAlignment="1">
      <alignment horizontal="center" vertical="center" wrapText="1"/>
    </xf>
    <xf numFmtId="0" fontId="22" fillId="20" borderId="69" xfId="0" applyFont="1" applyFill="1" applyBorder="1" applyAlignment="1">
      <alignment horizontal="center" vertical="center" wrapText="1"/>
    </xf>
    <xf numFmtId="17" fontId="22" fillId="21" borderId="69" xfId="0" applyNumberFormat="1" applyFont="1" applyFill="1" applyBorder="1" applyAlignment="1">
      <alignment horizontal="center" vertical="center" wrapText="1"/>
    </xf>
    <xf numFmtId="0" fontId="22" fillId="21" borderId="69" xfId="0" applyFont="1" applyFill="1" applyBorder="1" applyAlignment="1">
      <alignment horizontal="center" vertical="center" wrapText="1"/>
    </xf>
    <xf numFmtId="0" fontId="33" fillId="11" borderId="3" xfId="0" applyFont="1" applyFill="1" applyBorder="1" applyAlignment="1">
      <alignment horizontal="center" vertical="center"/>
    </xf>
    <xf numFmtId="0" fontId="33" fillId="11" borderId="19" xfId="0" applyFont="1" applyFill="1" applyBorder="1" applyAlignment="1">
      <alignment horizontal="center" vertical="center"/>
    </xf>
    <xf numFmtId="0" fontId="33" fillId="11" borderId="70" xfId="0" applyFont="1" applyFill="1" applyBorder="1" applyAlignment="1">
      <alignment horizontal="center" vertical="center"/>
    </xf>
    <xf numFmtId="0" fontId="54" fillId="2" borderId="0" xfId="0" applyFont="1" applyFill="1" applyBorder="1" applyAlignment="1">
      <alignment horizontal="center" vertical="center"/>
    </xf>
    <xf numFmtId="0" fontId="55" fillId="2" borderId="0" xfId="0" applyFont="1" applyFill="1" applyBorder="1" applyAlignment="1">
      <alignment horizontal="center" vertical="center"/>
    </xf>
    <xf numFmtId="0" fontId="55" fillId="2" borderId="0" xfId="0" applyFont="1" applyFill="1" applyBorder="1" applyAlignment="1">
      <alignment horizontal="center" vertical="center" wrapText="1"/>
    </xf>
    <xf numFmtId="0" fontId="16" fillId="10" borderId="22" xfId="0" applyFont="1" applyFill="1" applyBorder="1" applyAlignment="1">
      <alignment horizontal="center" vertical="center" wrapText="1" readingOrder="1"/>
    </xf>
    <xf numFmtId="0" fontId="16" fillId="10" borderId="23" xfId="0" applyFont="1" applyFill="1" applyBorder="1" applyAlignment="1">
      <alignment horizontal="center" vertical="center" wrapText="1" readingOrder="1"/>
    </xf>
    <xf numFmtId="0" fontId="16" fillId="10" borderId="33" xfId="0" applyFont="1" applyFill="1" applyBorder="1" applyAlignment="1">
      <alignment horizontal="center" vertical="center" wrapText="1" readingOrder="1"/>
    </xf>
    <xf numFmtId="0" fontId="11" fillId="2" borderId="0" xfId="0" applyFont="1" applyFill="1" applyBorder="1" applyAlignment="1">
      <alignment horizontal="justify" vertical="center" wrapText="1"/>
    </xf>
    <xf numFmtId="0" fontId="13" fillId="10" borderId="30" xfId="0" applyFont="1" applyFill="1" applyBorder="1" applyAlignment="1">
      <alignment horizontal="center" vertical="center" wrapText="1" readingOrder="1"/>
    </xf>
    <xf numFmtId="0" fontId="13" fillId="10" borderId="31" xfId="0" applyFont="1" applyFill="1" applyBorder="1" applyAlignment="1">
      <alignment horizontal="center" vertical="center" wrapText="1" readingOrder="1"/>
    </xf>
    <xf numFmtId="0" fontId="13" fillId="2" borderId="28" xfId="0" applyFont="1" applyFill="1" applyBorder="1" applyAlignment="1">
      <alignment horizontal="center" vertical="center" wrapText="1" readingOrder="1"/>
    </xf>
    <xf numFmtId="0" fontId="13" fillId="2" borderId="24" xfId="0" applyFont="1" applyFill="1" applyBorder="1" applyAlignment="1">
      <alignment horizontal="center" vertical="center" wrapText="1" readingOrder="1"/>
    </xf>
    <xf numFmtId="0" fontId="13" fillId="2" borderId="21" xfId="0" applyFont="1" applyFill="1" applyBorder="1" applyAlignment="1">
      <alignment horizontal="center" vertical="center" wrapText="1" readingOrder="1"/>
    </xf>
    <xf numFmtId="0" fontId="13" fillId="2" borderId="20" xfId="0" applyFont="1" applyFill="1" applyBorder="1" applyAlignment="1">
      <alignment horizontal="center" vertical="center" wrapText="1" readingOrder="1"/>
    </xf>
    <xf numFmtId="0" fontId="13" fillId="13" borderId="24" xfId="0" applyFont="1" applyFill="1" applyBorder="1" applyAlignment="1">
      <alignment horizontal="center" vertical="center" wrapText="1" readingOrder="1"/>
    </xf>
    <xf numFmtId="0" fontId="13" fillId="13" borderId="26" xfId="0" applyFont="1" applyFill="1" applyBorder="1" applyAlignment="1">
      <alignment horizontal="center" vertical="center" wrapText="1" readingOrder="1"/>
    </xf>
    <xf numFmtId="0" fontId="13" fillId="13" borderId="20" xfId="0" applyFont="1" applyFill="1" applyBorder="1" applyAlignment="1">
      <alignment horizontal="center" vertical="center" wrapText="1" readingOrder="1"/>
    </xf>
    <xf numFmtId="0" fontId="13" fillId="13" borderId="27" xfId="0" applyFont="1" applyFill="1" applyBorder="1" applyAlignment="1">
      <alignment horizontal="center" vertical="center" wrapText="1" readingOrder="1"/>
    </xf>
    <xf numFmtId="0" fontId="10" fillId="0" borderId="0" xfId="0" applyFont="1" applyAlignment="1">
      <alignment horizontal="center" vertical="center"/>
    </xf>
    <xf numFmtId="0" fontId="39" fillId="0" borderId="0" xfId="0" applyFont="1" applyAlignment="1">
      <alignment horizontal="center" vertical="center"/>
    </xf>
  </cellXfs>
  <cellStyles count="6">
    <cellStyle name="Millares [0]" xfId="5" builtinId="6"/>
    <cellStyle name="Normal" xfId="0" builtinId="0"/>
    <cellStyle name="Normal - Style1 2" xfId="2"/>
    <cellStyle name="Normal 2" xfId="4"/>
    <cellStyle name="Normal 2 2" xfId="3"/>
    <cellStyle name="Porcentaje" xfId="1" builtinId="5"/>
  </cellStyles>
  <dxfs count="1669">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Arial Narrow"/>
        <scheme val="none"/>
      </font>
      <fill>
        <patternFill patternType="none">
          <fgColor indexed="64"/>
          <bgColor indexed="65"/>
        </patternFill>
      </fill>
      <alignment horizontal="general" vertical="center" textRotation="0" wrapText="0" indent="0" justifyLastLine="0" shrinkToFit="0" readingOrder="0"/>
    </dxf>
    <dxf>
      <font>
        <sz val="20"/>
      </font>
    </dxf>
    <dxf>
      <font>
        <sz val="20"/>
      </font>
    </dxf>
    <dxf>
      <font>
        <sz val="20"/>
      </font>
    </dxf>
    <dxf>
      <font>
        <sz val="20"/>
      </font>
    </dxf>
    <dxf>
      <font>
        <sz val="20"/>
      </font>
    </dxf>
    <dxf>
      <font>
        <sz val="20"/>
      </font>
    </dxf>
    <dxf>
      <font>
        <sz val="10"/>
      </font>
    </dxf>
    <dxf>
      <font>
        <sz val="10"/>
      </font>
    </dxf>
    <dxf>
      <font>
        <sz val="10"/>
      </font>
    </dxf>
    <dxf>
      <font>
        <sz val="10"/>
      </font>
    </dxf>
    <dxf>
      <font>
        <sz val="10"/>
      </font>
    </dxf>
    <dxf>
      <font>
        <sz val="10"/>
      </font>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06/relationships/rdRichValueStructure" Target="richData/rdrichvaluestructure.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381000</xdr:colOff>
      <xdr:row>1</xdr:row>
      <xdr:rowOff>0</xdr:rowOff>
    </xdr:from>
    <xdr:ext cx="937576" cy="1095375"/>
    <xdr:pic>
      <xdr:nvPicPr>
        <xdr:cNvPr id="2"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905000" y="0"/>
          <a:ext cx="937576"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457200</xdr:colOff>
      <xdr:row>0</xdr:row>
      <xdr:rowOff>123825</xdr:rowOff>
    </xdr:from>
    <xdr:to>
      <xdr:col>1</xdr:col>
      <xdr:colOff>400050</xdr:colOff>
      <xdr:row>3</xdr:row>
      <xdr:rowOff>142875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9D07EFD0-7FF3-4C1E-A2F9-0559E651B3F9}"/>
            </a:ext>
          </a:extLst>
        </xdr:cNvPr>
        <xdr:cNvPicPr/>
      </xdr:nvPicPr>
      <xdr:blipFill>
        <a:blip xmlns:r="http://schemas.openxmlformats.org/officeDocument/2006/relationships" r:embed="rId1" cstate="print"/>
        <a:srcRect/>
        <a:stretch>
          <a:fillRect/>
        </a:stretch>
      </xdr:blipFill>
      <xdr:spPr bwMode="auto">
        <a:xfrm>
          <a:off x="457200" y="123825"/>
          <a:ext cx="762000" cy="704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6.160.201\calidad\CONSULTORIAS%202021\CAJA%20DE%20LA%20VIVIENDA%20POPULAR\PAAC\RIESGOS\PUBLICACION%20DEFINITIVA%202021\FICHAS%202021\208-PLA-Ft-73-74-75%20Riesgos%20GF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ONSULTORIAS%202022\CAJA%20DE%20LA%20VIVIENDA%20POPULAR\RIESGOS\BASE%20INICIAL%20DE%20RIESGOS\AJUSTES%20RIESGOS%20FEBRERO\208-PLA-Ft-78%20Mapa%20de%20Riesgos%20de%20Gesti&#243;n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1. Riesgo Presupuesto"/>
      <sheetName val="2. Riesgo Pagos"/>
      <sheetName val="3. Riesgo Tesorería"/>
      <sheetName val="4. Riesgo Tesoreria Corrupcion"/>
      <sheetName val="5. Riesgo Cartera"/>
      <sheetName val="6. Riesgo Contabilidad"/>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Tabla Valoración controles"/>
    </sheetNames>
    <sheetDataSet>
      <sheetData sheetId="0" refreshError="1"/>
      <sheetData sheetId="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12">
    <format dxfId="15">
      <pivotArea type="all" dataOnly="0" outline="0" fieldPosition="0"/>
    </format>
    <format dxfId="14">
      <pivotArea field="0" type="button" dataOnly="0" labelOnly="1" outline="0" axis="axisRow" fieldPosition="0"/>
    </format>
    <format dxfId="13">
      <pivotArea field="1" type="button" dataOnly="0" labelOnly="1" outline="0" axis="axisRow" fieldPosition="1"/>
    </format>
    <format dxfId="12">
      <pivotArea dataOnly="0" labelOnly="1" outline="0" fieldPosition="0">
        <references count="1">
          <reference field="0" count="0"/>
        </references>
      </pivotArea>
    </format>
    <format dxfId="11">
      <pivotArea dataOnly="0" labelOnly="1" outline="0" fieldPosition="0">
        <references count="2">
          <reference field="0" count="1" selected="0">
            <x v="0"/>
          </reference>
          <reference field="1" count="5">
            <x v="0"/>
            <x v="6"/>
            <x v="7"/>
            <x v="8"/>
            <x v="9"/>
          </reference>
        </references>
      </pivotArea>
    </format>
    <format dxfId="10">
      <pivotArea dataOnly="0" labelOnly="1" outline="0" fieldPosition="0">
        <references count="2">
          <reference field="0" count="1" selected="0">
            <x v="1"/>
          </reference>
          <reference field="1" count="5">
            <x v="1"/>
            <x v="2"/>
            <x v="3"/>
            <x v="4"/>
            <x v="5"/>
          </reference>
        </references>
      </pivotArea>
    </format>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E51"/>
  <sheetViews>
    <sheetView zoomScale="110" zoomScaleNormal="110" workbookViewId="0">
      <selection activeCell="B6" sqref="B6:E6"/>
    </sheetView>
  </sheetViews>
  <sheetFormatPr baseColWidth="10" defaultRowHeight="12.75" x14ac:dyDescent="0.2"/>
  <cols>
    <col min="1" max="1" width="2.85546875" style="51" customWidth="1"/>
    <col min="2" max="3" width="24.7109375" style="51" customWidth="1"/>
    <col min="4" max="4" width="63.85546875" style="51" customWidth="1"/>
    <col min="5" max="5" width="24.7109375" style="51" customWidth="1"/>
    <col min="6" max="16384" width="11.42578125" style="51"/>
  </cols>
  <sheetData>
    <row r="1" spans="2:5" ht="13.5" thickBot="1" x14ac:dyDescent="0.25"/>
    <row r="2" spans="2:5" ht="18" customHeight="1" x14ac:dyDescent="0.2">
      <c r="B2" s="200" t="s">
        <v>148</v>
      </c>
      <c r="C2" s="201"/>
      <c r="D2" s="201"/>
      <c r="E2" s="202"/>
    </row>
    <row r="3" spans="2:5" ht="45" customHeight="1" x14ac:dyDescent="0.2">
      <c r="B3" s="212" t="s">
        <v>241</v>
      </c>
      <c r="C3" s="213"/>
      <c r="D3" s="213"/>
      <c r="E3" s="214"/>
    </row>
    <row r="4" spans="2:5" x14ac:dyDescent="0.2">
      <c r="B4" s="203" t="s">
        <v>137</v>
      </c>
      <c r="C4" s="204"/>
      <c r="D4" s="204"/>
      <c r="E4" s="205"/>
    </row>
    <row r="5" spans="2:5" ht="30" customHeight="1" x14ac:dyDescent="0.2">
      <c r="B5" s="206" t="s">
        <v>242</v>
      </c>
      <c r="C5" s="207"/>
      <c r="D5" s="207"/>
      <c r="E5" s="208"/>
    </row>
    <row r="6" spans="2:5" ht="77.25" customHeight="1" x14ac:dyDescent="0.2">
      <c r="B6" s="209" t="s">
        <v>205</v>
      </c>
      <c r="C6" s="210"/>
      <c r="D6" s="210"/>
      <c r="E6" s="211"/>
    </row>
    <row r="7" spans="2:5" ht="12" customHeight="1" thickBot="1" x14ac:dyDescent="0.25">
      <c r="B7" s="67"/>
      <c r="C7" s="68"/>
      <c r="D7" s="68"/>
      <c r="E7" s="69"/>
    </row>
    <row r="8" spans="2:5" ht="31.5" customHeight="1" x14ac:dyDescent="0.2">
      <c r="B8" s="70"/>
      <c r="C8" s="76" t="s">
        <v>138</v>
      </c>
      <c r="D8" s="77" t="s">
        <v>143</v>
      </c>
      <c r="E8" s="71"/>
    </row>
    <row r="9" spans="2:5" ht="25.5" x14ac:dyDescent="0.2">
      <c r="B9" s="70"/>
      <c r="C9" s="78" t="s">
        <v>243</v>
      </c>
      <c r="D9" s="79" t="s">
        <v>200</v>
      </c>
      <c r="E9" s="71"/>
    </row>
    <row r="10" spans="2:5" ht="25.5" x14ac:dyDescent="0.2">
      <c r="B10" s="70"/>
      <c r="C10" s="78" t="s">
        <v>141</v>
      </c>
      <c r="D10" s="79" t="s">
        <v>201</v>
      </c>
      <c r="E10" s="71"/>
    </row>
    <row r="11" spans="2:5" ht="25.5" x14ac:dyDescent="0.2">
      <c r="B11" s="70"/>
      <c r="C11" s="78" t="s">
        <v>142</v>
      </c>
      <c r="D11" s="79" t="s">
        <v>202</v>
      </c>
      <c r="E11" s="71"/>
    </row>
    <row r="12" spans="2:5" ht="38.25" x14ac:dyDescent="0.2">
      <c r="B12" s="70"/>
      <c r="C12" s="78" t="s">
        <v>34</v>
      </c>
      <c r="D12" s="79" t="s">
        <v>203</v>
      </c>
      <c r="E12" s="71"/>
    </row>
    <row r="13" spans="2:5" ht="25.5" x14ac:dyDescent="0.2">
      <c r="B13" s="70"/>
      <c r="C13" s="80" t="s">
        <v>1</v>
      </c>
      <c r="D13" s="81" t="s">
        <v>144</v>
      </c>
      <c r="E13" s="71"/>
    </row>
    <row r="14" spans="2:5" ht="25.5" x14ac:dyDescent="0.2">
      <c r="B14" s="70"/>
      <c r="C14" s="80" t="s">
        <v>2</v>
      </c>
      <c r="D14" s="81" t="s">
        <v>145</v>
      </c>
      <c r="E14" s="71"/>
    </row>
    <row r="15" spans="2:5" ht="25.5" x14ac:dyDescent="0.2">
      <c r="B15" s="70"/>
      <c r="C15" s="80" t="s">
        <v>38</v>
      </c>
      <c r="D15" s="81" t="s">
        <v>146</v>
      </c>
      <c r="E15" s="71"/>
    </row>
    <row r="16" spans="2:5" ht="63.75" x14ac:dyDescent="0.2">
      <c r="B16" s="70"/>
      <c r="C16" s="80" t="s">
        <v>0</v>
      </c>
      <c r="D16" s="81" t="s">
        <v>244</v>
      </c>
      <c r="E16" s="71"/>
    </row>
    <row r="17" spans="2:5" ht="51" x14ac:dyDescent="0.2">
      <c r="B17" s="70"/>
      <c r="C17" s="80" t="s">
        <v>44</v>
      </c>
      <c r="D17" s="81" t="s">
        <v>245</v>
      </c>
      <c r="E17" s="71"/>
    </row>
    <row r="18" spans="2:5" ht="51" x14ac:dyDescent="0.2">
      <c r="B18" s="70"/>
      <c r="C18" s="80" t="s">
        <v>139</v>
      </c>
      <c r="D18" s="81" t="s">
        <v>246</v>
      </c>
      <c r="E18" s="71"/>
    </row>
    <row r="19" spans="2:5" ht="38.25" x14ac:dyDescent="0.2">
      <c r="B19" s="70"/>
      <c r="C19" s="80" t="s">
        <v>32</v>
      </c>
      <c r="D19" s="79" t="s">
        <v>216</v>
      </c>
      <c r="E19" s="71"/>
    </row>
    <row r="20" spans="2:5" ht="38.25" x14ac:dyDescent="0.2">
      <c r="B20" s="70"/>
      <c r="C20" s="80" t="s">
        <v>204</v>
      </c>
      <c r="D20" s="79" t="s">
        <v>217</v>
      </c>
      <c r="E20" s="71"/>
    </row>
    <row r="21" spans="2:5" ht="38.25" x14ac:dyDescent="0.2">
      <c r="B21" s="70"/>
      <c r="C21" s="80" t="s">
        <v>140</v>
      </c>
      <c r="D21" s="81" t="s">
        <v>247</v>
      </c>
      <c r="E21" s="71"/>
    </row>
    <row r="22" spans="2:5" ht="38.25" x14ac:dyDescent="0.2">
      <c r="B22" s="70"/>
      <c r="C22" s="80" t="s">
        <v>42</v>
      </c>
      <c r="D22" s="81" t="s">
        <v>212</v>
      </c>
      <c r="E22" s="71"/>
    </row>
    <row r="23" spans="2:5" ht="25.5" x14ac:dyDescent="0.2">
      <c r="B23" s="70"/>
      <c r="C23" s="80" t="s">
        <v>10</v>
      </c>
      <c r="D23" s="81" t="s">
        <v>248</v>
      </c>
      <c r="E23" s="71"/>
    </row>
    <row r="24" spans="2:5" ht="51" x14ac:dyDescent="0.2">
      <c r="B24" s="70"/>
      <c r="C24" s="80" t="s">
        <v>136</v>
      </c>
      <c r="D24" s="81" t="s">
        <v>206</v>
      </c>
      <c r="E24" s="71"/>
    </row>
    <row r="25" spans="2:5" ht="25.5" x14ac:dyDescent="0.2">
      <c r="B25" s="70"/>
      <c r="C25" s="80" t="s">
        <v>11</v>
      </c>
      <c r="D25" s="81" t="s">
        <v>218</v>
      </c>
      <c r="E25" s="71"/>
    </row>
    <row r="26" spans="2:5" ht="25.5" x14ac:dyDescent="0.2">
      <c r="B26" s="70"/>
      <c r="C26" s="80" t="s">
        <v>207</v>
      </c>
      <c r="D26" s="81" t="s">
        <v>249</v>
      </c>
      <c r="E26" s="71"/>
    </row>
    <row r="27" spans="2:5" ht="25.5" x14ac:dyDescent="0.2">
      <c r="B27" s="70"/>
      <c r="C27" s="80" t="s">
        <v>208</v>
      </c>
      <c r="D27" s="81" t="s">
        <v>250</v>
      </c>
      <c r="E27" s="71"/>
    </row>
    <row r="28" spans="2:5" ht="25.5" x14ac:dyDescent="0.2">
      <c r="B28" s="70"/>
      <c r="C28" s="80" t="s">
        <v>208</v>
      </c>
      <c r="D28" s="81" t="s">
        <v>250</v>
      </c>
      <c r="E28" s="71"/>
    </row>
    <row r="29" spans="2:5" ht="38.25" x14ac:dyDescent="0.2">
      <c r="B29" s="70"/>
      <c r="C29" s="80" t="s">
        <v>209</v>
      </c>
      <c r="D29" s="81" t="s">
        <v>251</v>
      </c>
      <c r="E29" s="71"/>
    </row>
    <row r="30" spans="2:5" ht="38.25" x14ac:dyDescent="0.2">
      <c r="B30" s="70"/>
      <c r="C30" s="80" t="s">
        <v>210</v>
      </c>
      <c r="D30" s="81" t="s">
        <v>252</v>
      </c>
      <c r="E30" s="71"/>
    </row>
    <row r="31" spans="2:5" ht="38.25" x14ac:dyDescent="0.2">
      <c r="B31" s="70"/>
      <c r="C31" s="80" t="s">
        <v>213</v>
      </c>
      <c r="D31" s="81" t="s">
        <v>253</v>
      </c>
      <c r="E31" s="71"/>
    </row>
    <row r="32" spans="2:5" ht="25.5" x14ac:dyDescent="0.2">
      <c r="B32" s="70"/>
      <c r="C32" s="80" t="s">
        <v>214</v>
      </c>
      <c r="D32" s="82" t="s">
        <v>219</v>
      </c>
      <c r="E32" s="71"/>
    </row>
    <row r="33" spans="2:5" ht="38.25" x14ac:dyDescent="0.2">
      <c r="B33" s="70"/>
      <c r="C33" s="80" t="s">
        <v>160</v>
      </c>
      <c r="D33" s="79" t="s">
        <v>220</v>
      </c>
      <c r="E33" s="71"/>
    </row>
    <row r="34" spans="2:5" ht="38.25" x14ac:dyDescent="0.2">
      <c r="B34" s="70"/>
      <c r="C34" s="80" t="s">
        <v>40</v>
      </c>
      <c r="D34" s="79" t="s">
        <v>221</v>
      </c>
      <c r="E34" s="71"/>
    </row>
    <row r="35" spans="2:5" ht="38.25" x14ac:dyDescent="0.2">
      <c r="B35" s="70"/>
      <c r="C35" s="80" t="s">
        <v>41</v>
      </c>
      <c r="D35" s="79" t="s">
        <v>222</v>
      </c>
      <c r="E35" s="71"/>
    </row>
    <row r="36" spans="2:5" ht="38.25" x14ac:dyDescent="0.2">
      <c r="B36" s="70"/>
      <c r="C36" s="80" t="s">
        <v>215</v>
      </c>
      <c r="D36" s="79" t="s">
        <v>223</v>
      </c>
      <c r="E36" s="71"/>
    </row>
    <row r="37" spans="2:5" ht="38.25" x14ac:dyDescent="0.2">
      <c r="B37" s="70"/>
      <c r="C37" s="80" t="s">
        <v>43</v>
      </c>
      <c r="D37" s="81" t="s">
        <v>224</v>
      </c>
      <c r="E37" s="71"/>
    </row>
    <row r="38" spans="2:5" ht="38.25" x14ac:dyDescent="0.2">
      <c r="B38" s="70"/>
      <c r="C38" s="80" t="s">
        <v>28</v>
      </c>
      <c r="D38" s="81" t="s">
        <v>254</v>
      </c>
      <c r="E38" s="71"/>
    </row>
    <row r="39" spans="2:5" ht="76.5" x14ac:dyDescent="0.2">
      <c r="B39" s="70"/>
      <c r="C39" s="80" t="s">
        <v>211</v>
      </c>
      <c r="D39" s="81" t="s">
        <v>255</v>
      </c>
      <c r="E39" s="71"/>
    </row>
    <row r="40" spans="2:5" ht="51" x14ac:dyDescent="0.2">
      <c r="B40" s="70"/>
      <c r="C40" s="83" t="s">
        <v>230</v>
      </c>
      <c r="D40" s="79" t="s">
        <v>226</v>
      </c>
      <c r="E40" s="71"/>
    </row>
    <row r="41" spans="2:5" ht="25.5" x14ac:dyDescent="0.2">
      <c r="B41" s="70"/>
      <c r="C41" s="83" t="s">
        <v>231</v>
      </c>
      <c r="D41" s="79" t="s">
        <v>227</v>
      </c>
      <c r="E41" s="71"/>
    </row>
    <row r="42" spans="2:5" ht="25.5" x14ac:dyDescent="0.2">
      <c r="B42" s="70"/>
      <c r="C42" s="83" t="s">
        <v>232</v>
      </c>
      <c r="D42" s="79" t="s">
        <v>228</v>
      </c>
      <c r="E42" s="71"/>
    </row>
    <row r="43" spans="2:5" x14ac:dyDescent="0.2">
      <c r="B43" s="70"/>
      <c r="C43" s="83" t="s">
        <v>164</v>
      </c>
      <c r="D43" s="79" t="s">
        <v>225</v>
      </c>
      <c r="E43" s="71"/>
    </row>
    <row r="44" spans="2:5" ht="38.25" x14ac:dyDescent="0.2">
      <c r="B44" s="70"/>
      <c r="C44" s="83" t="s">
        <v>233</v>
      </c>
      <c r="D44" s="79" t="s">
        <v>229</v>
      </c>
      <c r="E44" s="71"/>
    </row>
    <row r="45" spans="2:5" ht="51" x14ac:dyDescent="0.2">
      <c r="B45" s="70"/>
      <c r="C45" s="80" t="s">
        <v>35</v>
      </c>
      <c r="D45" s="81" t="s">
        <v>256</v>
      </c>
      <c r="E45" s="71"/>
    </row>
    <row r="46" spans="2:5" ht="38.25" x14ac:dyDescent="0.2">
      <c r="B46" s="70"/>
      <c r="C46" s="84" t="s">
        <v>237</v>
      </c>
      <c r="D46" s="79" t="s">
        <v>238</v>
      </c>
      <c r="E46" s="71"/>
    </row>
    <row r="47" spans="2:5" ht="6.75" customHeight="1" thickBot="1" x14ac:dyDescent="0.25">
      <c r="B47" s="70"/>
      <c r="C47" s="85"/>
      <c r="D47" s="86"/>
      <c r="E47" s="71"/>
    </row>
    <row r="48" spans="2:5" x14ac:dyDescent="0.2">
      <c r="B48" s="70"/>
      <c r="C48" s="75"/>
      <c r="D48" s="75"/>
      <c r="E48" s="71"/>
    </row>
    <row r="49" spans="2:5" ht="20.25" customHeight="1" x14ac:dyDescent="0.2">
      <c r="B49" s="197" t="s">
        <v>239</v>
      </c>
      <c r="C49" s="198"/>
      <c r="D49" s="198"/>
      <c r="E49" s="199"/>
    </row>
    <row r="50" spans="2:5" ht="20.25" customHeight="1" x14ac:dyDescent="0.2">
      <c r="B50" s="197" t="s">
        <v>240</v>
      </c>
      <c r="C50" s="198"/>
      <c r="D50" s="198"/>
      <c r="E50" s="199"/>
    </row>
    <row r="51" spans="2:5" ht="6.75" customHeight="1" thickBot="1" x14ac:dyDescent="0.25">
      <c r="B51" s="72"/>
      <c r="C51" s="73"/>
      <c r="D51" s="73"/>
      <c r="E51" s="74"/>
    </row>
  </sheetData>
  <mergeCells count="7">
    <mergeCell ref="B49:E49"/>
    <mergeCell ref="B50:E50"/>
    <mergeCell ref="B2:E2"/>
    <mergeCell ref="B4:E4"/>
    <mergeCell ref="B5:E5"/>
    <mergeCell ref="B6:E6"/>
    <mergeCell ref="B3: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DT1290"/>
  <sheetViews>
    <sheetView zoomScaleNormal="100" workbookViewId="0">
      <selection activeCell="F10" sqref="F10:F15"/>
    </sheetView>
  </sheetViews>
  <sheetFormatPr baseColWidth="10" defaultRowHeight="12.75" x14ac:dyDescent="0.2"/>
  <cols>
    <col min="1" max="1" width="7.42578125" style="51" customWidth="1"/>
    <col min="2" max="2" width="23.28515625" style="51" customWidth="1"/>
    <col min="3" max="3" width="34.28515625" style="51" customWidth="1"/>
    <col min="4" max="4" width="25" style="51" customWidth="1"/>
    <col min="5" max="5" width="17.7109375" style="51" customWidth="1"/>
    <col min="6" max="6" width="40.7109375" style="51" customWidth="1"/>
    <col min="7" max="7" width="22" style="51" customWidth="1"/>
    <col min="8" max="8" width="45" style="51" customWidth="1"/>
    <col min="9" max="9" width="15.42578125" style="51" customWidth="1"/>
    <col min="10" max="10" width="22.28515625" style="51" customWidth="1"/>
    <col min="11" max="11" width="20.85546875" style="51" customWidth="1"/>
    <col min="12" max="12" width="9" style="51" hidden="1" customWidth="1"/>
    <col min="13" max="13" width="20.42578125" style="51" customWidth="1"/>
    <col min="14" max="14" width="12.28515625" style="51" hidden="1" customWidth="1"/>
    <col min="15" max="15" width="6.28515625" style="51" hidden="1" customWidth="1"/>
    <col min="16" max="16" width="13" style="51" hidden="1" customWidth="1"/>
    <col min="17" max="18" width="11.42578125" style="51"/>
    <col min="19" max="19" width="65" style="51" customWidth="1"/>
    <col min="20" max="20" width="12.140625" style="51" bestFit="1" customWidth="1"/>
    <col min="21" max="21" width="11.42578125" style="51"/>
    <col min="22" max="22" width="11.42578125" style="51" hidden="1" customWidth="1"/>
    <col min="23" max="23" width="11.42578125" style="51"/>
    <col min="24" max="24" width="12" style="51" hidden="1" customWidth="1"/>
    <col min="25" max="25" width="11.42578125" style="51"/>
    <col min="26" max="26" width="11.42578125" style="51" hidden="1" customWidth="1"/>
    <col min="27" max="27" width="11.42578125" style="51"/>
    <col min="28" max="28" width="12" style="51" hidden="1" customWidth="1"/>
    <col min="29" max="29" width="13.5703125" style="51" customWidth="1"/>
    <col min="30" max="30" width="13.5703125" style="51" hidden="1" customWidth="1"/>
    <col min="31" max="33" width="14.28515625" style="51" hidden="1" customWidth="1"/>
    <col min="34" max="34" width="0" style="51" hidden="1" customWidth="1"/>
    <col min="35" max="35" width="13.7109375" style="51" bestFit="1" customWidth="1"/>
    <col min="36" max="36" width="11.42578125" style="51"/>
    <col min="37" max="37" width="11.42578125" style="51" hidden="1" customWidth="1"/>
    <col min="38" max="38" width="13.5703125" style="51" hidden="1" customWidth="1"/>
    <col min="39" max="40" width="11.42578125" style="51"/>
    <col min="41" max="41" width="45.42578125" style="51" customWidth="1"/>
    <col min="42" max="42" width="24.140625" style="51" customWidth="1"/>
    <col min="43" max="43" width="24.140625" style="175" customWidth="1"/>
    <col min="44" max="45" width="16.140625" style="51" customWidth="1"/>
    <col min="46" max="46" width="24.7109375" style="51" customWidth="1"/>
    <col min="47" max="47" width="31.85546875" style="51" customWidth="1"/>
    <col min="48" max="48" width="22.5703125" style="51" customWidth="1"/>
    <col min="49" max="49" width="34.140625" style="51" customWidth="1"/>
    <col min="50" max="52" width="25" style="51" hidden="1" customWidth="1"/>
    <col min="53" max="53" width="25" style="187" hidden="1" customWidth="1"/>
    <col min="54" max="56" width="25" style="51" hidden="1" customWidth="1"/>
    <col min="57" max="57" width="25" style="187" hidden="1" customWidth="1"/>
    <col min="58" max="60" width="25" style="51" hidden="1" customWidth="1"/>
    <col min="61" max="61" width="25" style="187" hidden="1" customWidth="1"/>
    <col min="62" max="97" width="25" style="51" hidden="1" customWidth="1"/>
    <col min="98" max="111" width="21.85546875" style="51" hidden="1" customWidth="1"/>
    <col min="112" max="115" width="24.7109375" style="51" hidden="1" customWidth="1"/>
    <col min="116" max="120" width="19.7109375" style="51" hidden="1" customWidth="1"/>
    <col min="121" max="124" width="24" style="51" hidden="1" customWidth="1"/>
    <col min="125" max="127" width="24" style="51" customWidth="1"/>
    <col min="128" max="16384" width="11.42578125" style="51"/>
  </cols>
  <sheetData>
    <row r="1" spans="1:124" ht="30.75" thickBot="1" x14ac:dyDescent="0.45">
      <c r="A1" s="185" t="s">
        <v>737</v>
      </c>
      <c r="B1" s="186"/>
    </row>
    <row r="2" spans="1:124" ht="31.5" customHeight="1" x14ac:dyDescent="0.2">
      <c r="A2" s="307"/>
      <c r="B2" s="308"/>
      <c r="C2" s="308"/>
      <c r="D2" s="308"/>
      <c r="E2" s="309"/>
      <c r="F2" s="309"/>
      <c r="G2" s="309"/>
      <c r="H2" s="242" t="s">
        <v>751</v>
      </c>
      <c r="I2" s="243"/>
      <c r="J2" s="243"/>
      <c r="K2" s="243"/>
      <c r="L2" s="243"/>
      <c r="M2" s="243"/>
      <c r="N2" s="243"/>
      <c r="O2" s="243"/>
      <c r="P2" s="243"/>
      <c r="Q2" s="243"/>
      <c r="R2" s="243"/>
      <c r="S2" s="250" t="s">
        <v>147</v>
      </c>
      <c r="T2" s="251"/>
      <c r="U2" s="66"/>
      <c r="V2" s="63"/>
    </row>
    <row r="3" spans="1:124" ht="31.5" customHeight="1" x14ac:dyDescent="0.2">
      <c r="A3" s="310"/>
      <c r="B3" s="311"/>
      <c r="C3" s="311"/>
      <c r="D3" s="311"/>
      <c r="E3" s="312"/>
      <c r="F3" s="312"/>
      <c r="G3" s="312"/>
      <c r="H3" s="244"/>
      <c r="I3" s="245"/>
      <c r="J3" s="245"/>
      <c r="K3" s="245"/>
      <c r="L3" s="245"/>
      <c r="M3" s="245"/>
      <c r="N3" s="245"/>
      <c r="O3" s="245"/>
      <c r="P3" s="245"/>
      <c r="Q3" s="245"/>
      <c r="R3" s="245"/>
      <c r="S3" s="252" t="s">
        <v>307</v>
      </c>
      <c r="T3" s="253"/>
      <c r="U3" s="66"/>
      <c r="V3" s="64"/>
    </row>
    <row r="4" spans="1:124" ht="31.5" customHeight="1" thickBot="1" x14ac:dyDescent="0.25">
      <c r="A4" s="313"/>
      <c r="B4" s="314"/>
      <c r="C4" s="314"/>
      <c r="D4" s="314"/>
      <c r="E4" s="315"/>
      <c r="F4" s="315"/>
      <c r="G4" s="315"/>
      <c r="H4" s="246"/>
      <c r="I4" s="247"/>
      <c r="J4" s="247"/>
      <c r="K4" s="247"/>
      <c r="L4" s="247"/>
      <c r="M4" s="247"/>
      <c r="N4" s="247"/>
      <c r="O4" s="247"/>
      <c r="P4" s="247"/>
      <c r="Q4" s="247"/>
      <c r="R4" s="247"/>
      <c r="S4" s="254" t="s">
        <v>335</v>
      </c>
      <c r="T4" s="255"/>
      <c r="U4" s="66"/>
      <c r="V4" s="65"/>
    </row>
    <row r="5" spans="1:124" x14ac:dyDescent="0.2">
      <c r="U5" s="60"/>
    </row>
    <row r="6" spans="1:124" ht="18" x14ac:dyDescent="0.25">
      <c r="A6" s="129" t="s">
        <v>767</v>
      </c>
    </row>
    <row r="7" spans="1:124" ht="15" x14ac:dyDescent="0.2">
      <c r="A7" s="295" t="s">
        <v>116</v>
      </c>
      <c r="B7" s="296"/>
      <c r="C7" s="296"/>
      <c r="D7" s="296"/>
      <c r="E7" s="296"/>
      <c r="F7" s="296"/>
      <c r="G7" s="296"/>
      <c r="H7" s="296"/>
      <c r="I7" s="296"/>
      <c r="J7" s="297"/>
      <c r="K7" s="295" t="s">
        <v>117</v>
      </c>
      <c r="L7" s="296"/>
      <c r="M7" s="296"/>
      <c r="N7" s="296"/>
      <c r="O7" s="296"/>
      <c r="P7" s="296"/>
      <c r="Q7" s="297"/>
      <c r="R7" s="295" t="s">
        <v>118</v>
      </c>
      <c r="S7" s="296"/>
      <c r="T7" s="296"/>
      <c r="U7" s="296"/>
      <c r="V7" s="296"/>
      <c r="W7" s="296"/>
      <c r="X7" s="296"/>
      <c r="Y7" s="296"/>
      <c r="Z7" s="296"/>
      <c r="AA7" s="296"/>
      <c r="AB7" s="296"/>
      <c r="AC7" s="296"/>
      <c r="AD7" s="297"/>
      <c r="AE7" s="52"/>
      <c r="AF7" s="52"/>
      <c r="AG7" s="52"/>
      <c r="AH7" s="295" t="s">
        <v>119</v>
      </c>
      <c r="AI7" s="296"/>
      <c r="AJ7" s="296"/>
      <c r="AK7" s="296"/>
      <c r="AL7" s="296"/>
      <c r="AM7" s="296"/>
      <c r="AN7" s="297"/>
      <c r="AO7" s="344" t="s">
        <v>33</v>
      </c>
      <c r="AP7" s="345"/>
      <c r="AQ7" s="345"/>
      <c r="AR7" s="345"/>
      <c r="AS7" s="345"/>
      <c r="AT7" s="345"/>
      <c r="AU7" s="345"/>
      <c r="AV7" s="345"/>
      <c r="AW7" s="346"/>
      <c r="AX7" s="218" t="s">
        <v>334</v>
      </c>
      <c r="AY7" s="218"/>
      <c r="AZ7" s="218"/>
      <c r="BA7" s="218"/>
      <c r="BB7" s="218"/>
      <c r="BC7" s="218"/>
      <c r="BD7" s="218"/>
      <c r="BE7" s="218"/>
      <c r="BF7" s="218"/>
      <c r="BG7" s="218"/>
      <c r="BH7" s="218"/>
      <c r="BI7" s="218"/>
      <c r="BJ7" s="218"/>
      <c r="BK7" s="218"/>
      <c r="BL7" s="218"/>
      <c r="BM7" s="218"/>
      <c r="BN7" s="119"/>
      <c r="BO7" s="119"/>
      <c r="BP7" s="300" t="s">
        <v>289</v>
      </c>
      <c r="BQ7" s="300"/>
      <c r="BR7" s="300"/>
      <c r="BS7" s="300"/>
      <c r="BT7" s="300"/>
      <c r="BU7" s="300"/>
      <c r="BV7" s="300"/>
      <c r="BW7" s="300"/>
      <c r="BX7" s="300"/>
      <c r="BY7" s="300"/>
      <c r="BZ7" s="300"/>
      <c r="CA7" s="300"/>
      <c r="CB7" s="300"/>
      <c r="CC7" s="300"/>
      <c r="CD7" s="300"/>
      <c r="CE7" s="300"/>
      <c r="CF7" s="300"/>
      <c r="CG7" s="300"/>
      <c r="CH7" s="300"/>
      <c r="CI7" s="300"/>
      <c r="CJ7" s="300"/>
      <c r="CK7" s="300"/>
      <c r="CL7" s="300"/>
      <c r="CM7" s="300"/>
      <c r="CN7" s="300"/>
      <c r="CO7" s="300"/>
      <c r="CP7" s="300"/>
      <c r="CQ7" s="300"/>
      <c r="CR7" s="300"/>
      <c r="CS7" s="300"/>
      <c r="CT7" s="337" t="s">
        <v>290</v>
      </c>
      <c r="CU7" s="337"/>
      <c r="CV7" s="337"/>
      <c r="CW7" s="337"/>
      <c r="CX7" s="337"/>
      <c r="CY7" s="337" t="s">
        <v>291</v>
      </c>
      <c r="CZ7" s="337"/>
      <c r="DA7" s="337"/>
      <c r="DB7" s="337"/>
      <c r="DC7" s="338" t="s">
        <v>292</v>
      </c>
      <c r="DD7" s="338"/>
      <c r="DE7" s="338"/>
      <c r="DF7" s="338"/>
      <c r="DG7" s="338"/>
      <c r="DH7" s="338" t="s">
        <v>293</v>
      </c>
      <c r="DI7" s="338"/>
      <c r="DJ7" s="338"/>
      <c r="DK7" s="338"/>
      <c r="DL7" s="339" t="s">
        <v>294</v>
      </c>
      <c r="DM7" s="339"/>
      <c r="DN7" s="339"/>
      <c r="DO7" s="339"/>
      <c r="DP7" s="339"/>
      <c r="DQ7" s="339" t="s">
        <v>295</v>
      </c>
      <c r="DR7" s="339"/>
      <c r="DS7" s="339"/>
      <c r="DT7" s="339"/>
    </row>
    <row r="8" spans="1:124" ht="27" customHeight="1" x14ac:dyDescent="0.2">
      <c r="A8" s="326" t="s">
        <v>243</v>
      </c>
      <c r="B8" s="248" t="s">
        <v>141</v>
      </c>
      <c r="C8" s="249" t="s">
        <v>142</v>
      </c>
      <c r="D8" s="249" t="s">
        <v>186</v>
      </c>
      <c r="E8" s="249" t="s">
        <v>275</v>
      </c>
      <c r="F8" s="222" t="s">
        <v>276</v>
      </c>
      <c r="G8" s="222" t="s">
        <v>303</v>
      </c>
      <c r="H8" s="232" t="s">
        <v>300</v>
      </c>
      <c r="I8" s="232" t="s">
        <v>277</v>
      </c>
      <c r="J8" s="222" t="s">
        <v>302</v>
      </c>
      <c r="K8" s="224" t="s">
        <v>32</v>
      </c>
      <c r="L8" s="224" t="s">
        <v>204</v>
      </c>
      <c r="M8" s="232" t="s">
        <v>301</v>
      </c>
      <c r="N8" s="301" t="s">
        <v>39</v>
      </c>
      <c r="O8" s="303" t="s">
        <v>4</v>
      </c>
      <c r="P8" s="103"/>
      <c r="Q8" s="225" t="s">
        <v>42</v>
      </c>
      <c r="R8" s="293" t="s">
        <v>278</v>
      </c>
      <c r="S8" s="222" t="s">
        <v>279</v>
      </c>
      <c r="T8" s="224" t="s">
        <v>11</v>
      </c>
      <c r="U8" s="317" t="s">
        <v>7</v>
      </c>
      <c r="V8" s="318"/>
      <c r="W8" s="318"/>
      <c r="X8" s="318"/>
      <c r="Y8" s="318"/>
      <c r="Z8" s="318"/>
      <c r="AA8" s="318"/>
      <c r="AB8" s="318"/>
      <c r="AC8" s="318"/>
      <c r="AD8" s="319"/>
      <c r="AE8" s="298" t="s">
        <v>159</v>
      </c>
      <c r="AF8" s="298" t="s">
        <v>157</v>
      </c>
      <c r="AG8" s="298" t="s">
        <v>158</v>
      </c>
      <c r="AH8" s="298" t="s">
        <v>160</v>
      </c>
      <c r="AI8" s="298" t="s">
        <v>40</v>
      </c>
      <c r="AJ8" s="298" t="s">
        <v>41</v>
      </c>
      <c r="AK8" s="298" t="s">
        <v>215</v>
      </c>
      <c r="AL8" s="53"/>
      <c r="AM8" s="298" t="s">
        <v>43</v>
      </c>
      <c r="AN8" s="299" t="s">
        <v>285</v>
      </c>
      <c r="AO8" s="232" t="s">
        <v>286</v>
      </c>
      <c r="AP8" s="232" t="s">
        <v>230</v>
      </c>
      <c r="AQ8" s="232" t="s">
        <v>327</v>
      </c>
      <c r="AR8" s="232" t="s">
        <v>231</v>
      </c>
      <c r="AS8" s="232" t="s">
        <v>232</v>
      </c>
      <c r="AT8" s="232" t="s">
        <v>287</v>
      </c>
      <c r="AU8" s="232" t="s">
        <v>233</v>
      </c>
      <c r="AV8" s="316" t="s">
        <v>288</v>
      </c>
      <c r="AW8" s="316" t="s">
        <v>237</v>
      </c>
      <c r="AX8" s="305">
        <v>44562</v>
      </c>
      <c r="AY8" s="306"/>
      <c r="AZ8" s="306"/>
      <c r="BA8" s="306"/>
      <c r="BB8" s="305">
        <v>44593</v>
      </c>
      <c r="BC8" s="306"/>
      <c r="BD8" s="306"/>
      <c r="BE8" s="306"/>
      <c r="BF8" s="305">
        <v>44621</v>
      </c>
      <c r="BG8" s="306"/>
      <c r="BH8" s="306"/>
      <c r="BI8" s="306"/>
      <c r="BJ8" s="305">
        <v>44652</v>
      </c>
      <c r="BK8" s="306"/>
      <c r="BL8" s="306"/>
      <c r="BM8" s="306"/>
      <c r="BN8" s="340">
        <v>44682</v>
      </c>
      <c r="BO8" s="341"/>
      <c r="BP8" s="341"/>
      <c r="BQ8" s="341"/>
      <c r="BR8" s="340">
        <v>44713</v>
      </c>
      <c r="BS8" s="341"/>
      <c r="BT8" s="341"/>
      <c r="BU8" s="341"/>
      <c r="BV8" s="340">
        <v>44743</v>
      </c>
      <c r="BW8" s="341"/>
      <c r="BX8" s="341"/>
      <c r="BY8" s="341"/>
      <c r="BZ8" s="342">
        <v>44774</v>
      </c>
      <c r="CA8" s="343"/>
      <c r="CB8" s="343"/>
      <c r="CC8" s="343"/>
      <c r="CD8" s="342">
        <v>44805</v>
      </c>
      <c r="CE8" s="343"/>
      <c r="CF8" s="343"/>
      <c r="CG8" s="343"/>
      <c r="CH8" s="342">
        <v>44835</v>
      </c>
      <c r="CI8" s="343"/>
      <c r="CJ8" s="343"/>
      <c r="CK8" s="343"/>
      <c r="CL8" s="342">
        <v>44866</v>
      </c>
      <c r="CM8" s="343"/>
      <c r="CN8" s="343"/>
      <c r="CO8" s="343"/>
      <c r="CP8" s="342">
        <v>44896</v>
      </c>
      <c r="CQ8" s="343"/>
      <c r="CR8" s="343"/>
      <c r="CS8" s="343"/>
      <c r="CT8" s="337"/>
      <c r="CU8" s="337"/>
      <c r="CV8" s="337"/>
      <c r="CW8" s="337"/>
      <c r="CX8" s="337"/>
      <c r="CY8" s="337"/>
      <c r="CZ8" s="337"/>
      <c r="DA8" s="337"/>
      <c r="DB8" s="337"/>
      <c r="DC8" s="338"/>
      <c r="DD8" s="338"/>
      <c r="DE8" s="338"/>
      <c r="DF8" s="338"/>
      <c r="DG8" s="338"/>
      <c r="DH8" s="338"/>
      <c r="DI8" s="338"/>
      <c r="DJ8" s="338"/>
      <c r="DK8" s="338"/>
      <c r="DL8" s="339"/>
      <c r="DM8" s="339"/>
      <c r="DN8" s="339"/>
      <c r="DO8" s="339"/>
      <c r="DP8" s="339"/>
      <c r="DQ8" s="339"/>
      <c r="DR8" s="339"/>
      <c r="DS8" s="339"/>
      <c r="DT8" s="339"/>
    </row>
    <row r="9" spans="1:124" ht="87" customHeight="1" x14ac:dyDescent="0.2">
      <c r="A9" s="327"/>
      <c r="B9" s="248"/>
      <c r="C9" s="249"/>
      <c r="D9" s="249"/>
      <c r="E9" s="249"/>
      <c r="F9" s="223"/>
      <c r="G9" s="223"/>
      <c r="H9" s="292"/>
      <c r="I9" s="222"/>
      <c r="J9" s="223"/>
      <c r="K9" s="225"/>
      <c r="L9" s="225"/>
      <c r="M9" s="222"/>
      <c r="N9" s="302"/>
      <c r="O9" s="302"/>
      <c r="P9" s="104" t="s">
        <v>257</v>
      </c>
      <c r="Q9" s="304"/>
      <c r="R9" s="294"/>
      <c r="S9" s="223"/>
      <c r="T9" s="225"/>
      <c r="U9" s="54" t="s">
        <v>280</v>
      </c>
      <c r="V9" s="54" t="s">
        <v>27</v>
      </c>
      <c r="W9" s="54" t="s">
        <v>281</v>
      </c>
      <c r="X9" s="54" t="s">
        <v>27</v>
      </c>
      <c r="Y9" s="54" t="s">
        <v>282</v>
      </c>
      <c r="Z9" s="54" t="s">
        <v>27</v>
      </c>
      <c r="AA9" s="55" t="s">
        <v>283</v>
      </c>
      <c r="AB9" s="55" t="s">
        <v>27</v>
      </c>
      <c r="AC9" s="55" t="s">
        <v>284</v>
      </c>
      <c r="AD9" s="55" t="s">
        <v>27</v>
      </c>
      <c r="AE9" s="299"/>
      <c r="AF9" s="299"/>
      <c r="AG9" s="299"/>
      <c r="AH9" s="299"/>
      <c r="AI9" s="299"/>
      <c r="AJ9" s="299"/>
      <c r="AK9" s="299"/>
      <c r="AL9" s="53" t="s">
        <v>257</v>
      </c>
      <c r="AM9" s="298"/>
      <c r="AN9" s="294"/>
      <c r="AO9" s="222"/>
      <c r="AP9" s="222"/>
      <c r="AQ9" s="222" t="s">
        <v>327</v>
      </c>
      <c r="AR9" s="222" t="s">
        <v>163</v>
      </c>
      <c r="AS9" s="222"/>
      <c r="AT9" s="222"/>
      <c r="AU9" s="222"/>
      <c r="AV9" s="317"/>
      <c r="AW9" s="317"/>
      <c r="AX9" s="120" t="s">
        <v>332</v>
      </c>
      <c r="AY9" s="120" t="s">
        <v>333</v>
      </c>
      <c r="AZ9" s="120" t="s">
        <v>738</v>
      </c>
      <c r="BA9" s="188" t="s">
        <v>745</v>
      </c>
      <c r="BB9" s="120" t="s">
        <v>332</v>
      </c>
      <c r="BC9" s="120" t="s">
        <v>333</v>
      </c>
      <c r="BD9" s="120" t="s">
        <v>738</v>
      </c>
      <c r="BE9" s="188" t="s">
        <v>745</v>
      </c>
      <c r="BF9" s="120" t="s">
        <v>332</v>
      </c>
      <c r="BG9" s="120" t="s">
        <v>333</v>
      </c>
      <c r="BH9" s="120" t="s">
        <v>738</v>
      </c>
      <c r="BI9" s="188" t="s">
        <v>745</v>
      </c>
      <c r="BJ9" s="120" t="s">
        <v>332</v>
      </c>
      <c r="BK9" s="120" t="s">
        <v>333</v>
      </c>
      <c r="BL9" s="120" t="s">
        <v>738</v>
      </c>
      <c r="BM9" s="188" t="s">
        <v>745</v>
      </c>
      <c r="BN9" s="121" t="s">
        <v>332</v>
      </c>
      <c r="BO9" s="121" t="s">
        <v>333</v>
      </c>
      <c r="BP9" s="121" t="s">
        <v>738</v>
      </c>
      <c r="BQ9" s="121" t="s">
        <v>745</v>
      </c>
      <c r="BR9" s="121" t="s">
        <v>332</v>
      </c>
      <c r="BS9" s="121" t="s">
        <v>333</v>
      </c>
      <c r="BT9" s="121" t="s">
        <v>738</v>
      </c>
      <c r="BU9" s="121" t="s">
        <v>745</v>
      </c>
      <c r="BV9" s="121" t="s">
        <v>332</v>
      </c>
      <c r="BW9" s="121" t="s">
        <v>333</v>
      </c>
      <c r="BX9" s="121" t="s">
        <v>738</v>
      </c>
      <c r="BY9" s="121" t="s">
        <v>745</v>
      </c>
      <c r="BZ9" s="122" t="s">
        <v>332</v>
      </c>
      <c r="CA9" s="122" t="s">
        <v>333</v>
      </c>
      <c r="CB9" s="122" t="s">
        <v>738</v>
      </c>
      <c r="CC9" s="122" t="s">
        <v>745</v>
      </c>
      <c r="CD9" s="122" t="s">
        <v>332</v>
      </c>
      <c r="CE9" s="122" t="s">
        <v>333</v>
      </c>
      <c r="CF9" s="122" t="s">
        <v>738</v>
      </c>
      <c r="CG9" s="122" t="s">
        <v>745</v>
      </c>
      <c r="CH9" s="122" t="s">
        <v>332</v>
      </c>
      <c r="CI9" s="122" t="s">
        <v>333</v>
      </c>
      <c r="CJ9" s="122" t="s">
        <v>738</v>
      </c>
      <c r="CK9" s="122" t="s">
        <v>745</v>
      </c>
      <c r="CL9" s="122" t="s">
        <v>332</v>
      </c>
      <c r="CM9" s="122" t="s">
        <v>333</v>
      </c>
      <c r="CN9" s="122" t="s">
        <v>738</v>
      </c>
      <c r="CO9" s="122" t="s">
        <v>745</v>
      </c>
      <c r="CP9" s="122" t="s">
        <v>332</v>
      </c>
      <c r="CQ9" s="122" t="s">
        <v>333</v>
      </c>
      <c r="CR9" s="122" t="s">
        <v>738</v>
      </c>
      <c r="CS9" s="122" t="s">
        <v>745</v>
      </c>
      <c r="CT9" s="123" t="s">
        <v>296</v>
      </c>
      <c r="CU9" s="123" t="s">
        <v>297</v>
      </c>
      <c r="CV9" s="123" t="s">
        <v>298</v>
      </c>
      <c r="CW9" s="123" t="s">
        <v>328</v>
      </c>
      <c r="CX9" s="123" t="s">
        <v>299</v>
      </c>
      <c r="CY9" s="124" t="s">
        <v>296</v>
      </c>
      <c r="CZ9" s="124" t="s">
        <v>329</v>
      </c>
      <c r="DA9" s="124" t="s">
        <v>330</v>
      </c>
      <c r="DB9" s="124" t="s">
        <v>331</v>
      </c>
      <c r="DC9" s="125" t="s">
        <v>296</v>
      </c>
      <c r="DD9" s="125" t="s">
        <v>297</v>
      </c>
      <c r="DE9" s="125" t="s">
        <v>298</v>
      </c>
      <c r="DF9" s="125" t="s">
        <v>328</v>
      </c>
      <c r="DG9" s="125" t="s">
        <v>299</v>
      </c>
      <c r="DH9" s="126" t="s">
        <v>296</v>
      </c>
      <c r="DI9" s="126" t="s">
        <v>329</v>
      </c>
      <c r="DJ9" s="126" t="s">
        <v>330</v>
      </c>
      <c r="DK9" s="126" t="s">
        <v>331</v>
      </c>
      <c r="DL9" s="127" t="s">
        <v>296</v>
      </c>
      <c r="DM9" s="127" t="s">
        <v>297</v>
      </c>
      <c r="DN9" s="127" t="s">
        <v>298</v>
      </c>
      <c r="DO9" s="127" t="s">
        <v>328</v>
      </c>
      <c r="DP9" s="127" t="s">
        <v>299</v>
      </c>
      <c r="DQ9" s="128" t="s">
        <v>296</v>
      </c>
      <c r="DR9" s="128" t="s">
        <v>329</v>
      </c>
      <c r="DS9" s="128" t="s">
        <v>330</v>
      </c>
      <c r="DT9" s="128" t="s">
        <v>331</v>
      </c>
    </row>
    <row r="10" spans="1:124" ht="145.5" customHeight="1" x14ac:dyDescent="0.2">
      <c r="A10" s="259">
        <v>1</v>
      </c>
      <c r="B10" s="286" t="s">
        <v>171</v>
      </c>
      <c r="C10" s="259" t="str">
        <f>VLOOKUP(B10,FORMULAS!$A$30:$B$52,2,0)</f>
        <v>Ejecutar las intervenciones de espacio público priorizadas por la Secretaria Distrital del Hábitat de barrios legalizados en UPZ de mejoramiento integral con los recursos asignados, a través de la planificación, formulación, ejecución, liquidación y estabilidad y sostenibilidad de las obras, para contribuir al Programa de Mejoramiento Integral de Barrios.</v>
      </c>
      <c r="D10" s="259" t="str">
        <f>VLOOKUP(B10,FORMULAS!$A$30:$C$52,3,0)</f>
        <v>Director de Mejoramiento de Barrios</v>
      </c>
      <c r="E10" s="280" t="s">
        <v>112</v>
      </c>
      <c r="F10" s="280" t="s">
        <v>341</v>
      </c>
      <c r="G10" s="280" t="s">
        <v>342</v>
      </c>
      <c r="H10" s="283" t="s">
        <v>343</v>
      </c>
      <c r="I10" s="271" t="s">
        <v>259</v>
      </c>
      <c r="J10" s="274">
        <v>90</v>
      </c>
      <c r="K10" s="233" t="str">
        <f>+IF(L10=FORMULAS!$N$2,FORMULAS!$O$2,IF('208-PLA-Ft-78 Mapa Gestión'!L10:L15=FORMULAS!$N$3,FORMULAS!$O$3,IF('208-PLA-Ft-78 Mapa Gestión'!L10:L15=FORMULAS!$N$4,FORMULAS!$O$4,IF('208-PLA-Ft-78 Mapa Gestión'!L10:L15=FORMULAS!$N$5,FORMULAS!$O$5,IF('208-PLA-Ft-78 Mapa Gestión'!L10:L15=FORMULAS!$N$6,FORMULAS!$O$6)))))</f>
        <v>Media</v>
      </c>
      <c r="L10" s="236">
        <f>+IF(J10&lt;=FORMULAS!$M$2,FORMULAS!$N$2,IF('208-PLA-Ft-78 Mapa Gestión'!J10&lt;=FORMULAS!$M$3,FORMULAS!$N$3,IF('208-PLA-Ft-78 Mapa Gestión'!J10&lt;=FORMULAS!$M$4,FORMULAS!$N$4,IF('208-PLA-Ft-78 Mapa Gestión'!J10&lt;=FORMULAS!$M$5,FORMULAS!$N$5,FORMULAS!$N$6))))</f>
        <v>0.6</v>
      </c>
      <c r="M10" s="239" t="s">
        <v>86</v>
      </c>
      <c r="N10" s="233" t="str">
        <f>+IF(M10=FORMULAS!$H$2,FORMULAS!$I$2,IF('208-PLA-Ft-78 Mapa Gestión'!M10:M15=FORMULAS!$H$3,FORMULAS!$I$3,IF('208-PLA-Ft-78 Mapa Gestión'!M10:M15=FORMULAS!$H$4,FORMULAS!$I$4,IF('208-PLA-Ft-78 Mapa Gestión'!M10:M15=FORMULAS!$H$5,FORMULAS!$I$5,IF('208-PLA-Ft-78 Mapa Gestión'!M10:M15=FORMULAS!$H$6,FORMULAS!$I$6,IF('208-PLA-Ft-78 Mapa Gestión'!M10:M15=FORMULAS!$H$7,FORMULAS!$I$7,IF('208-PLA-Ft-78 Mapa Gestión'!M10:M15=FORMULAS!$H$8,FORMULAS!$I$8,IF('208-PLA-Ft-78 Mapa Gestión'!M10:M15=FORMULAS!$H$9,FORMULAS!$I$9,IF('208-PLA-Ft-78 Mapa Gestión'!M10:M15=FORMULAS!$H$10,FORMULAS!$I$10,IF('208-PLA-Ft-78 Mapa Gestión'!M10:M15=FORMULAS!$H$11,FORMULAS!$I$11))))))))))</f>
        <v>Mayor</v>
      </c>
      <c r="O10" s="268">
        <f>VLOOKUP(N10,FORMULAS!$I$1:$J$6,2,0)</f>
        <v>0.8</v>
      </c>
      <c r="P10" s="268" t="str">
        <f>CONCATENATE(N10,K10)</f>
        <v>MayorMedia</v>
      </c>
      <c r="Q10" s="219" t="str">
        <f>VLOOKUP(P10,FORMULAS!$K$17:$L$42,2,0)</f>
        <v>Alto</v>
      </c>
      <c r="R10" s="132">
        <v>1</v>
      </c>
      <c r="S10" s="130" t="s">
        <v>457</v>
      </c>
      <c r="T10" s="56" t="str">
        <f>VLOOKUP(U10,FORMULAS!$A$15:$B$18,2,0)</f>
        <v>Probabilidad</v>
      </c>
      <c r="U10" s="57" t="s">
        <v>13</v>
      </c>
      <c r="V10" s="58">
        <f>+IF(U10='Tabla Valoración controles'!$D$4,'Tabla Valoración controles'!$F$4,IF('208-PLA-Ft-78 Mapa Gestión'!U10='Tabla Valoración controles'!$D$5,'Tabla Valoración controles'!$F$5,IF(U10=FORMULAS!$A$10,0,'Tabla Valoración controles'!$F$6)))</f>
        <v>0.25</v>
      </c>
      <c r="W10" s="57" t="s">
        <v>8</v>
      </c>
      <c r="X10" s="59">
        <f>+IF(W10='Tabla Valoración controles'!$D$7,'Tabla Valoración controles'!$F$7,IF(U10=FORMULAS!$A$10,0,'Tabla Valoración controles'!$F$8))</f>
        <v>0.15</v>
      </c>
      <c r="Y10" s="57" t="s">
        <v>18</v>
      </c>
      <c r="Z10" s="58">
        <f>+IF(Y10='Tabla Valoración controles'!$D$9,'Tabla Valoración controles'!$F$9,'Tabla Valoración controles'!$F$10)</f>
        <v>0</v>
      </c>
      <c r="AA10" s="57" t="s">
        <v>21</v>
      </c>
      <c r="AB10" s="58">
        <f>+IF(AA10='Tabla Valoración controles'!$D$11,'Tabla Valoración controles'!$F$11,'Tabla Valoración controles'!$F$12)</f>
        <v>0</v>
      </c>
      <c r="AC10" s="57" t="s">
        <v>100</v>
      </c>
      <c r="AD10" s="58">
        <f>+IF(AC10='Tabla Valoración controles'!$D$13,'Tabla Valoración controles'!$F$13,'Tabla Valoración controles'!$F$14)</f>
        <v>0</v>
      </c>
      <c r="AE10" s="105">
        <f t="shared" ref="AE10:AE73" si="0">+V10+X10+Z10</f>
        <v>0.4</v>
      </c>
      <c r="AF10" s="105">
        <f>+IF(T10=FORMULAS!$A$8,'208-PLA-Ft-78 Mapa Gestión'!AE10*'208-PLA-Ft-78 Mapa Gestión'!L10:L15,'208-PLA-Ft-78 Mapa Gestión'!AE10*'208-PLA-Ft-78 Mapa Gestión'!O10:O15)</f>
        <v>0.24</v>
      </c>
      <c r="AG10" s="105">
        <f>+IF(T10=FORMULAS!$A$8,'208-PLA-Ft-78 Mapa Gestión'!L10:L15-'208-PLA-Ft-78 Mapa Gestión'!AF10,0)</f>
        <v>0.36</v>
      </c>
      <c r="AH10" s="262">
        <f>+AG15</f>
        <v>0.252</v>
      </c>
      <c r="AI10" s="262" t="str">
        <f>+IF(AH10&lt;=FORMULAS!$N$2,FORMULAS!$O$2,IF(AH10&lt;=FORMULAS!$N$3,FORMULAS!$O$3,IF(AH10&lt;=FORMULAS!$N$4,FORMULAS!$O$4,IF(AH10&lt;=FORMULAS!$N$5,FORMULAS!$O$5,FORMULAS!O6))))</f>
        <v>Baja</v>
      </c>
      <c r="AJ10" s="262" t="str">
        <f>+IF(T10=FORMULAS!$A$9,AG15,'208-PLA-Ft-78 Mapa Gestión'!N10:N15)</f>
        <v>Mayor</v>
      </c>
      <c r="AK10" s="262">
        <f>+IF(T10=FORMULAS!B9,'208-PLA-Ft-78 Mapa Gestión'!AG15,'208-PLA-Ft-78 Mapa Gestión'!O10:O15)</f>
        <v>0.8</v>
      </c>
      <c r="AL10" s="264" t="str">
        <f>CONCATENATE(AJ10,AI10)</f>
        <v>MayorBaja</v>
      </c>
      <c r="AM10" s="219" t="str">
        <f>VLOOKUP(AL10,FORMULAS!$K$17:$L$42,2,0)</f>
        <v>Alto</v>
      </c>
      <c r="AN10" s="215" t="s">
        <v>162</v>
      </c>
      <c r="AO10" s="139" t="s">
        <v>509</v>
      </c>
      <c r="AP10" s="139" t="s">
        <v>563</v>
      </c>
      <c r="AQ10" s="139" t="s">
        <v>325</v>
      </c>
      <c r="AR10" s="149">
        <v>44593</v>
      </c>
      <c r="AS10" s="149">
        <v>44620</v>
      </c>
      <c r="AT10" s="139" t="s">
        <v>686</v>
      </c>
      <c r="AU10" s="139" t="s">
        <v>583</v>
      </c>
      <c r="AV10" s="157" t="s">
        <v>234</v>
      </c>
      <c r="AW10" s="229" t="s">
        <v>666</v>
      </c>
      <c r="AX10" s="139"/>
      <c r="AY10" s="139"/>
      <c r="AZ10" s="139"/>
      <c r="BA10" s="189"/>
      <c r="BB10" s="139"/>
      <c r="BC10" s="139"/>
      <c r="BD10" s="139"/>
      <c r="BE10" s="189"/>
      <c r="BF10" s="139"/>
      <c r="BG10" s="139"/>
      <c r="BH10" s="139"/>
      <c r="BI10" s="189"/>
      <c r="BJ10" s="139"/>
      <c r="BK10" s="139"/>
      <c r="BL10" s="139"/>
      <c r="BM10" s="189"/>
      <c r="BN10" s="109"/>
      <c r="BO10" s="109"/>
      <c r="BP10" s="216"/>
      <c r="BQ10" s="189"/>
      <c r="BR10" s="216"/>
      <c r="BS10" s="216"/>
      <c r="BT10" s="216"/>
      <c r="BU10" s="189"/>
      <c r="BV10" s="216"/>
      <c r="BW10" s="216"/>
      <c r="BX10" s="216"/>
      <c r="BY10" s="189"/>
      <c r="BZ10" s="216"/>
      <c r="CA10" s="216"/>
      <c r="CB10" s="216"/>
      <c r="CC10" s="189"/>
      <c r="CD10" s="216"/>
      <c r="CE10" s="216"/>
      <c r="CF10" s="216"/>
      <c r="CG10" s="189"/>
      <c r="CH10" s="216"/>
      <c r="CI10" s="216"/>
      <c r="CJ10" s="216"/>
      <c r="CK10" s="189"/>
      <c r="CL10" s="216"/>
      <c r="CM10" s="216"/>
      <c r="CN10" s="216"/>
      <c r="CO10" s="189"/>
      <c r="CP10" s="216"/>
      <c r="CQ10" s="216"/>
      <c r="CR10" s="216"/>
      <c r="CS10" s="189"/>
      <c r="CT10" s="216"/>
      <c r="CU10" s="216"/>
      <c r="CV10" s="216"/>
      <c r="CW10" s="189"/>
      <c r="CX10" s="216"/>
      <c r="CY10" s="216"/>
      <c r="CZ10" s="216"/>
      <c r="DA10" s="216"/>
      <c r="DB10" s="216"/>
      <c r="DC10" s="216"/>
      <c r="DD10" s="216"/>
      <c r="DE10" s="216"/>
      <c r="DF10" s="189"/>
      <c r="DG10" s="216"/>
      <c r="DH10" s="216"/>
      <c r="DI10" s="216"/>
      <c r="DJ10" s="216"/>
      <c r="DK10" s="216"/>
      <c r="DL10" s="216"/>
      <c r="DM10" s="216"/>
      <c r="DN10" s="216"/>
      <c r="DO10" s="189"/>
      <c r="DP10" s="216"/>
      <c r="DQ10" s="216"/>
      <c r="DR10" s="216"/>
      <c r="DS10" s="216"/>
      <c r="DT10" s="216"/>
    </row>
    <row r="11" spans="1:124" ht="160.5" customHeight="1" x14ac:dyDescent="0.2">
      <c r="A11" s="260"/>
      <c r="B11" s="287"/>
      <c r="C11" s="260"/>
      <c r="D11" s="260"/>
      <c r="E11" s="281"/>
      <c r="F11" s="281"/>
      <c r="G11" s="281"/>
      <c r="H11" s="284"/>
      <c r="I11" s="272"/>
      <c r="J11" s="275"/>
      <c r="K11" s="234"/>
      <c r="L11" s="237"/>
      <c r="M11" s="240"/>
      <c r="N11" s="234"/>
      <c r="O11" s="269"/>
      <c r="P11" s="269"/>
      <c r="Q11" s="220"/>
      <c r="R11" s="132">
        <v>2</v>
      </c>
      <c r="S11" s="130" t="s">
        <v>458</v>
      </c>
      <c r="T11" s="56" t="str">
        <f>VLOOKUP(U11,FORMULAS!$A$15:$B$18,2,0)</f>
        <v>Probabilidad</v>
      </c>
      <c r="U11" s="57" t="s">
        <v>14</v>
      </c>
      <c r="V11" s="58">
        <f>+IF(U11='Tabla Valoración controles'!$D$4,'Tabla Valoración controles'!$F$4,IF('208-PLA-Ft-78 Mapa Gestión'!U11='Tabla Valoración controles'!$D$5,'Tabla Valoración controles'!$F$5,IF(U11=FORMULAS!$A$10,0,'Tabla Valoración controles'!$F$6)))</f>
        <v>0.15</v>
      </c>
      <c r="W11" s="57" t="s">
        <v>8</v>
      </c>
      <c r="X11" s="59">
        <f>+IF(W11='Tabla Valoración controles'!$D$7,'Tabla Valoración controles'!$F$7,IF(U11=FORMULAS!$A$10,0,'Tabla Valoración controles'!$F$8))</f>
        <v>0.15</v>
      </c>
      <c r="Y11" s="57" t="s">
        <v>19</v>
      </c>
      <c r="Z11" s="58">
        <f>+IF(Y11='Tabla Valoración controles'!$D$9,'Tabla Valoración controles'!$F$9,'Tabla Valoración controles'!$F$10)</f>
        <v>0</v>
      </c>
      <c r="AA11" s="57" t="s">
        <v>21</v>
      </c>
      <c r="AB11" s="58">
        <f>+IF(AA11='Tabla Valoración controles'!$D$9,'Tabla Valoración controles'!$F$9,IF(W11=FORMULAS!$A$10,0,'Tabla Valoración controles'!$F$10))</f>
        <v>0</v>
      </c>
      <c r="AC11" s="57" t="s">
        <v>100</v>
      </c>
      <c r="AD11" s="58">
        <f>+IF(AC11='Tabla Valoración controles'!$D$13,'Tabla Valoración controles'!$F$13,'Tabla Valoración controles'!$F$14)</f>
        <v>0</v>
      </c>
      <c r="AE11" s="105">
        <f t="shared" si="0"/>
        <v>0.3</v>
      </c>
      <c r="AF11" s="105">
        <f>+AE11*AG10</f>
        <v>0.108</v>
      </c>
      <c r="AG11" s="105">
        <f>+AG10-AF11</f>
        <v>0.252</v>
      </c>
      <c r="AH11" s="263"/>
      <c r="AI11" s="263"/>
      <c r="AJ11" s="263"/>
      <c r="AK11" s="263"/>
      <c r="AL11" s="264"/>
      <c r="AM11" s="220"/>
      <c r="AN11" s="216"/>
      <c r="AO11" s="140" t="s">
        <v>510</v>
      </c>
      <c r="AP11" s="139" t="s">
        <v>563</v>
      </c>
      <c r="AQ11" s="139" t="s">
        <v>320</v>
      </c>
      <c r="AR11" s="150">
        <v>44563</v>
      </c>
      <c r="AS11" s="149">
        <v>44925</v>
      </c>
      <c r="AT11" s="139" t="s">
        <v>584</v>
      </c>
      <c r="AU11" s="139" t="s">
        <v>585</v>
      </c>
      <c r="AV11" s="157" t="s">
        <v>234</v>
      </c>
      <c r="AW11" s="230"/>
      <c r="AX11" s="139"/>
      <c r="AY11" s="139"/>
      <c r="AZ11" s="139"/>
      <c r="BA11" s="189"/>
      <c r="BB11" s="139"/>
      <c r="BC11" s="139"/>
      <c r="BD11" s="139"/>
      <c r="BE11" s="189"/>
      <c r="BF11" s="139"/>
      <c r="BG11" s="139"/>
      <c r="BH11" s="139"/>
      <c r="BI11" s="189"/>
      <c r="BJ11" s="139"/>
      <c r="BK11" s="139"/>
      <c r="BL11" s="139"/>
      <c r="BM11" s="189"/>
      <c r="BN11" s="109"/>
      <c r="BO11" s="109"/>
      <c r="BP11" s="216"/>
      <c r="BQ11" s="189"/>
      <c r="BR11" s="216"/>
      <c r="BS11" s="216"/>
      <c r="BT11" s="216"/>
      <c r="BU11" s="189"/>
      <c r="BV11" s="216"/>
      <c r="BW11" s="216"/>
      <c r="BX11" s="216"/>
      <c r="BY11" s="189"/>
      <c r="BZ11" s="216"/>
      <c r="CA11" s="216"/>
      <c r="CB11" s="216"/>
      <c r="CC11" s="189"/>
      <c r="CD11" s="216"/>
      <c r="CE11" s="216"/>
      <c r="CF11" s="216"/>
      <c r="CG11" s="189"/>
      <c r="CH11" s="216"/>
      <c r="CI11" s="216"/>
      <c r="CJ11" s="216"/>
      <c r="CK11" s="189"/>
      <c r="CL11" s="216"/>
      <c r="CM11" s="216"/>
      <c r="CN11" s="216"/>
      <c r="CO11" s="189"/>
      <c r="CP11" s="216"/>
      <c r="CQ11" s="216"/>
      <c r="CR11" s="216"/>
      <c r="CS11" s="189"/>
      <c r="CT11" s="216"/>
      <c r="CU11" s="216"/>
      <c r="CV11" s="216"/>
      <c r="CW11" s="189"/>
      <c r="CX11" s="216"/>
      <c r="CY11" s="216"/>
      <c r="CZ11" s="216"/>
      <c r="DA11" s="216"/>
      <c r="DB11" s="216"/>
      <c r="DC11" s="216"/>
      <c r="DD11" s="216"/>
      <c r="DE11" s="216"/>
      <c r="DF11" s="189"/>
      <c r="DG11" s="216"/>
      <c r="DH11" s="216"/>
      <c r="DI11" s="216"/>
      <c r="DJ11" s="216"/>
      <c r="DK11" s="216"/>
      <c r="DL11" s="216"/>
      <c r="DM11" s="216"/>
      <c r="DN11" s="216"/>
      <c r="DO11" s="189"/>
      <c r="DP11" s="216"/>
      <c r="DQ11" s="216"/>
      <c r="DR11" s="216"/>
      <c r="DS11" s="216"/>
      <c r="DT11" s="216"/>
    </row>
    <row r="12" spans="1:124" ht="17.25" customHeight="1" x14ac:dyDescent="0.2">
      <c r="A12" s="260"/>
      <c r="B12" s="287"/>
      <c r="C12" s="260"/>
      <c r="D12" s="260"/>
      <c r="E12" s="281"/>
      <c r="F12" s="281"/>
      <c r="G12" s="281"/>
      <c r="H12" s="284"/>
      <c r="I12" s="272"/>
      <c r="J12" s="275"/>
      <c r="K12" s="234"/>
      <c r="L12" s="237"/>
      <c r="M12" s="240"/>
      <c r="N12" s="234"/>
      <c r="O12" s="269"/>
      <c r="P12" s="269"/>
      <c r="Q12" s="220"/>
      <c r="R12" s="132"/>
      <c r="S12" s="130"/>
      <c r="T12" s="56">
        <f>VLOOKUP(U12,FORMULAS!$A$15:$B$18,2,0)</f>
        <v>0</v>
      </c>
      <c r="U12" s="57" t="s">
        <v>156</v>
      </c>
      <c r="V12" s="58">
        <f>+IF(U12='Tabla Valoración controles'!$D$4,'Tabla Valoración controles'!$F$4,IF('208-PLA-Ft-78 Mapa Gestión'!U12='Tabla Valoración controles'!$D$5,'Tabla Valoración controles'!$F$5,IF(U12=FORMULAS!$A$10,0,'Tabla Valoración controles'!$F$6)))</f>
        <v>0</v>
      </c>
      <c r="W12" s="57"/>
      <c r="X12" s="59">
        <f>+IF(W12='Tabla Valoración controles'!$D$7,'Tabla Valoración controles'!$F$7,IF(U12=FORMULAS!$A$10,0,'Tabla Valoración controles'!$F$8))</f>
        <v>0</v>
      </c>
      <c r="Y12" s="57"/>
      <c r="Z12" s="58">
        <f>+IF(Y12='Tabla Valoración controles'!$D$9,'Tabla Valoración controles'!$F$9,IF(U12=FORMULAS!$A$10,0,'Tabla Valoración controles'!$F$10))</f>
        <v>0</v>
      </c>
      <c r="AA12" s="57"/>
      <c r="AB12" s="58">
        <f>+IF(AA12='Tabla Valoración controles'!$D$9,'Tabla Valoración controles'!$F$9,IF(W12=FORMULAS!$A$10,0,'Tabla Valoración controles'!$F$10))</f>
        <v>0</v>
      </c>
      <c r="AC12" s="57"/>
      <c r="AD12" s="58">
        <f>+IF(AC12='Tabla Valoración controles'!$D$13,'Tabla Valoración controles'!$F$13,'Tabla Valoración controles'!$F$14)</f>
        <v>0</v>
      </c>
      <c r="AE12" s="105">
        <f t="shared" si="0"/>
        <v>0</v>
      </c>
      <c r="AF12" s="105">
        <f>+AF11*AE12</f>
        <v>0</v>
      </c>
      <c r="AG12" s="105">
        <f t="shared" ref="AG12:AG14" si="1">+AG11-AF12</f>
        <v>0.252</v>
      </c>
      <c r="AH12" s="263"/>
      <c r="AI12" s="263"/>
      <c r="AJ12" s="263"/>
      <c r="AK12" s="263"/>
      <c r="AL12" s="264"/>
      <c r="AM12" s="220"/>
      <c r="AN12" s="216"/>
      <c r="AO12" s="141"/>
      <c r="AP12" s="141"/>
      <c r="AQ12" s="141"/>
      <c r="AR12" s="151"/>
      <c r="AS12" s="151"/>
      <c r="AT12" s="141"/>
      <c r="AU12" s="141"/>
      <c r="AV12" s="143"/>
      <c r="AW12" s="230"/>
      <c r="AX12" s="139"/>
      <c r="AY12" s="139"/>
      <c r="AZ12" s="139"/>
      <c r="BA12" s="189"/>
      <c r="BB12" s="139"/>
      <c r="BC12" s="139"/>
      <c r="BD12" s="139"/>
      <c r="BE12" s="189"/>
      <c r="BF12" s="139"/>
      <c r="BG12" s="139"/>
      <c r="BH12" s="139"/>
      <c r="BI12" s="189"/>
      <c r="BJ12" s="139"/>
      <c r="BK12" s="139"/>
      <c r="BL12" s="139"/>
      <c r="BM12" s="189"/>
      <c r="BN12" s="109"/>
      <c r="BO12" s="109"/>
      <c r="BP12" s="216"/>
      <c r="BQ12" s="189"/>
      <c r="BR12" s="216"/>
      <c r="BS12" s="216"/>
      <c r="BT12" s="216"/>
      <c r="BU12" s="189"/>
      <c r="BV12" s="216"/>
      <c r="BW12" s="216"/>
      <c r="BX12" s="216"/>
      <c r="BY12" s="189"/>
      <c r="BZ12" s="216"/>
      <c r="CA12" s="216"/>
      <c r="CB12" s="216"/>
      <c r="CC12" s="189"/>
      <c r="CD12" s="216"/>
      <c r="CE12" s="216"/>
      <c r="CF12" s="216"/>
      <c r="CG12" s="189"/>
      <c r="CH12" s="216"/>
      <c r="CI12" s="216"/>
      <c r="CJ12" s="216"/>
      <c r="CK12" s="189"/>
      <c r="CL12" s="216"/>
      <c r="CM12" s="216"/>
      <c r="CN12" s="216"/>
      <c r="CO12" s="189"/>
      <c r="CP12" s="216"/>
      <c r="CQ12" s="216"/>
      <c r="CR12" s="216"/>
      <c r="CS12" s="189"/>
      <c r="CT12" s="216"/>
      <c r="CU12" s="216"/>
      <c r="CV12" s="216"/>
      <c r="CW12" s="189"/>
      <c r="CX12" s="216"/>
      <c r="CY12" s="216"/>
      <c r="CZ12" s="216"/>
      <c r="DA12" s="216"/>
      <c r="DB12" s="216"/>
      <c r="DC12" s="216"/>
      <c r="DD12" s="216"/>
      <c r="DE12" s="216"/>
      <c r="DF12" s="189"/>
      <c r="DG12" s="216"/>
      <c r="DH12" s="216"/>
      <c r="DI12" s="216"/>
      <c r="DJ12" s="216"/>
      <c r="DK12" s="216"/>
      <c r="DL12" s="216"/>
      <c r="DM12" s="216"/>
      <c r="DN12" s="216"/>
      <c r="DO12" s="189"/>
      <c r="DP12" s="216"/>
      <c r="DQ12" s="216"/>
      <c r="DR12" s="216"/>
      <c r="DS12" s="216"/>
      <c r="DT12" s="216"/>
    </row>
    <row r="13" spans="1:124" ht="17.25" customHeight="1" x14ac:dyDescent="0.2">
      <c r="A13" s="260"/>
      <c r="B13" s="287"/>
      <c r="C13" s="260"/>
      <c r="D13" s="260"/>
      <c r="E13" s="281"/>
      <c r="F13" s="281"/>
      <c r="G13" s="281"/>
      <c r="H13" s="284"/>
      <c r="I13" s="272"/>
      <c r="J13" s="275"/>
      <c r="K13" s="234"/>
      <c r="L13" s="237"/>
      <c r="M13" s="240"/>
      <c r="N13" s="234"/>
      <c r="O13" s="269"/>
      <c r="P13" s="269"/>
      <c r="Q13" s="220"/>
      <c r="R13" s="132"/>
      <c r="S13" s="130"/>
      <c r="T13" s="56">
        <f>VLOOKUP(U13,FORMULAS!$A$15:$B$18,2,0)</f>
        <v>0</v>
      </c>
      <c r="U13" s="57" t="s">
        <v>156</v>
      </c>
      <c r="V13" s="58">
        <f>+IF(U13='Tabla Valoración controles'!$D$4,'Tabla Valoración controles'!$F$4,IF('208-PLA-Ft-78 Mapa Gestión'!U13='Tabla Valoración controles'!$D$5,'Tabla Valoración controles'!$F$5,IF(U13=FORMULAS!$A$10,0,'Tabla Valoración controles'!$F$6)))</f>
        <v>0</v>
      </c>
      <c r="W13" s="57"/>
      <c r="X13" s="59">
        <f>+IF(W13='Tabla Valoración controles'!$D$7,'Tabla Valoración controles'!$F$7,IF(U13=FORMULAS!$A$10,0,'Tabla Valoración controles'!$F$8))</f>
        <v>0</v>
      </c>
      <c r="Y13" s="57"/>
      <c r="Z13" s="58">
        <f>+IF(Y13='Tabla Valoración controles'!$D$9,'Tabla Valoración controles'!$F$9,IF(U13=FORMULAS!$A$10,0,'Tabla Valoración controles'!$F$10))</f>
        <v>0</v>
      </c>
      <c r="AA13" s="57"/>
      <c r="AB13" s="58">
        <f>+IF(AA13='Tabla Valoración controles'!$D$9,'Tabla Valoración controles'!$F$9,IF(W13=FORMULAS!$A$10,0,'Tabla Valoración controles'!$F$10))</f>
        <v>0</v>
      </c>
      <c r="AC13" s="57"/>
      <c r="AD13" s="58">
        <f>+IF(AC13='Tabla Valoración controles'!$D$13,'Tabla Valoración controles'!$F$13,'Tabla Valoración controles'!$F$14)</f>
        <v>0</v>
      </c>
      <c r="AE13" s="105">
        <f t="shared" si="0"/>
        <v>0</v>
      </c>
      <c r="AF13" s="105">
        <f>+AF12*AE13</f>
        <v>0</v>
      </c>
      <c r="AG13" s="105">
        <f t="shared" si="1"/>
        <v>0.252</v>
      </c>
      <c r="AH13" s="263"/>
      <c r="AI13" s="263"/>
      <c r="AJ13" s="263"/>
      <c r="AK13" s="263"/>
      <c r="AL13" s="264"/>
      <c r="AM13" s="220"/>
      <c r="AN13" s="216"/>
      <c r="AO13" s="141"/>
      <c r="AP13" s="141"/>
      <c r="AQ13" s="141"/>
      <c r="AR13" s="151"/>
      <c r="AS13" s="151"/>
      <c r="AT13" s="141"/>
      <c r="AU13" s="141"/>
      <c r="AV13" s="143"/>
      <c r="AW13" s="230"/>
      <c r="AX13" s="139"/>
      <c r="AY13" s="139"/>
      <c r="AZ13" s="139"/>
      <c r="BA13" s="189"/>
      <c r="BB13" s="139"/>
      <c r="BC13" s="139"/>
      <c r="BD13" s="139"/>
      <c r="BE13" s="189"/>
      <c r="BF13" s="139"/>
      <c r="BG13" s="139"/>
      <c r="BH13" s="139"/>
      <c r="BI13" s="189"/>
      <c r="BJ13" s="139"/>
      <c r="BK13" s="139"/>
      <c r="BL13" s="139"/>
      <c r="BM13" s="189"/>
      <c r="BN13" s="109"/>
      <c r="BO13" s="109"/>
      <c r="BP13" s="216"/>
      <c r="BQ13" s="189"/>
      <c r="BR13" s="216"/>
      <c r="BS13" s="216"/>
      <c r="BT13" s="216"/>
      <c r="BU13" s="189"/>
      <c r="BV13" s="216"/>
      <c r="BW13" s="216"/>
      <c r="BX13" s="216"/>
      <c r="BY13" s="189"/>
      <c r="BZ13" s="216"/>
      <c r="CA13" s="216"/>
      <c r="CB13" s="216"/>
      <c r="CC13" s="189"/>
      <c r="CD13" s="216"/>
      <c r="CE13" s="216"/>
      <c r="CF13" s="216"/>
      <c r="CG13" s="189"/>
      <c r="CH13" s="216"/>
      <c r="CI13" s="216"/>
      <c r="CJ13" s="216"/>
      <c r="CK13" s="189"/>
      <c r="CL13" s="216"/>
      <c r="CM13" s="216"/>
      <c r="CN13" s="216"/>
      <c r="CO13" s="189"/>
      <c r="CP13" s="216"/>
      <c r="CQ13" s="216"/>
      <c r="CR13" s="216"/>
      <c r="CS13" s="189"/>
      <c r="CT13" s="216"/>
      <c r="CU13" s="216"/>
      <c r="CV13" s="216"/>
      <c r="CW13" s="189"/>
      <c r="CX13" s="216"/>
      <c r="CY13" s="216"/>
      <c r="CZ13" s="216"/>
      <c r="DA13" s="216"/>
      <c r="DB13" s="216"/>
      <c r="DC13" s="216"/>
      <c r="DD13" s="216"/>
      <c r="DE13" s="216"/>
      <c r="DF13" s="189"/>
      <c r="DG13" s="216"/>
      <c r="DH13" s="216"/>
      <c r="DI13" s="216"/>
      <c r="DJ13" s="216"/>
      <c r="DK13" s="216"/>
      <c r="DL13" s="216"/>
      <c r="DM13" s="216"/>
      <c r="DN13" s="216"/>
      <c r="DO13" s="189"/>
      <c r="DP13" s="216"/>
      <c r="DQ13" s="216"/>
      <c r="DR13" s="216"/>
      <c r="DS13" s="216"/>
      <c r="DT13" s="216"/>
    </row>
    <row r="14" spans="1:124" ht="17.25" customHeight="1" x14ac:dyDescent="0.2">
      <c r="A14" s="260"/>
      <c r="B14" s="287"/>
      <c r="C14" s="260"/>
      <c r="D14" s="260"/>
      <c r="E14" s="281"/>
      <c r="F14" s="281"/>
      <c r="G14" s="281"/>
      <c r="H14" s="284"/>
      <c r="I14" s="272"/>
      <c r="J14" s="275"/>
      <c r="K14" s="234"/>
      <c r="L14" s="237"/>
      <c r="M14" s="240"/>
      <c r="N14" s="234"/>
      <c r="O14" s="269"/>
      <c r="P14" s="269"/>
      <c r="Q14" s="220"/>
      <c r="R14" s="132"/>
      <c r="S14" s="130"/>
      <c r="T14" s="56">
        <f>VLOOKUP(U14,FORMULAS!$A$15:$B$18,2,0)</f>
        <v>0</v>
      </c>
      <c r="U14" s="57" t="s">
        <v>156</v>
      </c>
      <c r="V14" s="58">
        <f>+IF(U14='Tabla Valoración controles'!$D$4,'Tabla Valoración controles'!$F$4,IF('208-PLA-Ft-78 Mapa Gestión'!U14='Tabla Valoración controles'!$D$5,'Tabla Valoración controles'!$F$5,IF(U14=FORMULAS!$A$10,0,'Tabla Valoración controles'!$F$6)))</f>
        <v>0</v>
      </c>
      <c r="W14" s="57"/>
      <c r="X14" s="59">
        <f>+IF(W14='Tabla Valoración controles'!$D$7,'Tabla Valoración controles'!$F$7,IF(U14=FORMULAS!$A$10,0,'Tabla Valoración controles'!$F$8))</f>
        <v>0</v>
      </c>
      <c r="Y14" s="57"/>
      <c r="Z14" s="58">
        <f>+IF(Y14='Tabla Valoración controles'!$D$9,'Tabla Valoración controles'!$F$9,IF(U14=FORMULAS!$A$10,0,'Tabla Valoración controles'!$F$10))</f>
        <v>0</v>
      </c>
      <c r="AA14" s="57"/>
      <c r="AB14" s="58">
        <f>+IF(AA14='Tabla Valoración controles'!$D$9,'Tabla Valoración controles'!$F$9,IF(W14=FORMULAS!$A$10,0,'Tabla Valoración controles'!$F$10))</f>
        <v>0</v>
      </c>
      <c r="AC14" s="57"/>
      <c r="AD14" s="58">
        <f>+IF(AC14='Tabla Valoración controles'!$D$13,'Tabla Valoración controles'!$F$13,'Tabla Valoración controles'!$F$14)</f>
        <v>0</v>
      </c>
      <c r="AE14" s="105">
        <f t="shared" si="0"/>
        <v>0</v>
      </c>
      <c r="AF14" s="105">
        <f t="shared" ref="AF14:AF15" si="2">+AF13*AE14</f>
        <v>0</v>
      </c>
      <c r="AG14" s="105">
        <f t="shared" si="1"/>
        <v>0.252</v>
      </c>
      <c r="AH14" s="263"/>
      <c r="AI14" s="263"/>
      <c r="AJ14" s="263"/>
      <c r="AK14" s="263"/>
      <c r="AL14" s="264"/>
      <c r="AM14" s="220"/>
      <c r="AN14" s="216"/>
      <c r="AO14" s="141"/>
      <c r="AP14" s="141"/>
      <c r="AQ14" s="141"/>
      <c r="AR14" s="151"/>
      <c r="AS14" s="151"/>
      <c r="AT14" s="141"/>
      <c r="AU14" s="141"/>
      <c r="AV14" s="143"/>
      <c r="AW14" s="230"/>
      <c r="AX14" s="139"/>
      <c r="AY14" s="139"/>
      <c r="AZ14" s="139"/>
      <c r="BA14" s="189"/>
      <c r="BB14" s="139"/>
      <c r="BC14" s="139"/>
      <c r="BD14" s="139"/>
      <c r="BE14" s="189"/>
      <c r="BF14" s="139"/>
      <c r="BG14" s="139"/>
      <c r="BH14" s="139"/>
      <c r="BI14" s="189"/>
      <c r="BJ14" s="139"/>
      <c r="BK14" s="139"/>
      <c r="BL14" s="139"/>
      <c r="BM14" s="189"/>
      <c r="BN14" s="109"/>
      <c r="BO14" s="109"/>
      <c r="BP14" s="216"/>
      <c r="BQ14" s="189"/>
      <c r="BR14" s="216"/>
      <c r="BS14" s="216"/>
      <c r="BT14" s="216"/>
      <c r="BU14" s="189"/>
      <c r="BV14" s="216"/>
      <c r="BW14" s="216"/>
      <c r="BX14" s="216"/>
      <c r="BY14" s="189"/>
      <c r="BZ14" s="216"/>
      <c r="CA14" s="216"/>
      <c r="CB14" s="216"/>
      <c r="CC14" s="189"/>
      <c r="CD14" s="216"/>
      <c r="CE14" s="216"/>
      <c r="CF14" s="216"/>
      <c r="CG14" s="189"/>
      <c r="CH14" s="216"/>
      <c r="CI14" s="216"/>
      <c r="CJ14" s="216"/>
      <c r="CK14" s="189"/>
      <c r="CL14" s="216"/>
      <c r="CM14" s="216"/>
      <c r="CN14" s="216"/>
      <c r="CO14" s="189"/>
      <c r="CP14" s="216"/>
      <c r="CQ14" s="216"/>
      <c r="CR14" s="216"/>
      <c r="CS14" s="189"/>
      <c r="CT14" s="216"/>
      <c r="CU14" s="216"/>
      <c r="CV14" s="216"/>
      <c r="CW14" s="189"/>
      <c r="CX14" s="216"/>
      <c r="CY14" s="216"/>
      <c r="CZ14" s="216"/>
      <c r="DA14" s="216"/>
      <c r="DB14" s="216"/>
      <c r="DC14" s="216"/>
      <c r="DD14" s="216"/>
      <c r="DE14" s="216"/>
      <c r="DF14" s="189"/>
      <c r="DG14" s="216"/>
      <c r="DH14" s="216"/>
      <c r="DI14" s="216"/>
      <c r="DJ14" s="216"/>
      <c r="DK14" s="216"/>
      <c r="DL14" s="216"/>
      <c r="DM14" s="216"/>
      <c r="DN14" s="216"/>
      <c r="DO14" s="189"/>
      <c r="DP14" s="216"/>
      <c r="DQ14" s="216"/>
      <c r="DR14" s="216"/>
      <c r="DS14" s="216"/>
      <c r="DT14" s="216"/>
    </row>
    <row r="15" spans="1:124" ht="17.25" customHeight="1" x14ac:dyDescent="0.2">
      <c r="A15" s="261"/>
      <c r="B15" s="288"/>
      <c r="C15" s="261"/>
      <c r="D15" s="261"/>
      <c r="E15" s="282"/>
      <c r="F15" s="282"/>
      <c r="G15" s="282"/>
      <c r="H15" s="285"/>
      <c r="I15" s="273"/>
      <c r="J15" s="276"/>
      <c r="K15" s="235"/>
      <c r="L15" s="238"/>
      <c r="M15" s="241"/>
      <c r="N15" s="235"/>
      <c r="O15" s="270"/>
      <c r="P15" s="270"/>
      <c r="Q15" s="221"/>
      <c r="R15" s="132"/>
      <c r="S15" s="130"/>
      <c r="T15" s="56">
        <f>VLOOKUP(U15,FORMULAS!$A$15:$B$18,2,0)</f>
        <v>0</v>
      </c>
      <c r="U15" s="57" t="s">
        <v>156</v>
      </c>
      <c r="V15" s="58">
        <f>+IF(U15='Tabla Valoración controles'!$D$4,'Tabla Valoración controles'!$F$4,IF('208-PLA-Ft-78 Mapa Gestión'!U15='Tabla Valoración controles'!$D$5,'Tabla Valoración controles'!$F$5,IF(U15=FORMULAS!$A$10,0,'Tabla Valoración controles'!$F$6)))</f>
        <v>0</v>
      </c>
      <c r="W15" s="57"/>
      <c r="X15" s="59">
        <f>+IF(W15='Tabla Valoración controles'!$D$7,'Tabla Valoración controles'!$F$7,IF(U15=FORMULAS!$A$10,0,'Tabla Valoración controles'!$F$8))</f>
        <v>0</v>
      </c>
      <c r="Y15" s="57"/>
      <c r="Z15" s="58">
        <f>+IF(Y15='Tabla Valoración controles'!$D$9,'Tabla Valoración controles'!$F$9,IF(U15=FORMULAS!$A$10,0,'Tabla Valoración controles'!$F$10))</f>
        <v>0</v>
      </c>
      <c r="AA15" s="57"/>
      <c r="AB15" s="58">
        <f>+IF(AA15='Tabla Valoración controles'!$D$9,'Tabla Valoración controles'!$F$9,IF(W15=FORMULAS!$A$10,0,'Tabla Valoración controles'!$F$10))</f>
        <v>0</v>
      </c>
      <c r="AC15" s="57"/>
      <c r="AD15" s="58">
        <f>+IF(AC15='Tabla Valoración controles'!$D$13,'Tabla Valoración controles'!$F$13,'Tabla Valoración controles'!$F$14)</f>
        <v>0</v>
      </c>
      <c r="AE15" s="105">
        <f t="shared" si="0"/>
        <v>0</v>
      </c>
      <c r="AF15" s="105">
        <f t="shared" si="2"/>
        <v>0</v>
      </c>
      <c r="AG15" s="105">
        <f>+AG14-AF15</f>
        <v>0.252</v>
      </c>
      <c r="AH15" s="263"/>
      <c r="AI15" s="263"/>
      <c r="AJ15" s="263"/>
      <c r="AK15" s="263"/>
      <c r="AL15" s="264"/>
      <c r="AM15" s="221"/>
      <c r="AN15" s="217"/>
      <c r="AO15" s="142"/>
      <c r="AP15" s="142"/>
      <c r="AQ15" s="142"/>
      <c r="AR15" s="152"/>
      <c r="AS15" s="152"/>
      <c r="AT15" s="142"/>
      <c r="AU15" s="142"/>
      <c r="AV15" s="144"/>
      <c r="AW15" s="231"/>
      <c r="AX15" s="139"/>
      <c r="AY15" s="139"/>
      <c r="AZ15" s="139"/>
      <c r="BA15" s="189"/>
      <c r="BB15" s="139"/>
      <c r="BC15" s="139"/>
      <c r="BD15" s="139"/>
      <c r="BE15" s="189"/>
      <c r="BF15" s="139"/>
      <c r="BG15" s="139"/>
      <c r="BH15" s="139"/>
      <c r="BI15" s="189"/>
      <c r="BJ15" s="139"/>
      <c r="BK15" s="139"/>
      <c r="BL15" s="139"/>
      <c r="BM15" s="189"/>
      <c r="BN15" s="110"/>
      <c r="BO15" s="110"/>
      <c r="BP15" s="217"/>
      <c r="BQ15" s="189"/>
      <c r="BR15" s="217"/>
      <c r="BS15" s="217"/>
      <c r="BT15" s="217"/>
      <c r="BU15" s="189"/>
      <c r="BV15" s="217"/>
      <c r="BW15" s="217"/>
      <c r="BX15" s="217"/>
      <c r="BY15" s="189"/>
      <c r="BZ15" s="217"/>
      <c r="CA15" s="217"/>
      <c r="CB15" s="217"/>
      <c r="CC15" s="189"/>
      <c r="CD15" s="217"/>
      <c r="CE15" s="217"/>
      <c r="CF15" s="217"/>
      <c r="CG15" s="189"/>
      <c r="CH15" s="217"/>
      <c r="CI15" s="217"/>
      <c r="CJ15" s="217"/>
      <c r="CK15" s="189"/>
      <c r="CL15" s="217"/>
      <c r="CM15" s="217"/>
      <c r="CN15" s="217"/>
      <c r="CO15" s="189"/>
      <c r="CP15" s="217"/>
      <c r="CQ15" s="217"/>
      <c r="CR15" s="217"/>
      <c r="CS15" s="189"/>
      <c r="CT15" s="217"/>
      <c r="CU15" s="217"/>
      <c r="CV15" s="217"/>
      <c r="CW15" s="189"/>
      <c r="CX15" s="217"/>
      <c r="CY15" s="217"/>
      <c r="CZ15" s="217"/>
      <c r="DA15" s="217"/>
      <c r="DB15" s="217"/>
      <c r="DC15" s="217"/>
      <c r="DD15" s="217"/>
      <c r="DE15" s="217"/>
      <c r="DF15" s="189"/>
      <c r="DG15" s="217"/>
      <c r="DH15" s="217"/>
      <c r="DI15" s="217"/>
      <c r="DJ15" s="217"/>
      <c r="DK15" s="217"/>
      <c r="DL15" s="217"/>
      <c r="DM15" s="217"/>
      <c r="DN15" s="217"/>
      <c r="DO15" s="189"/>
      <c r="DP15" s="217"/>
      <c r="DQ15" s="217"/>
      <c r="DR15" s="217"/>
      <c r="DS15" s="217"/>
      <c r="DT15" s="217"/>
    </row>
    <row r="16" spans="1:124" ht="146.25" customHeight="1" x14ac:dyDescent="0.2">
      <c r="A16" s="259">
        <v>2</v>
      </c>
      <c r="B16" s="286" t="s">
        <v>336</v>
      </c>
      <c r="C16" s="259" t="str">
        <f>VLOOKUP(B16,FORMULAS!$A$30:$B$52,2,0)</f>
        <v>Realizar mejoramiento integral de espacio público en ocho (8) territorios priorizados.</v>
      </c>
      <c r="D16" s="259" t="str">
        <f>VLOOKUP(B16,FORMULAS!$A$30:$C$52,3,0)</f>
        <v>Director de Mejoramiento de Barrios</v>
      </c>
      <c r="E16" s="280" t="s">
        <v>113</v>
      </c>
      <c r="F16" s="280" t="s">
        <v>344</v>
      </c>
      <c r="G16" s="283" t="s">
        <v>345</v>
      </c>
      <c r="H16" s="280" t="s">
        <v>346</v>
      </c>
      <c r="I16" s="271" t="s">
        <v>259</v>
      </c>
      <c r="J16" s="274">
        <v>600</v>
      </c>
      <c r="K16" s="233" t="str">
        <f>+IF(L16=FORMULAS!$N$2,FORMULAS!$O$2,IF('208-PLA-Ft-78 Mapa Gestión'!L16:L21=FORMULAS!$N$3,FORMULAS!$O$3,IF('208-PLA-Ft-78 Mapa Gestión'!L16:L21=FORMULAS!$N$4,FORMULAS!$O$4,IF('208-PLA-Ft-78 Mapa Gestión'!L16:L21=FORMULAS!$N$5,FORMULAS!$O$5,IF('208-PLA-Ft-78 Mapa Gestión'!L16:L21=FORMULAS!$N$6,FORMULAS!$O$6)))))</f>
        <v>Alta</v>
      </c>
      <c r="L16" s="236">
        <f>+IF(J16&lt;=FORMULAS!$M$2,FORMULAS!$N$2,IF('208-PLA-Ft-78 Mapa Gestión'!J16&lt;=FORMULAS!$M$3,FORMULAS!$N$3,IF('208-PLA-Ft-78 Mapa Gestión'!J16&lt;=FORMULAS!$M$4,FORMULAS!$N$4,IF('208-PLA-Ft-78 Mapa Gestión'!J16&lt;=FORMULAS!$M$5,FORMULAS!$N$5,FORMULAS!$N$6))))</f>
        <v>0.8</v>
      </c>
      <c r="M16" s="239" t="s">
        <v>86</v>
      </c>
      <c r="N16" s="233" t="str">
        <f>+IF(M16=FORMULAS!$H$2,FORMULAS!$I$2,IF('208-PLA-Ft-78 Mapa Gestión'!M16:M21=FORMULAS!$H$3,FORMULAS!$I$3,IF('208-PLA-Ft-78 Mapa Gestión'!M16:M21=FORMULAS!$H$4,FORMULAS!$I$4,IF('208-PLA-Ft-78 Mapa Gestión'!M16:M21=FORMULAS!$H$5,FORMULAS!$I$5,IF('208-PLA-Ft-78 Mapa Gestión'!M16:M21=FORMULAS!$H$6,FORMULAS!$I$6,IF('208-PLA-Ft-78 Mapa Gestión'!M16:M21=FORMULAS!$H$7,FORMULAS!$I$7,IF('208-PLA-Ft-78 Mapa Gestión'!M16:M21=FORMULAS!$H$8,FORMULAS!$I$8,IF('208-PLA-Ft-78 Mapa Gestión'!M16:M21=FORMULAS!$H$9,FORMULAS!$I$9,IF('208-PLA-Ft-78 Mapa Gestión'!M16:M21=FORMULAS!$H$10,FORMULAS!$I$10,IF('208-PLA-Ft-78 Mapa Gestión'!M16:M21=FORMULAS!$H$11,FORMULAS!$I$11))))))))))</f>
        <v>Mayor</v>
      </c>
      <c r="O16" s="268">
        <f>VLOOKUP(N16,FORMULAS!$I$1:$J$6,2,0)</f>
        <v>0.8</v>
      </c>
      <c r="P16" s="268" t="str">
        <f t="shared" ref="P16" si="3">CONCATENATE(N16,K16)</f>
        <v>MayorAlta</v>
      </c>
      <c r="Q16" s="219" t="str">
        <f>VLOOKUP(P16,FORMULAS!$K$17:$L$42,2,0)</f>
        <v>Alto</v>
      </c>
      <c r="R16" s="132">
        <v>1</v>
      </c>
      <c r="S16" s="130" t="s">
        <v>459</v>
      </c>
      <c r="T16" s="56" t="str">
        <f>VLOOKUP(U16,FORMULAS!$A$15:$B$18,2,0)</f>
        <v>Probabilidad</v>
      </c>
      <c r="U16" s="57" t="s">
        <v>13</v>
      </c>
      <c r="V16" s="58">
        <f>+IF(U16='Tabla Valoración controles'!$D$4,'Tabla Valoración controles'!$F$4,IF('208-PLA-Ft-78 Mapa Gestión'!U16='Tabla Valoración controles'!$D$5,'Tabla Valoración controles'!$F$5,IF(U16=FORMULAS!$A$10,0,'Tabla Valoración controles'!$F$6)))</f>
        <v>0.25</v>
      </c>
      <c r="W16" s="57" t="s">
        <v>8</v>
      </c>
      <c r="X16" s="59">
        <f>+IF(W16='Tabla Valoración controles'!$D$7,'Tabla Valoración controles'!$F$7,IF(U16=FORMULAS!$A$10,0,'Tabla Valoración controles'!$F$8))</f>
        <v>0.15</v>
      </c>
      <c r="Y16" s="57" t="s">
        <v>18</v>
      </c>
      <c r="Z16" s="58">
        <f>+IF(Y16='Tabla Valoración controles'!$D$9,'Tabla Valoración controles'!$F$9,IF(U16=FORMULAS!$A$10,0,'Tabla Valoración controles'!$F$10))</f>
        <v>0</v>
      </c>
      <c r="AA16" s="57" t="s">
        <v>21</v>
      </c>
      <c r="AB16" s="58">
        <f>+IF(AA16='Tabla Valoración controles'!$D$9,'Tabla Valoración controles'!$F$9,IF(W16=FORMULAS!$A$10,0,'Tabla Valoración controles'!$F$10))</f>
        <v>0</v>
      </c>
      <c r="AC16" s="57" t="s">
        <v>100</v>
      </c>
      <c r="AD16" s="58">
        <f>+IF(AC16='Tabla Valoración controles'!$D$13,'Tabla Valoración controles'!$F$13,'Tabla Valoración controles'!$F$14)</f>
        <v>0</v>
      </c>
      <c r="AE16" s="105">
        <f t="shared" si="0"/>
        <v>0.4</v>
      </c>
      <c r="AF16" s="105">
        <f>+IF(T16=FORMULAS!$A$8,'208-PLA-Ft-78 Mapa Gestión'!AE16*'208-PLA-Ft-78 Mapa Gestión'!L16:L21,'208-PLA-Ft-78 Mapa Gestión'!AE16*'208-PLA-Ft-78 Mapa Gestión'!O16:O21)</f>
        <v>0.32000000000000006</v>
      </c>
      <c r="AG16" s="105">
        <f>+IF(T16=FORMULAS!$A$8,'208-PLA-Ft-78 Mapa Gestión'!L16:L21-'208-PLA-Ft-78 Mapa Gestión'!AF16,0)</f>
        <v>0.48</v>
      </c>
      <c r="AH16" s="262">
        <f>+AG21</f>
        <v>0.33599999999999997</v>
      </c>
      <c r="AI16" s="262" t="str">
        <f>+IF(AH16&lt;=FORMULAS!$N$2,FORMULAS!$O$2,IF(AH16&lt;=FORMULAS!$N$3,FORMULAS!$O$3,IF(AH16&lt;=FORMULAS!$N$4,FORMULAS!$O$4,IF(AH16&lt;=FORMULAS!$N$5,FORMULAS!$O$5,FORMULAS!O12))))</f>
        <v>Baja</v>
      </c>
      <c r="AJ16" s="262" t="str">
        <f>+IF(T16=FORMULAS!$A$9,AG21,'208-PLA-Ft-78 Mapa Gestión'!N16:N21)</f>
        <v>Mayor</v>
      </c>
      <c r="AK16" s="262">
        <f>+IF(T16=FORMULAS!B15,'208-PLA-Ft-78 Mapa Gestión'!AG21,'208-PLA-Ft-78 Mapa Gestión'!O16:O21)</f>
        <v>0.8</v>
      </c>
      <c r="AL16" s="264" t="str">
        <f>CONCATENATE(AJ16,AI16)</f>
        <v>MayorBaja</v>
      </c>
      <c r="AM16" s="219" t="str">
        <f>VLOOKUP(AL16,FORMULAS!$K$17:$L$42,2,0)</f>
        <v>Alto</v>
      </c>
      <c r="AN16" s="215" t="s">
        <v>162</v>
      </c>
      <c r="AO16" s="140" t="s">
        <v>691</v>
      </c>
      <c r="AP16" s="139" t="s">
        <v>563</v>
      </c>
      <c r="AQ16" s="139" t="s">
        <v>325</v>
      </c>
      <c r="AR16" s="150">
        <v>44593</v>
      </c>
      <c r="AS16" s="149">
        <v>44742</v>
      </c>
      <c r="AT16" s="139" t="s">
        <v>584</v>
      </c>
      <c r="AU16" s="139" t="s">
        <v>583</v>
      </c>
      <c r="AV16" s="157" t="s">
        <v>234</v>
      </c>
      <c r="AW16" s="229" t="s">
        <v>666</v>
      </c>
      <c r="AX16" s="139"/>
      <c r="AY16" s="139"/>
      <c r="AZ16" s="139"/>
      <c r="BA16" s="189"/>
      <c r="BB16" s="139"/>
      <c r="BC16" s="139"/>
      <c r="BD16" s="139"/>
      <c r="BE16" s="189"/>
      <c r="BF16" s="139"/>
      <c r="BG16" s="139"/>
      <c r="BH16" s="139"/>
      <c r="BI16" s="189"/>
      <c r="BJ16" s="139"/>
      <c r="BK16" s="139"/>
      <c r="BL16" s="139"/>
      <c r="BM16" s="189"/>
      <c r="BN16" s="108"/>
      <c r="BO16" s="108"/>
      <c r="BP16" s="215"/>
      <c r="BQ16" s="189"/>
      <c r="BR16" s="215"/>
      <c r="BS16" s="215"/>
      <c r="BT16" s="215"/>
      <c r="BU16" s="189"/>
      <c r="BV16" s="215"/>
      <c r="BW16" s="215"/>
      <c r="BX16" s="215"/>
      <c r="BY16" s="189"/>
      <c r="BZ16" s="215"/>
      <c r="CA16" s="215"/>
      <c r="CB16" s="215"/>
      <c r="CC16" s="189"/>
      <c r="CD16" s="215"/>
      <c r="CE16" s="215"/>
      <c r="CF16" s="215"/>
      <c r="CG16" s="189"/>
      <c r="CH16" s="215"/>
      <c r="CI16" s="215"/>
      <c r="CJ16" s="215"/>
      <c r="CK16" s="189"/>
      <c r="CL16" s="215"/>
      <c r="CM16" s="215"/>
      <c r="CN16" s="215"/>
      <c r="CO16" s="189"/>
      <c r="CP16" s="215"/>
      <c r="CQ16" s="215"/>
      <c r="CR16" s="215"/>
      <c r="CS16" s="189"/>
      <c r="CT16" s="215"/>
      <c r="CU16" s="215"/>
      <c r="CV16" s="215"/>
      <c r="CW16" s="189"/>
      <c r="CX16" s="215"/>
      <c r="CY16" s="215"/>
      <c r="CZ16" s="215"/>
      <c r="DA16" s="215"/>
      <c r="DB16" s="215"/>
      <c r="DC16" s="215"/>
      <c r="DD16" s="215"/>
      <c r="DE16" s="215"/>
      <c r="DF16" s="189"/>
      <c r="DG16" s="215"/>
      <c r="DH16" s="215"/>
      <c r="DI16" s="215"/>
      <c r="DJ16" s="215"/>
      <c r="DK16" s="215"/>
      <c r="DL16" s="215"/>
      <c r="DM16" s="215"/>
      <c r="DN16" s="215"/>
      <c r="DO16" s="189"/>
      <c r="DP16" s="215"/>
      <c r="DQ16" s="215"/>
      <c r="DR16" s="215"/>
      <c r="DS16" s="215"/>
      <c r="DT16" s="215"/>
    </row>
    <row r="17" spans="1:124" ht="146.25" customHeight="1" x14ac:dyDescent="0.2">
      <c r="A17" s="260"/>
      <c r="B17" s="287"/>
      <c r="C17" s="260"/>
      <c r="D17" s="260"/>
      <c r="E17" s="281"/>
      <c r="F17" s="281"/>
      <c r="G17" s="284"/>
      <c r="H17" s="281"/>
      <c r="I17" s="272"/>
      <c r="J17" s="275"/>
      <c r="K17" s="234"/>
      <c r="L17" s="237"/>
      <c r="M17" s="240"/>
      <c r="N17" s="234"/>
      <c r="O17" s="269"/>
      <c r="P17" s="269"/>
      <c r="Q17" s="220"/>
      <c r="R17" s="132">
        <v>2</v>
      </c>
      <c r="S17" s="130" t="s">
        <v>460</v>
      </c>
      <c r="T17" s="56" t="str">
        <f>VLOOKUP(U17,FORMULAS!$A$15:$B$18,2,0)</f>
        <v>Probabilidad</v>
      </c>
      <c r="U17" s="57" t="s">
        <v>14</v>
      </c>
      <c r="V17" s="58">
        <f>+IF(U17='Tabla Valoración controles'!$D$4,'Tabla Valoración controles'!$F$4,IF('208-PLA-Ft-78 Mapa Gestión'!U17='Tabla Valoración controles'!$D$5,'Tabla Valoración controles'!$F$5,IF(U17=FORMULAS!$A$10,0,'Tabla Valoración controles'!$F$6)))</f>
        <v>0.15</v>
      </c>
      <c r="W17" s="57" t="s">
        <v>8</v>
      </c>
      <c r="X17" s="59">
        <f>+IF(W17='Tabla Valoración controles'!$D$7,'Tabla Valoración controles'!$F$7,IF(U17=FORMULAS!$A$10,0,'Tabla Valoración controles'!$F$8))</f>
        <v>0.15</v>
      </c>
      <c r="Y17" s="57" t="s">
        <v>18</v>
      </c>
      <c r="Z17" s="58">
        <f>+IF(Y17='Tabla Valoración controles'!$D$9,'Tabla Valoración controles'!$F$9,IF(U17=FORMULAS!$A$10,0,'Tabla Valoración controles'!$F$10))</f>
        <v>0</v>
      </c>
      <c r="AA17" s="57" t="s">
        <v>21</v>
      </c>
      <c r="AB17" s="58">
        <f>+IF(AA17='Tabla Valoración controles'!$D$9,'Tabla Valoración controles'!$F$9,IF(W17=FORMULAS!$A$10,0,'Tabla Valoración controles'!$F$10))</f>
        <v>0</v>
      </c>
      <c r="AC17" s="57" t="s">
        <v>100</v>
      </c>
      <c r="AD17" s="58">
        <f>+IF(AC17='Tabla Valoración controles'!$D$13,'Tabla Valoración controles'!$F$13,'Tabla Valoración controles'!$F$14)</f>
        <v>0</v>
      </c>
      <c r="AE17" s="105">
        <f t="shared" si="0"/>
        <v>0.3</v>
      </c>
      <c r="AF17" s="105">
        <f>+AE17*AG16</f>
        <v>0.14399999999999999</v>
      </c>
      <c r="AG17" s="105">
        <f>+AG16-AF17</f>
        <v>0.33599999999999997</v>
      </c>
      <c r="AH17" s="263"/>
      <c r="AI17" s="263"/>
      <c r="AJ17" s="263"/>
      <c r="AK17" s="263"/>
      <c r="AL17" s="264"/>
      <c r="AM17" s="220"/>
      <c r="AN17" s="216"/>
      <c r="AO17" s="139" t="s">
        <v>692</v>
      </c>
      <c r="AP17" s="139" t="s">
        <v>563</v>
      </c>
      <c r="AQ17" s="139" t="s">
        <v>325</v>
      </c>
      <c r="AR17" s="150">
        <v>44593</v>
      </c>
      <c r="AS17" s="149">
        <v>44771</v>
      </c>
      <c r="AT17" s="153" t="s">
        <v>586</v>
      </c>
      <c r="AU17" s="153" t="s">
        <v>587</v>
      </c>
      <c r="AV17" s="157" t="s">
        <v>234</v>
      </c>
      <c r="AW17" s="230"/>
      <c r="AX17" s="139"/>
      <c r="AY17" s="139"/>
      <c r="AZ17" s="139"/>
      <c r="BA17" s="189"/>
      <c r="BB17" s="139"/>
      <c r="BC17" s="139"/>
      <c r="BD17" s="139"/>
      <c r="BE17" s="189"/>
      <c r="BF17" s="139"/>
      <c r="BG17" s="139"/>
      <c r="BH17" s="139"/>
      <c r="BI17" s="189"/>
      <c r="BJ17" s="139"/>
      <c r="BK17" s="139"/>
      <c r="BL17" s="139"/>
      <c r="BM17" s="189"/>
      <c r="BN17" s="109"/>
      <c r="BO17" s="109"/>
      <c r="BP17" s="216"/>
      <c r="BQ17" s="189"/>
      <c r="BR17" s="216"/>
      <c r="BS17" s="216"/>
      <c r="BT17" s="216"/>
      <c r="BU17" s="189"/>
      <c r="BV17" s="216"/>
      <c r="BW17" s="216"/>
      <c r="BX17" s="216"/>
      <c r="BY17" s="189"/>
      <c r="BZ17" s="216"/>
      <c r="CA17" s="216"/>
      <c r="CB17" s="216"/>
      <c r="CC17" s="189"/>
      <c r="CD17" s="216"/>
      <c r="CE17" s="216"/>
      <c r="CF17" s="216"/>
      <c r="CG17" s="189"/>
      <c r="CH17" s="216"/>
      <c r="CI17" s="216"/>
      <c r="CJ17" s="216"/>
      <c r="CK17" s="189"/>
      <c r="CL17" s="216"/>
      <c r="CM17" s="216"/>
      <c r="CN17" s="216"/>
      <c r="CO17" s="189"/>
      <c r="CP17" s="216"/>
      <c r="CQ17" s="216"/>
      <c r="CR17" s="216"/>
      <c r="CS17" s="189"/>
      <c r="CT17" s="216"/>
      <c r="CU17" s="216"/>
      <c r="CV17" s="216"/>
      <c r="CW17" s="189"/>
      <c r="CX17" s="216"/>
      <c r="CY17" s="216"/>
      <c r="CZ17" s="216"/>
      <c r="DA17" s="216"/>
      <c r="DB17" s="216"/>
      <c r="DC17" s="216"/>
      <c r="DD17" s="216"/>
      <c r="DE17" s="216"/>
      <c r="DF17" s="189"/>
      <c r="DG17" s="216"/>
      <c r="DH17" s="216"/>
      <c r="DI17" s="216"/>
      <c r="DJ17" s="216"/>
      <c r="DK17" s="216"/>
      <c r="DL17" s="216"/>
      <c r="DM17" s="216"/>
      <c r="DN17" s="216"/>
      <c r="DO17" s="189"/>
      <c r="DP17" s="216"/>
      <c r="DQ17" s="216"/>
      <c r="DR17" s="216"/>
      <c r="DS17" s="216"/>
      <c r="DT17" s="216"/>
    </row>
    <row r="18" spans="1:124" ht="17.25" customHeight="1" x14ac:dyDescent="0.2">
      <c r="A18" s="260"/>
      <c r="B18" s="287"/>
      <c r="C18" s="260"/>
      <c r="D18" s="260"/>
      <c r="E18" s="281"/>
      <c r="F18" s="281"/>
      <c r="G18" s="284"/>
      <c r="H18" s="281"/>
      <c r="I18" s="272"/>
      <c r="J18" s="275"/>
      <c r="K18" s="234"/>
      <c r="L18" s="237"/>
      <c r="M18" s="240"/>
      <c r="N18" s="234"/>
      <c r="O18" s="269"/>
      <c r="P18" s="269"/>
      <c r="Q18" s="220"/>
      <c r="R18" s="132"/>
      <c r="S18" s="130"/>
      <c r="T18" s="56">
        <f>VLOOKUP(U18,FORMULAS!$A$15:$B$18,2,0)</f>
        <v>0</v>
      </c>
      <c r="U18" s="57" t="s">
        <v>156</v>
      </c>
      <c r="V18" s="58">
        <f>+IF(U18='Tabla Valoración controles'!$D$4,'Tabla Valoración controles'!$F$4,IF('208-PLA-Ft-78 Mapa Gestión'!U18='Tabla Valoración controles'!$D$5,'Tabla Valoración controles'!$F$5,IF(U18=FORMULAS!$A$10,0,'Tabla Valoración controles'!$F$6)))</f>
        <v>0</v>
      </c>
      <c r="W18" s="57" t="s">
        <v>8</v>
      </c>
      <c r="X18" s="59">
        <f>+IF(W18='Tabla Valoración controles'!$D$7,'Tabla Valoración controles'!$F$7,IF(U18=FORMULAS!$A$10,0,'Tabla Valoración controles'!$F$8))</f>
        <v>0</v>
      </c>
      <c r="Y18" s="57" t="s">
        <v>19</v>
      </c>
      <c r="Z18" s="58">
        <f>+IF(Y18='Tabla Valoración controles'!$D$9,'Tabla Valoración controles'!$F$9,IF(U18=FORMULAS!$A$10,0,'Tabla Valoración controles'!$F$10))</f>
        <v>0</v>
      </c>
      <c r="AA18" s="57" t="s">
        <v>22</v>
      </c>
      <c r="AB18" s="58">
        <f>+IF(AA18='Tabla Valoración controles'!$D$9,'Tabla Valoración controles'!$F$9,IF(W18=FORMULAS!$A$10,0,'Tabla Valoración controles'!$F$10))</f>
        <v>0</v>
      </c>
      <c r="AC18" s="57" t="s">
        <v>100</v>
      </c>
      <c r="AD18" s="58">
        <f>+IF(AC18='Tabla Valoración controles'!$D$13,'Tabla Valoración controles'!$F$13,'Tabla Valoración controles'!$F$14)</f>
        <v>0</v>
      </c>
      <c r="AE18" s="105">
        <f t="shared" si="0"/>
        <v>0</v>
      </c>
      <c r="AF18" s="105">
        <f>+AF17*AE18</f>
        <v>0</v>
      </c>
      <c r="AG18" s="105">
        <f t="shared" ref="AG18:AG21" si="4">+AG17-AF18</f>
        <v>0.33599999999999997</v>
      </c>
      <c r="AH18" s="263"/>
      <c r="AI18" s="263"/>
      <c r="AJ18" s="263"/>
      <c r="AK18" s="263"/>
      <c r="AL18" s="264"/>
      <c r="AM18" s="220"/>
      <c r="AN18" s="216"/>
      <c r="AO18" s="141"/>
      <c r="AP18" s="143"/>
      <c r="AQ18" s="143"/>
      <c r="AR18" s="143"/>
      <c r="AS18" s="143"/>
      <c r="AT18" s="143"/>
      <c r="AU18" s="143"/>
      <c r="AV18" s="143"/>
      <c r="AW18" s="230"/>
      <c r="AX18" s="139"/>
      <c r="AY18" s="139"/>
      <c r="AZ18" s="139"/>
      <c r="BA18" s="189"/>
      <c r="BB18" s="139"/>
      <c r="BC18" s="139"/>
      <c r="BD18" s="139"/>
      <c r="BE18" s="189"/>
      <c r="BF18" s="139"/>
      <c r="BG18" s="139"/>
      <c r="BH18" s="139"/>
      <c r="BI18" s="189"/>
      <c r="BJ18" s="139"/>
      <c r="BK18" s="139"/>
      <c r="BL18" s="139"/>
      <c r="BM18" s="189"/>
      <c r="BN18" s="109"/>
      <c r="BO18" s="109"/>
      <c r="BP18" s="216"/>
      <c r="BQ18" s="189"/>
      <c r="BR18" s="216"/>
      <c r="BS18" s="216"/>
      <c r="BT18" s="216"/>
      <c r="BU18" s="189"/>
      <c r="BV18" s="216"/>
      <c r="BW18" s="216"/>
      <c r="BX18" s="216"/>
      <c r="BY18" s="189"/>
      <c r="BZ18" s="216"/>
      <c r="CA18" s="216"/>
      <c r="CB18" s="216"/>
      <c r="CC18" s="189"/>
      <c r="CD18" s="216"/>
      <c r="CE18" s="216"/>
      <c r="CF18" s="216"/>
      <c r="CG18" s="189"/>
      <c r="CH18" s="216"/>
      <c r="CI18" s="216"/>
      <c r="CJ18" s="216"/>
      <c r="CK18" s="189"/>
      <c r="CL18" s="216"/>
      <c r="CM18" s="216"/>
      <c r="CN18" s="216"/>
      <c r="CO18" s="189"/>
      <c r="CP18" s="216"/>
      <c r="CQ18" s="216"/>
      <c r="CR18" s="216"/>
      <c r="CS18" s="189"/>
      <c r="CT18" s="216"/>
      <c r="CU18" s="216"/>
      <c r="CV18" s="216"/>
      <c r="CW18" s="189"/>
      <c r="CX18" s="216"/>
      <c r="CY18" s="216"/>
      <c r="CZ18" s="216"/>
      <c r="DA18" s="216"/>
      <c r="DB18" s="216"/>
      <c r="DC18" s="216"/>
      <c r="DD18" s="216"/>
      <c r="DE18" s="216"/>
      <c r="DF18" s="189"/>
      <c r="DG18" s="216"/>
      <c r="DH18" s="216"/>
      <c r="DI18" s="216"/>
      <c r="DJ18" s="216"/>
      <c r="DK18" s="216"/>
      <c r="DL18" s="216"/>
      <c r="DM18" s="216"/>
      <c r="DN18" s="216"/>
      <c r="DO18" s="189"/>
      <c r="DP18" s="216"/>
      <c r="DQ18" s="216"/>
      <c r="DR18" s="216"/>
      <c r="DS18" s="216"/>
      <c r="DT18" s="216"/>
    </row>
    <row r="19" spans="1:124" ht="17.25" customHeight="1" x14ac:dyDescent="0.2">
      <c r="A19" s="260"/>
      <c r="B19" s="287"/>
      <c r="C19" s="260"/>
      <c r="D19" s="260"/>
      <c r="E19" s="281"/>
      <c r="F19" s="281"/>
      <c r="G19" s="284"/>
      <c r="H19" s="281"/>
      <c r="I19" s="272"/>
      <c r="J19" s="275"/>
      <c r="K19" s="234"/>
      <c r="L19" s="237"/>
      <c r="M19" s="240"/>
      <c r="N19" s="234"/>
      <c r="O19" s="269"/>
      <c r="P19" s="269"/>
      <c r="Q19" s="220"/>
      <c r="R19" s="132"/>
      <c r="S19" s="130"/>
      <c r="T19" s="56">
        <f>VLOOKUP(U19,FORMULAS!$A$15:$B$18,2,0)</f>
        <v>0</v>
      </c>
      <c r="U19" s="57" t="s">
        <v>156</v>
      </c>
      <c r="V19" s="58">
        <f>+IF(U19='Tabla Valoración controles'!$D$4,'Tabla Valoración controles'!$F$4,IF('208-PLA-Ft-78 Mapa Gestión'!U19='Tabla Valoración controles'!$D$5,'Tabla Valoración controles'!$F$5,IF(U19=FORMULAS!$A$10,0,'Tabla Valoración controles'!$F$6)))</f>
        <v>0</v>
      </c>
      <c r="W19" s="57"/>
      <c r="X19" s="59">
        <f>+IF(W19='Tabla Valoración controles'!$D$7,'Tabla Valoración controles'!$F$7,IF(U19=FORMULAS!$A$10,0,'Tabla Valoración controles'!$F$8))</f>
        <v>0</v>
      </c>
      <c r="Y19" s="57"/>
      <c r="Z19" s="58">
        <f>+IF(Y19='Tabla Valoración controles'!$D$9,'Tabla Valoración controles'!$F$9,IF(U19=FORMULAS!$A$10,0,'Tabla Valoración controles'!$F$10))</f>
        <v>0</v>
      </c>
      <c r="AA19" s="57" t="s">
        <v>22</v>
      </c>
      <c r="AB19" s="58">
        <f>+IF(AA19='Tabla Valoración controles'!$D$9,'Tabla Valoración controles'!$F$9,IF(W19=FORMULAS!$A$10,0,'Tabla Valoración controles'!$F$10))</f>
        <v>0</v>
      </c>
      <c r="AC19" s="57"/>
      <c r="AD19" s="58">
        <f>+IF(AC19='Tabla Valoración controles'!$D$13,'Tabla Valoración controles'!$F$13,'Tabla Valoración controles'!$F$14)</f>
        <v>0</v>
      </c>
      <c r="AE19" s="105">
        <f t="shared" si="0"/>
        <v>0</v>
      </c>
      <c r="AF19" s="105">
        <f>+AF18*AE19</f>
        <v>0</v>
      </c>
      <c r="AG19" s="105">
        <f t="shared" si="4"/>
        <v>0.33599999999999997</v>
      </c>
      <c r="AH19" s="263"/>
      <c r="AI19" s="263"/>
      <c r="AJ19" s="263"/>
      <c r="AK19" s="263"/>
      <c r="AL19" s="264"/>
      <c r="AM19" s="220"/>
      <c r="AN19" s="216"/>
      <c r="AO19" s="141"/>
      <c r="AP19" s="143"/>
      <c r="AQ19" s="143"/>
      <c r="AR19" s="143"/>
      <c r="AS19" s="143"/>
      <c r="AT19" s="143"/>
      <c r="AU19" s="143"/>
      <c r="AV19" s="143"/>
      <c r="AW19" s="230"/>
      <c r="AX19" s="139"/>
      <c r="AY19" s="139"/>
      <c r="AZ19" s="139"/>
      <c r="BA19" s="189"/>
      <c r="BB19" s="139"/>
      <c r="BC19" s="139"/>
      <c r="BD19" s="139"/>
      <c r="BE19" s="189"/>
      <c r="BF19" s="139"/>
      <c r="BG19" s="139"/>
      <c r="BH19" s="139"/>
      <c r="BI19" s="189"/>
      <c r="BJ19" s="139"/>
      <c r="BK19" s="139"/>
      <c r="BL19" s="139"/>
      <c r="BM19" s="189"/>
      <c r="BN19" s="109"/>
      <c r="BO19" s="109"/>
      <c r="BP19" s="216"/>
      <c r="BQ19" s="189"/>
      <c r="BR19" s="216"/>
      <c r="BS19" s="216"/>
      <c r="BT19" s="216"/>
      <c r="BU19" s="189"/>
      <c r="BV19" s="216"/>
      <c r="BW19" s="216"/>
      <c r="BX19" s="216"/>
      <c r="BY19" s="189"/>
      <c r="BZ19" s="216"/>
      <c r="CA19" s="216"/>
      <c r="CB19" s="216"/>
      <c r="CC19" s="189"/>
      <c r="CD19" s="216"/>
      <c r="CE19" s="216"/>
      <c r="CF19" s="216"/>
      <c r="CG19" s="189"/>
      <c r="CH19" s="216"/>
      <c r="CI19" s="216"/>
      <c r="CJ19" s="216"/>
      <c r="CK19" s="189"/>
      <c r="CL19" s="216"/>
      <c r="CM19" s="216"/>
      <c r="CN19" s="216"/>
      <c r="CO19" s="189"/>
      <c r="CP19" s="216"/>
      <c r="CQ19" s="216"/>
      <c r="CR19" s="216"/>
      <c r="CS19" s="189"/>
      <c r="CT19" s="216"/>
      <c r="CU19" s="216"/>
      <c r="CV19" s="216"/>
      <c r="CW19" s="189"/>
      <c r="CX19" s="216"/>
      <c r="CY19" s="216"/>
      <c r="CZ19" s="216"/>
      <c r="DA19" s="216"/>
      <c r="DB19" s="216"/>
      <c r="DC19" s="216"/>
      <c r="DD19" s="216"/>
      <c r="DE19" s="216"/>
      <c r="DF19" s="189"/>
      <c r="DG19" s="216"/>
      <c r="DH19" s="216"/>
      <c r="DI19" s="216"/>
      <c r="DJ19" s="216"/>
      <c r="DK19" s="216"/>
      <c r="DL19" s="216"/>
      <c r="DM19" s="216"/>
      <c r="DN19" s="216"/>
      <c r="DO19" s="189"/>
      <c r="DP19" s="216"/>
      <c r="DQ19" s="216"/>
      <c r="DR19" s="216"/>
      <c r="DS19" s="216"/>
      <c r="DT19" s="216"/>
    </row>
    <row r="20" spans="1:124" ht="17.25" customHeight="1" x14ac:dyDescent="0.2">
      <c r="A20" s="260"/>
      <c r="B20" s="287"/>
      <c r="C20" s="260"/>
      <c r="D20" s="260"/>
      <c r="E20" s="281"/>
      <c r="F20" s="281"/>
      <c r="G20" s="284"/>
      <c r="H20" s="281"/>
      <c r="I20" s="272"/>
      <c r="J20" s="275"/>
      <c r="K20" s="234"/>
      <c r="L20" s="237"/>
      <c r="M20" s="240"/>
      <c r="N20" s="234"/>
      <c r="O20" s="269"/>
      <c r="P20" s="269"/>
      <c r="Q20" s="220"/>
      <c r="R20" s="132"/>
      <c r="S20" s="130"/>
      <c r="T20" s="56">
        <f>VLOOKUP(U20,FORMULAS!$A$15:$B$18,2,0)</f>
        <v>0</v>
      </c>
      <c r="U20" s="57" t="s">
        <v>156</v>
      </c>
      <c r="V20" s="58">
        <f>+IF(U20='Tabla Valoración controles'!$D$4,'Tabla Valoración controles'!$F$4,IF('208-PLA-Ft-78 Mapa Gestión'!U20='Tabla Valoración controles'!$D$5,'Tabla Valoración controles'!$F$5,IF(U20=FORMULAS!$A$10,0,'Tabla Valoración controles'!$F$6)))</f>
        <v>0</v>
      </c>
      <c r="W20" s="57"/>
      <c r="X20" s="59">
        <f>+IF(W20='Tabla Valoración controles'!$D$7,'Tabla Valoración controles'!$F$7,IF(U20=FORMULAS!$A$10,0,'Tabla Valoración controles'!$F$8))</f>
        <v>0</v>
      </c>
      <c r="Y20" s="57"/>
      <c r="Z20" s="58">
        <f>+IF(Y20='Tabla Valoración controles'!$D$9,'Tabla Valoración controles'!$F$9,IF(U20=FORMULAS!$A$10,0,'Tabla Valoración controles'!$F$10))</f>
        <v>0</v>
      </c>
      <c r="AA20" s="57"/>
      <c r="AB20" s="58">
        <f>+IF(AA20='Tabla Valoración controles'!$D$9,'Tabla Valoración controles'!$F$9,IF(W20=FORMULAS!$A$10,0,'Tabla Valoración controles'!$F$10))</f>
        <v>0</v>
      </c>
      <c r="AC20" s="57"/>
      <c r="AD20" s="58">
        <f>+IF(AC20='Tabla Valoración controles'!$D$13,'Tabla Valoración controles'!$F$13,'Tabla Valoración controles'!$F$14)</f>
        <v>0</v>
      </c>
      <c r="AE20" s="105">
        <f t="shared" si="0"/>
        <v>0</v>
      </c>
      <c r="AF20" s="105">
        <f t="shared" ref="AF20:AF21" si="5">+AF19*AE20</f>
        <v>0</v>
      </c>
      <c r="AG20" s="105">
        <f t="shared" si="4"/>
        <v>0.33599999999999997</v>
      </c>
      <c r="AH20" s="263"/>
      <c r="AI20" s="263"/>
      <c r="AJ20" s="263"/>
      <c r="AK20" s="263"/>
      <c r="AL20" s="264"/>
      <c r="AM20" s="220"/>
      <c r="AN20" s="216"/>
      <c r="AO20" s="141"/>
      <c r="AP20" s="143"/>
      <c r="AQ20" s="143"/>
      <c r="AR20" s="143"/>
      <c r="AS20" s="143"/>
      <c r="AT20" s="143"/>
      <c r="AU20" s="143"/>
      <c r="AV20" s="143"/>
      <c r="AW20" s="230"/>
      <c r="AX20" s="139"/>
      <c r="AY20" s="139"/>
      <c r="AZ20" s="139"/>
      <c r="BA20" s="189"/>
      <c r="BB20" s="139"/>
      <c r="BC20" s="139"/>
      <c r="BD20" s="139"/>
      <c r="BE20" s="189"/>
      <c r="BF20" s="139"/>
      <c r="BG20" s="139"/>
      <c r="BH20" s="139"/>
      <c r="BI20" s="189"/>
      <c r="BJ20" s="139"/>
      <c r="BK20" s="139"/>
      <c r="BL20" s="139"/>
      <c r="BM20" s="189"/>
      <c r="BN20" s="109"/>
      <c r="BO20" s="109"/>
      <c r="BP20" s="216"/>
      <c r="BQ20" s="189"/>
      <c r="BR20" s="216"/>
      <c r="BS20" s="216"/>
      <c r="BT20" s="216"/>
      <c r="BU20" s="189"/>
      <c r="BV20" s="216"/>
      <c r="BW20" s="216"/>
      <c r="BX20" s="216"/>
      <c r="BY20" s="189"/>
      <c r="BZ20" s="216"/>
      <c r="CA20" s="216"/>
      <c r="CB20" s="216"/>
      <c r="CC20" s="189"/>
      <c r="CD20" s="216"/>
      <c r="CE20" s="216"/>
      <c r="CF20" s="216"/>
      <c r="CG20" s="189"/>
      <c r="CH20" s="216"/>
      <c r="CI20" s="216"/>
      <c r="CJ20" s="216"/>
      <c r="CK20" s="189"/>
      <c r="CL20" s="216"/>
      <c r="CM20" s="216"/>
      <c r="CN20" s="216"/>
      <c r="CO20" s="189"/>
      <c r="CP20" s="216"/>
      <c r="CQ20" s="216"/>
      <c r="CR20" s="216"/>
      <c r="CS20" s="189"/>
      <c r="CT20" s="216"/>
      <c r="CU20" s="216"/>
      <c r="CV20" s="216"/>
      <c r="CW20" s="189"/>
      <c r="CX20" s="216"/>
      <c r="CY20" s="216"/>
      <c r="CZ20" s="216"/>
      <c r="DA20" s="216"/>
      <c r="DB20" s="216"/>
      <c r="DC20" s="216"/>
      <c r="DD20" s="216"/>
      <c r="DE20" s="216"/>
      <c r="DF20" s="189"/>
      <c r="DG20" s="216"/>
      <c r="DH20" s="216"/>
      <c r="DI20" s="216"/>
      <c r="DJ20" s="216"/>
      <c r="DK20" s="216"/>
      <c r="DL20" s="216"/>
      <c r="DM20" s="216"/>
      <c r="DN20" s="216"/>
      <c r="DO20" s="189"/>
      <c r="DP20" s="216"/>
      <c r="DQ20" s="216"/>
      <c r="DR20" s="216"/>
      <c r="DS20" s="216"/>
      <c r="DT20" s="216"/>
    </row>
    <row r="21" spans="1:124" ht="17.25" customHeight="1" x14ac:dyDescent="0.2">
      <c r="A21" s="261"/>
      <c r="B21" s="288"/>
      <c r="C21" s="261"/>
      <c r="D21" s="261"/>
      <c r="E21" s="282"/>
      <c r="F21" s="282"/>
      <c r="G21" s="285"/>
      <c r="H21" s="282"/>
      <c r="I21" s="273"/>
      <c r="J21" s="276"/>
      <c r="K21" s="235"/>
      <c r="L21" s="238"/>
      <c r="M21" s="241"/>
      <c r="N21" s="235"/>
      <c r="O21" s="270"/>
      <c r="P21" s="270"/>
      <c r="Q21" s="221"/>
      <c r="R21" s="132"/>
      <c r="S21" s="130"/>
      <c r="T21" s="56">
        <f>VLOOKUP(U21,FORMULAS!$A$15:$B$18,2,0)</f>
        <v>0</v>
      </c>
      <c r="U21" s="57" t="s">
        <v>156</v>
      </c>
      <c r="V21" s="58">
        <f>+IF(U21='Tabla Valoración controles'!$D$4,'Tabla Valoración controles'!$F$4,IF('208-PLA-Ft-78 Mapa Gestión'!U21='Tabla Valoración controles'!$D$5,'Tabla Valoración controles'!$F$5,IF(U21=FORMULAS!$A$10,0,'Tabla Valoración controles'!$F$6)))</f>
        <v>0</v>
      </c>
      <c r="W21" s="57"/>
      <c r="X21" s="59">
        <f>+IF(W21='Tabla Valoración controles'!$D$7,'Tabla Valoración controles'!$F$7,IF(U21=FORMULAS!$A$10,0,'Tabla Valoración controles'!$F$8))</f>
        <v>0</v>
      </c>
      <c r="Y21" s="57"/>
      <c r="Z21" s="58">
        <f>+IF(Y21='Tabla Valoración controles'!$D$9,'Tabla Valoración controles'!$F$9,IF(U21=FORMULAS!$A$10,0,'Tabla Valoración controles'!$F$10))</f>
        <v>0</v>
      </c>
      <c r="AA21" s="57"/>
      <c r="AB21" s="58">
        <f>+IF(AA21='Tabla Valoración controles'!$D$9,'Tabla Valoración controles'!$F$9,IF(W21=FORMULAS!$A$10,0,'Tabla Valoración controles'!$F$10))</f>
        <v>0</v>
      </c>
      <c r="AC21" s="57"/>
      <c r="AD21" s="58">
        <f>+IF(AC21='Tabla Valoración controles'!$D$13,'Tabla Valoración controles'!$F$13,'Tabla Valoración controles'!$F$14)</f>
        <v>0</v>
      </c>
      <c r="AE21" s="105">
        <f t="shared" si="0"/>
        <v>0</v>
      </c>
      <c r="AF21" s="105">
        <f t="shared" si="5"/>
        <v>0</v>
      </c>
      <c r="AG21" s="105">
        <f t="shared" si="4"/>
        <v>0.33599999999999997</v>
      </c>
      <c r="AH21" s="263"/>
      <c r="AI21" s="263"/>
      <c r="AJ21" s="263"/>
      <c r="AK21" s="263"/>
      <c r="AL21" s="264"/>
      <c r="AM21" s="221"/>
      <c r="AN21" s="217"/>
      <c r="AO21" s="142"/>
      <c r="AP21" s="144"/>
      <c r="AQ21" s="144"/>
      <c r="AR21" s="144"/>
      <c r="AS21" s="144"/>
      <c r="AT21" s="144"/>
      <c r="AU21" s="144"/>
      <c r="AV21" s="144"/>
      <c r="AW21" s="231"/>
      <c r="AX21" s="139"/>
      <c r="AY21" s="139"/>
      <c r="AZ21" s="139"/>
      <c r="BA21" s="189"/>
      <c r="BB21" s="139"/>
      <c r="BC21" s="139"/>
      <c r="BD21" s="139"/>
      <c r="BE21" s="189"/>
      <c r="BF21" s="139"/>
      <c r="BG21" s="139"/>
      <c r="BH21" s="139"/>
      <c r="BI21" s="189"/>
      <c r="BJ21" s="139"/>
      <c r="BK21" s="139"/>
      <c r="BL21" s="139"/>
      <c r="BM21" s="189"/>
      <c r="BN21" s="110"/>
      <c r="BO21" s="110"/>
      <c r="BP21" s="217"/>
      <c r="BQ21" s="189"/>
      <c r="BR21" s="217"/>
      <c r="BS21" s="217"/>
      <c r="BT21" s="217"/>
      <c r="BU21" s="189"/>
      <c r="BV21" s="217"/>
      <c r="BW21" s="217"/>
      <c r="BX21" s="217"/>
      <c r="BY21" s="189"/>
      <c r="BZ21" s="217"/>
      <c r="CA21" s="217"/>
      <c r="CB21" s="217"/>
      <c r="CC21" s="189"/>
      <c r="CD21" s="217"/>
      <c r="CE21" s="217"/>
      <c r="CF21" s="217"/>
      <c r="CG21" s="189"/>
      <c r="CH21" s="217"/>
      <c r="CI21" s="217"/>
      <c r="CJ21" s="217"/>
      <c r="CK21" s="189"/>
      <c r="CL21" s="217"/>
      <c r="CM21" s="217"/>
      <c r="CN21" s="217"/>
      <c r="CO21" s="189"/>
      <c r="CP21" s="217"/>
      <c r="CQ21" s="217"/>
      <c r="CR21" s="217"/>
      <c r="CS21" s="189"/>
      <c r="CT21" s="217"/>
      <c r="CU21" s="217"/>
      <c r="CV21" s="217"/>
      <c r="CW21" s="189"/>
      <c r="CX21" s="217"/>
      <c r="CY21" s="217"/>
      <c r="CZ21" s="217"/>
      <c r="DA21" s="217"/>
      <c r="DB21" s="217"/>
      <c r="DC21" s="217"/>
      <c r="DD21" s="217"/>
      <c r="DE21" s="217"/>
      <c r="DF21" s="189"/>
      <c r="DG21" s="217"/>
      <c r="DH21" s="217"/>
      <c r="DI21" s="217"/>
      <c r="DJ21" s="217"/>
      <c r="DK21" s="217"/>
      <c r="DL21" s="217"/>
      <c r="DM21" s="217"/>
      <c r="DN21" s="217"/>
      <c r="DO21" s="189"/>
      <c r="DP21" s="217"/>
      <c r="DQ21" s="217"/>
      <c r="DR21" s="217"/>
      <c r="DS21" s="217"/>
      <c r="DT21" s="217"/>
    </row>
    <row r="22" spans="1:124" ht="186" customHeight="1" x14ac:dyDescent="0.2">
      <c r="A22" s="259">
        <v>3</v>
      </c>
      <c r="B22" s="256" t="s">
        <v>171</v>
      </c>
      <c r="C22" s="259" t="str">
        <f>VLOOKUP(B22,FORMULAS!$A$30:$B$52,2,0)</f>
        <v>Ejecutar las intervenciones de espacio público priorizadas por la Secretaria Distrital del Hábitat de barrios legalizados en UPZ de mejoramiento integral con los recursos asignados, a través de la planificación, formulación, ejecución, liquidación y estabilidad y sostenibilidad de las obras, para contribuir al Programa de Mejoramiento Integral de Barrios.</v>
      </c>
      <c r="D22" s="259" t="str">
        <f>VLOOKUP(B22,FORMULAS!$A$30:$C$52,3,0)</f>
        <v>Director de Mejoramiento de Barrios</v>
      </c>
      <c r="E22" s="280" t="s">
        <v>258</v>
      </c>
      <c r="F22" s="280" t="s">
        <v>347</v>
      </c>
      <c r="G22" s="280" t="s">
        <v>348</v>
      </c>
      <c r="H22" s="283" t="s">
        <v>349</v>
      </c>
      <c r="I22" s="271" t="s">
        <v>259</v>
      </c>
      <c r="J22" s="274">
        <v>600</v>
      </c>
      <c r="K22" s="233" t="str">
        <f>+IF(L22=FORMULAS!$N$2,FORMULAS!$O$2,IF('208-PLA-Ft-78 Mapa Gestión'!L22:L27=FORMULAS!$N$3,FORMULAS!$O$3,IF('208-PLA-Ft-78 Mapa Gestión'!L22:L27=FORMULAS!$N$4,FORMULAS!$O$4,IF('208-PLA-Ft-78 Mapa Gestión'!L22:L27=FORMULAS!$N$5,FORMULAS!$O$5,IF('208-PLA-Ft-78 Mapa Gestión'!L22:L27=FORMULAS!$N$6,FORMULAS!$O$6)))))</f>
        <v>Alta</v>
      </c>
      <c r="L22" s="236">
        <f>+IF(J22&lt;=FORMULAS!$M$2,FORMULAS!$N$2,IF('208-PLA-Ft-78 Mapa Gestión'!J22&lt;=FORMULAS!$M$3,FORMULAS!$N$3,IF('208-PLA-Ft-78 Mapa Gestión'!J22&lt;=FORMULAS!$M$4,FORMULAS!$N$4,IF('208-PLA-Ft-78 Mapa Gestión'!J22&lt;=FORMULAS!$M$5,FORMULAS!$N$5,FORMULAS!$N$6))))</f>
        <v>0.8</v>
      </c>
      <c r="M22" s="239" t="s">
        <v>91</v>
      </c>
      <c r="N22" s="233" t="str">
        <f>+IF(M22=FORMULAS!$H$2,FORMULAS!$I$2,IF('208-PLA-Ft-78 Mapa Gestión'!M22:M27=FORMULAS!$H$3,FORMULAS!$I$3,IF('208-PLA-Ft-78 Mapa Gestión'!M22:M27=FORMULAS!$H$4,FORMULAS!$I$4,IF('208-PLA-Ft-78 Mapa Gestión'!M22:M27=FORMULAS!$H$5,FORMULAS!$I$5,IF('208-PLA-Ft-78 Mapa Gestión'!M22:M27=FORMULAS!$H$6,FORMULAS!$I$6,IF('208-PLA-Ft-78 Mapa Gestión'!M22:M27=FORMULAS!$H$7,FORMULAS!$I$7,IF('208-PLA-Ft-78 Mapa Gestión'!M22:M27=FORMULAS!$H$8,FORMULAS!$I$8,IF('208-PLA-Ft-78 Mapa Gestión'!M22:M27=FORMULAS!$H$9,FORMULAS!$I$9,IF('208-PLA-Ft-78 Mapa Gestión'!M22:M27=FORMULAS!$H$10,FORMULAS!$I$10,IF('208-PLA-Ft-78 Mapa Gestión'!M22:M27=FORMULAS!$H$11,FORMULAS!$I$11))))))))))</f>
        <v>Moderado</v>
      </c>
      <c r="O22" s="268">
        <f>VLOOKUP(N22,FORMULAS!$I$1:$J$6,2,0)</f>
        <v>0.6</v>
      </c>
      <c r="P22" s="268" t="str">
        <f t="shared" ref="P22" si="6">CONCATENATE(N22,K22)</f>
        <v>ModeradoAlta</v>
      </c>
      <c r="Q22" s="219" t="str">
        <f>VLOOKUP(P22,FORMULAS!$K$17:$L$42,2,0)</f>
        <v>Alto</v>
      </c>
      <c r="R22" s="132">
        <v>1</v>
      </c>
      <c r="S22" s="130" t="s">
        <v>461</v>
      </c>
      <c r="T22" s="56" t="str">
        <f>VLOOKUP(U22,FORMULAS!$A$15:$B$18,2,0)</f>
        <v>Probabilidad</v>
      </c>
      <c r="U22" s="57" t="s">
        <v>13</v>
      </c>
      <c r="V22" s="58">
        <f>+IF(U22='Tabla Valoración controles'!$D$4,'Tabla Valoración controles'!$F$4,IF('208-PLA-Ft-78 Mapa Gestión'!U22='Tabla Valoración controles'!$D$5,'Tabla Valoración controles'!$F$5,IF(U22=FORMULAS!$A$10,0,'Tabla Valoración controles'!$F$6)))</f>
        <v>0.25</v>
      </c>
      <c r="W22" s="57" t="s">
        <v>8</v>
      </c>
      <c r="X22" s="59">
        <f>+IF(W22='Tabla Valoración controles'!$D$7,'Tabla Valoración controles'!$F$7,IF(U22=FORMULAS!$A$10,0,'Tabla Valoración controles'!$F$8))</f>
        <v>0.15</v>
      </c>
      <c r="Y22" s="57" t="s">
        <v>18</v>
      </c>
      <c r="Z22" s="58">
        <f>+IF(Y22='Tabla Valoración controles'!$D$9,'Tabla Valoración controles'!$F$9,IF(U22=FORMULAS!$A$10,0,'Tabla Valoración controles'!$F$10))</f>
        <v>0</v>
      </c>
      <c r="AA22" s="57" t="s">
        <v>21</v>
      </c>
      <c r="AB22" s="58">
        <f>+IF(AA22='Tabla Valoración controles'!$D$9,'Tabla Valoración controles'!$F$9,IF(W22=FORMULAS!$A$10,0,'Tabla Valoración controles'!$F$10))</f>
        <v>0</v>
      </c>
      <c r="AC22" s="57" t="s">
        <v>100</v>
      </c>
      <c r="AD22" s="58">
        <f>+IF(AC22='Tabla Valoración controles'!$D$13,'Tabla Valoración controles'!$F$13,'Tabla Valoración controles'!$F$14)</f>
        <v>0</v>
      </c>
      <c r="AE22" s="105">
        <f t="shared" si="0"/>
        <v>0.4</v>
      </c>
      <c r="AF22" s="105">
        <f>+IF(T22=FORMULAS!$A$8,'208-PLA-Ft-78 Mapa Gestión'!AE22*'208-PLA-Ft-78 Mapa Gestión'!L22:L27,'208-PLA-Ft-78 Mapa Gestión'!AE22*'208-PLA-Ft-78 Mapa Gestión'!O22:O27)</f>
        <v>0.32000000000000006</v>
      </c>
      <c r="AG22" s="105">
        <f>+IF(T22=FORMULAS!$A$8,'208-PLA-Ft-78 Mapa Gestión'!L22:L27-'208-PLA-Ft-78 Mapa Gestión'!AF22,0)</f>
        <v>0.48</v>
      </c>
      <c r="AH22" s="262">
        <f>+AG27</f>
        <v>0.28799999999999998</v>
      </c>
      <c r="AI22" s="262" t="str">
        <f>+IF(AH22&lt;=FORMULAS!$N$2,FORMULAS!$O$2,IF(AH22&lt;=FORMULAS!$N$3,FORMULAS!$O$3,IF(AH22&lt;=FORMULAS!$N$4,FORMULAS!$O$4,IF(AH22&lt;=FORMULAS!$N$5,FORMULAS!$O$5,FORMULAS!O18))))</f>
        <v>Baja</v>
      </c>
      <c r="AJ22" s="262" t="str">
        <f>+IF(T22=FORMULAS!$A$9,AG27,'208-PLA-Ft-78 Mapa Gestión'!N22:N27)</f>
        <v>Moderado</v>
      </c>
      <c r="AK22" s="262">
        <f>+IF(T22=FORMULAS!B21,'208-PLA-Ft-78 Mapa Gestión'!AG27,'208-PLA-Ft-78 Mapa Gestión'!O22:O27)</f>
        <v>0.6</v>
      </c>
      <c r="AL22" s="264" t="str">
        <f>CONCATENATE(AJ22,AI22)</f>
        <v>ModeradoBaja</v>
      </c>
      <c r="AM22" s="219" t="str">
        <f>VLOOKUP(AL22,FORMULAS!$K$17:$L$42,2,0)</f>
        <v>Moderado</v>
      </c>
      <c r="AN22" s="215" t="s">
        <v>162</v>
      </c>
      <c r="AO22" s="139" t="s">
        <v>511</v>
      </c>
      <c r="AP22" s="139" t="s">
        <v>563</v>
      </c>
      <c r="AQ22" s="139" t="s">
        <v>324</v>
      </c>
      <c r="AR22" s="154">
        <v>44805</v>
      </c>
      <c r="AS22" s="154">
        <v>44910</v>
      </c>
      <c r="AT22" s="153" t="s">
        <v>588</v>
      </c>
      <c r="AU22" s="153" t="s">
        <v>589</v>
      </c>
      <c r="AV22" s="157" t="s">
        <v>234</v>
      </c>
      <c r="AW22" s="229" t="s">
        <v>666</v>
      </c>
      <c r="AX22" s="139"/>
      <c r="AY22" s="139"/>
      <c r="AZ22" s="139"/>
      <c r="BA22" s="189"/>
      <c r="BB22" s="139"/>
      <c r="BC22" s="139"/>
      <c r="BD22" s="139"/>
      <c r="BE22" s="189"/>
      <c r="BF22" s="139"/>
      <c r="BG22" s="139"/>
      <c r="BH22" s="139"/>
      <c r="BI22" s="189"/>
      <c r="BJ22" s="139"/>
      <c r="BK22" s="139"/>
      <c r="BL22" s="139"/>
      <c r="BM22" s="189"/>
      <c r="BN22" s="108"/>
      <c r="BO22" s="108"/>
      <c r="BP22" s="215"/>
      <c r="BQ22" s="189"/>
      <c r="BR22" s="215"/>
      <c r="BS22" s="215"/>
      <c r="BT22" s="215"/>
      <c r="BU22" s="189"/>
      <c r="BV22" s="215"/>
      <c r="BW22" s="215"/>
      <c r="BX22" s="215"/>
      <c r="BY22" s="189"/>
      <c r="BZ22" s="215"/>
      <c r="CA22" s="215"/>
      <c r="CB22" s="215"/>
      <c r="CC22" s="189"/>
      <c r="CD22" s="215"/>
      <c r="CE22" s="215"/>
      <c r="CF22" s="215"/>
      <c r="CG22" s="189"/>
      <c r="CH22" s="215"/>
      <c r="CI22" s="215"/>
      <c r="CJ22" s="215"/>
      <c r="CK22" s="189"/>
      <c r="CL22" s="215"/>
      <c r="CM22" s="215"/>
      <c r="CN22" s="215"/>
      <c r="CO22" s="189"/>
      <c r="CP22" s="215"/>
      <c r="CQ22" s="215"/>
      <c r="CR22" s="215"/>
      <c r="CS22" s="189"/>
      <c r="CT22" s="215"/>
      <c r="CU22" s="215"/>
      <c r="CV22" s="215"/>
      <c r="CW22" s="189"/>
      <c r="CX22" s="215"/>
      <c r="CY22" s="215"/>
      <c r="CZ22" s="215"/>
      <c r="DA22" s="215"/>
      <c r="DB22" s="215"/>
      <c r="DC22" s="215"/>
      <c r="DD22" s="215"/>
      <c r="DE22" s="215"/>
      <c r="DF22" s="189"/>
      <c r="DG22" s="215"/>
      <c r="DH22" s="215"/>
      <c r="DI22" s="215"/>
      <c r="DJ22" s="215"/>
      <c r="DK22" s="215"/>
      <c r="DL22" s="215"/>
      <c r="DM22" s="215"/>
      <c r="DN22" s="215"/>
      <c r="DO22" s="189"/>
      <c r="DP22" s="215"/>
      <c r="DQ22" s="215"/>
      <c r="DR22" s="215"/>
      <c r="DS22" s="215"/>
      <c r="DT22" s="215"/>
    </row>
    <row r="23" spans="1:124" ht="186" customHeight="1" x14ac:dyDescent="0.2">
      <c r="A23" s="260"/>
      <c r="B23" s="257"/>
      <c r="C23" s="260"/>
      <c r="D23" s="260"/>
      <c r="E23" s="281"/>
      <c r="F23" s="281"/>
      <c r="G23" s="281"/>
      <c r="H23" s="284"/>
      <c r="I23" s="272"/>
      <c r="J23" s="275"/>
      <c r="K23" s="234"/>
      <c r="L23" s="237"/>
      <c r="M23" s="240"/>
      <c r="N23" s="234"/>
      <c r="O23" s="269"/>
      <c r="P23" s="269"/>
      <c r="Q23" s="220"/>
      <c r="R23" s="132">
        <v>2</v>
      </c>
      <c r="S23" s="130" t="s">
        <v>462</v>
      </c>
      <c r="T23" s="56" t="str">
        <f>VLOOKUP(U23,FORMULAS!$A$15:$B$18,2,0)</f>
        <v>Probabilidad</v>
      </c>
      <c r="U23" s="57" t="s">
        <v>13</v>
      </c>
      <c r="V23" s="58">
        <f>+IF(U23='Tabla Valoración controles'!$D$4,'Tabla Valoración controles'!$F$4,IF('208-PLA-Ft-78 Mapa Gestión'!U23='Tabla Valoración controles'!$D$5,'Tabla Valoración controles'!$F$5,IF(U23=FORMULAS!$A$10,0,'Tabla Valoración controles'!$F$6)))</f>
        <v>0.25</v>
      </c>
      <c r="W23" s="57" t="s">
        <v>8</v>
      </c>
      <c r="X23" s="59">
        <f>+IF(W23='Tabla Valoración controles'!$D$7,'Tabla Valoración controles'!$F$7,IF(U23=FORMULAS!$A$10,0,'Tabla Valoración controles'!$F$8))</f>
        <v>0.15</v>
      </c>
      <c r="Y23" s="57" t="s">
        <v>18</v>
      </c>
      <c r="Z23" s="58">
        <f>+IF(Y23='Tabla Valoración controles'!$D$9,'Tabla Valoración controles'!$F$9,IF(U23=FORMULAS!$A$10,0,'Tabla Valoración controles'!$F$10))</f>
        <v>0</v>
      </c>
      <c r="AA23" s="57" t="s">
        <v>21</v>
      </c>
      <c r="AB23" s="58">
        <f>+IF(AA23='Tabla Valoración controles'!$D$9,'Tabla Valoración controles'!$F$9,IF(W23=FORMULAS!$A$10,0,'Tabla Valoración controles'!$F$10))</f>
        <v>0</v>
      </c>
      <c r="AC23" s="57" t="s">
        <v>100</v>
      </c>
      <c r="AD23" s="58">
        <f>+IF(AC23='Tabla Valoración controles'!$D$13,'Tabla Valoración controles'!$F$13,'Tabla Valoración controles'!$F$14)</f>
        <v>0</v>
      </c>
      <c r="AE23" s="105">
        <f t="shared" si="0"/>
        <v>0.4</v>
      </c>
      <c r="AF23" s="105">
        <f>+AE23*AG22</f>
        <v>0.192</v>
      </c>
      <c r="AG23" s="105">
        <f>+AG22-AF23</f>
        <v>0.28799999999999998</v>
      </c>
      <c r="AH23" s="263"/>
      <c r="AI23" s="263"/>
      <c r="AJ23" s="263"/>
      <c r="AK23" s="263"/>
      <c r="AL23" s="264"/>
      <c r="AM23" s="220"/>
      <c r="AN23" s="216"/>
      <c r="AO23" s="139" t="s">
        <v>512</v>
      </c>
      <c r="AP23" s="139" t="s">
        <v>563</v>
      </c>
      <c r="AQ23" s="139" t="s">
        <v>687</v>
      </c>
      <c r="AR23" s="154">
        <v>44805</v>
      </c>
      <c r="AS23" s="154">
        <v>44895</v>
      </c>
      <c r="AT23" s="153" t="s">
        <v>588</v>
      </c>
      <c r="AU23" s="153" t="s">
        <v>590</v>
      </c>
      <c r="AV23" s="157" t="s">
        <v>234</v>
      </c>
      <c r="AW23" s="230"/>
      <c r="AX23" s="139"/>
      <c r="AY23" s="139"/>
      <c r="AZ23" s="139"/>
      <c r="BA23" s="189"/>
      <c r="BB23" s="139"/>
      <c r="BC23" s="139"/>
      <c r="BD23" s="139"/>
      <c r="BE23" s="189"/>
      <c r="BF23" s="139"/>
      <c r="BG23" s="139"/>
      <c r="BH23" s="139"/>
      <c r="BI23" s="189"/>
      <c r="BJ23" s="139"/>
      <c r="BK23" s="139"/>
      <c r="BL23" s="139"/>
      <c r="BM23" s="189"/>
      <c r="BN23" s="109"/>
      <c r="BO23" s="109"/>
      <c r="BP23" s="216"/>
      <c r="BQ23" s="189"/>
      <c r="BR23" s="216"/>
      <c r="BS23" s="216"/>
      <c r="BT23" s="216"/>
      <c r="BU23" s="189"/>
      <c r="BV23" s="216"/>
      <c r="BW23" s="216"/>
      <c r="BX23" s="216"/>
      <c r="BY23" s="189"/>
      <c r="BZ23" s="216"/>
      <c r="CA23" s="216"/>
      <c r="CB23" s="216"/>
      <c r="CC23" s="189"/>
      <c r="CD23" s="216"/>
      <c r="CE23" s="216"/>
      <c r="CF23" s="216"/>
      <c r="CG23" s="189"/>
      <c r="CH23" s="216"/>
      <c r="CI23" s="216"/>
      <c r="CJ23" s="216"/>
      <c r="CK23" s="189"/>
      <c r="CL23" s="216"/>
      <c r="CM23" s="216"/>
      <c r="CN23" s="216"/>
      <c r="CO23" s="189"/>
      <c r="CP23" s="216"/>
      <c r="CQ23" s="216"/>
      <c r="CR23" s="216"/>
      <c r="CS23" s="189"/>
      <c r="CT23" s="216"/>
      <c r="CU23" s="216"/>
      <c r="CV23" s="216"/>
      <c r="CW23" s="189"/>
      <c r="CX23" s="216"/>
      <c r="CY23" s="216"/>
      <c r="CZ23" s="216"/>
      <c r="DA23" s="216"/>
      <c r="DB23" s="216"/>
      <c r="DC23" s="216"/>
      <c r="DD23" s="216"/>
      <c r="DE23" s="216"/>
      <c r="DF23" s="189"/>
      <c r="DG23" s="216"/>
      <c r="DH23" s="216"/>
      <c r="DI23" s="216"/>
      <c r="DJ23" s="216"/>
      <c r="DK23" s="216"/>
      <c r="DL23" s="216"/>
      <c r="DM23" s="216"/>
      <c r="DN23" s="216"/>
      <c r="DO23" s="189"/>
      <c r="DP23" s="216"/>
      <c r="DQ23" s="216"/>
      <c r="DR23" s="216"/>
      <c r="DS23" s="216"/>
      <c r="DT23" s="216"/>
    </row>
    <row r="24" spans="1:124" ht="17.25" customHeight="1" x14ac:dyDescent="0.2">
      <c r="A24" s="260"/>
      <c r="B24" s="257"/>
      <c r="C24" s="260"/>
      <c r="D24" s="260"/>
      <c r="E24" s="281"/>
      <c r="F24" s="281"/>
      <c r="G24" s="281"/>
      <c r="H24" s="284"/>
      <c r="I24" s="272"/>
      <c r="J24" s="275"/>
      <c r="K24" s="234"/>
      <c r="L24" s="237"/>
      <c r="M24" s="240"/>
      <c r="N24" s="234"/>
      <c r="O24" s="269"/>
      <c r="P24" s="269"/>
      <c r="Q24" s="220"/>
      <c r="R24" s="132"/>
      <c r="S24" s="130"/>
      <c r="T24" s="56">
        <f>VLOOKUP(U24,FORMULAS!$A$15:$B$18,2,0)</f>
        <v>0</v>
      </c>
      <c r="U24" s="57" t="s">
        <v>156</v>
      </c>
      <c r="V24" s="58">
        <f>+IF(U24='Tabla Valoración controles'!$D$4,'Tabla Valoración controles'!$F$4,IF('208-PLA-Ft-78 Mapa Gestión'!U24='Tabla Valoración controles'!$D$5,'Tabla Valoración controles'!$F$5,IF(U24=FORMULAS!$A$10,0,'Tabla Valoración controles'!$F$6)))</f>
        <v>0</v>
      </c>
      <c r="W24" s="57"/>
      <c r="X24" s="59">
        <f>+IF(W24='Tabla Valoración controles'!$D$7,'Tabla Valoración controles'!$F$7,IF(U24=FORMULAS!$A$10,0,'Tabla Valoración controles'!$F$8))</f>
        <v>0</v>
      </c>
      <c r="Y24" s="57"/>
      <c r="Z24" s="58">
        <f>+IF(Y24='Tabla Valoración controles'!$D$9,'Tabla Valoración controles'!$F$9,IF(U24=FORMULAS!$A$10,0,'Tabla Valoración controles'!$F$10))</f>
        <v>0</v>
      </c>
      <c r="AA24" s="57"/>
      <c r="AB24" s="58">
        <f>+IF(AA24='Tabla Valoración controles'!$D$9,'Tabla Valoración controles'!$F$9,IF(W24=FORMULAS!$A$10,0,'Tabla Valoración controles'!$F$10))</f>
        <v>0</v>
      </c>
      <c r="AC24" s="57"/>
      <c r="AD24" s="58">
        <f>+IF(AC24='Tabla Valoración controles'!$D$13,'Tabla Valoración controles'!$F$13,'Tabla Valoración controles'!$F$14)</f>
        <v>0</v>
      </c>
      <c r="AE24" s="105">
        <f t="shared" si="0"/>
        <v>0</v>
      </c>
      <c r="AF24" s="105">
        <f>+AF23*AE24</f>
        <v>0</v>
      </c>
      <c r="AG24" s="105">
        <f t="shared" ref="AG24:AG27" si="7">+AG23-AF24</f>
        <v>0.28799999999999998</v>
      </c>
      <c r="AH24" s="263"/>
      <c r="AI24" s="263"/>
      <c r="AJ24" s="263"/>
      <c r="AK24" s="263"/>
      <c r="AL24" s="264"/>
      <c r="AM24" s="220"/>
      <c r="AN24" s="216"/>
      <c r="AO24" s="141"/>
      <c r="AP24" s="139"/>
      <c r="AQ24" s="139"/>
      <c r="AR24" s="139"/>
      <c r="AS24" s="139"/>
      <c r="AT24" s="139"/>
      <c r="AU24" s="139"/>
      <c r="AV24" s="139"/>
      <c r="AW24" s="230"/>
      <c r="AX24" s="139"/>
      <c r="AY24" s="139"/>
      <c r="AZ24" s="139"/>
      <c r="BA24" s="189"/>
      <c r="BB24" s="139"/>
      <c r="BC24" s="139"/>
      <c r="BD24" s="139"/>
      <c r="BE24" s="189"/>
      <c r="BF24" s="139"/>
      <c r="BG24" s="139"/>
      <c r="BH24" s="139"/>
      <c r="BI24" s="189"/>
      <c r="BJ24" s="139"/>
      <c r="BK24" s="139"/>
      <c r="BL24" s="139"/>
      <c r="BM24" s="189"/>
      <c r="BN24" s="109"/>
      <c r="BO24" s="109"/>
      <c r="BP24" s="216"/>
      <c r="BQ24" s="189"/>
      <c r="BR24" s="216"/>
      <c r="BS24" s="216"/>
      <c r="BT24" s="216"/>
      <c r="BU24" s="189"/>
      <c r="BV24" s="216"/>
      <c r="BW24" s="216"/>
      <c r="BX24" s="216"/>
      <c r="BY24" s="189"/>
      <c r="BZ24" s="216"/>
      <c r="CA24" s="216"/>
      <c r="CB24" s="216"/>
      <c r="CC24" s="189"/>
      <c r="CD24" s="216"/>
      <c r="CE24" s="216"/>
      <c r="CF24" s="216"/>
      <c r="CG24" s="189"/>
      <c r="CH24" s="216"/>
      <c r="CI24" s="216"/>
      <c r="CJ24" s="216"/>
      <c r="CK24" s="189"/>
      <c r="CL24" s="216"/>
      <c r="CM24" s="216"/>
      <c r="CN24" s="216"/>
      <c r="CO24" s="189"/>
      <c r="CP24" s="216"/>
      <c r="CQ24" s="216"/>
      <c r="CR24" s="216"/>
      <c r="CS24" s="189"/>
      <c r="CT24" s="216"/>
      <c r="CU24" s="216"/>
      <c r="CV24" s="216"/>
      <c r="CW24" s="189"/>
      <c r="CX24" s="216"/>
      <c r="CY24" s="216"/>
      <c r="CZ24" s="216"/>
      <c r="DA24" s="216"/>
      <c r="DB24" s="216"/>
      <c r="DC24" s="216"/>
      <c r="DD24" s="216"/>
      <c r="DE24" s="216"/>
      <c r="DF24" s="189"/>
      <c r="DG24" s="216"/>
      <c r="DH24" s="216"/>
      <c r="DI24" s="216"/>
      <c r="DJ24" s="216"/>
      <c r="DK24" s="216"/>
      <c r="DL24" s="216"/>
      <c r="DM24" s="216"/>
      <c r="DN24" s="216"/>
      <c r="DO24" s="189"/>
      <c r="DP24" s="216"/>
      <c r="DQ24" s="216"/>
      <c r="DR24" s="216"/>
      <c r="DS24" s="216"/>
      <c r="DT24" s="216"/>
    </row>
    <row r="25" spans="1:124" ht="17.25" customHeight="1" x14ac:dyDescent="0.2">
      <c r="A25" s="260"/>
      <c r="B25" s="257"/>
      <c r="C25" s="260"/>
      <c r="D25" s="260"/>
      <c r="E25" s="281"/>
      <c r="F25" s="281"/>
      <c r="G25" s="281"/>
      <c r="H25" s="284"/>
      <c r="I25" s="272"/>
      <c r="J25" s="275"/>
      <c r="K25" s="234"/>
      <c r="L25" s="237"/>
      <c r="M25" s="240"/>
      <c r="N25" s="234"/>
      <c r="O25" s="269"/>
      <c r="P25" s="269"/>
      <c r="Q25" s="220"/>
      <c r="R25" s="132"/>
      <c r="S25" s="130"/>
      <c r="T25" s="56">
        <f>VLOOKUP(U25,FORMULAS!$A$15:$B$18,2,0)</f>
        <v>0</v>
      </c>
      <c r="U25" s="57" t="s">
        <v>156</v>
      </c>
      <c r="V25" s="58">
        <f>+IF(U25='Tabla Valoración controles'!$D$4,'Tabla Valoración controles'!$F$4,IF('208-PLA-Ft-78 Mapa Gestión'!U25='Tabla Valoración controles'!$D$5,'Tabla Valoración controles'!$F$5,IF(U25=FORMULAS!$A$10,0,'Tabla Valoración controles'!$F$6)))</f>
        <v>0</v>
      </c>
      <c r="W25" s="57"/>
      <c r="X25" s="59">
        <f>+IF(W25='Tabla Valoración controles'!$D$7,'Tabla Valoración controles'!$F$7,IF(U25=FORMULAS!$A$10,0,'Tabla Valoración controles'!$F$8))</f>
        <v>0</v>
      </c>
      <c r="Y25" s="57"/>
      <c r="Z25" s="58">
        <f>+IF(Y25='Tabla Valoración controles'!$D$9,'Tabla Valoración controles'!$F$9,IF(U25=FORMULAS!$A$10,0,'Tabla Valoración controles'!$F$10))</f>
        <v>0</v>
      </c>
      <c r="AA25" s="57"/>
      <c r="AB25" s="58">
        <f>+IF(AA25='Tabla Valoración controles'!$D$9,'Tabla Valoración controles'!$F$9,IF(W25=FORMULAS!$A$10,0,'Tabla Valoración controles'!$F$10))</f>
        <v>0</v>
      </c>
      <c r="AC25" s="57"/>
      <c r="AD25" s="58">
        <f>+IF(AC25='Tabla Valoración controles'!$D$13,'Tabla Valoración controles'!$F$13,'Tabla Valoración controles'!$F$14)</f>
        <v>0</v>
      </c>
      <c r="AE25" s="105">
        <f t="shared" si="0"/>
        <v>0</v>
      </c>
      <c r="AF25" s="105">
        <f>+AF24*AE25</f>
        <v>0</v>
      </c>
      <c r="AG25" s="105">
        <f t="shared" si="7"/>
        <v>0.28799999999999998</v>
      </c>
      <c r="AH25" s="263"/>
      <c r="AI25" s="263"/>
      <c r="AJ25" s="263"/>
      <c r="AK25" s="263"/>
      <c r="AL25" s="264"/>
      <c r="AM25" s="220"/>
      <c r="AN25" s="216"/>
      <c r="AO25" s="141"/>
      <c r="AP25" s="139"/>
      <c r="AQ25" s="139"/>
      <c r="AR25" s="139"/>
      <c r="AS25" s="139"/>
      <c r="AT25" s="139"/>
      <c r="AU25" s="139"/>
      <c r="AV25" s="139"/>
      <c r="AW25" s="230"/>
      <c r="AX25" s="139"/>
      <c r="AY25" s="139"/>
      <c r="AZ25" s="139"/>
      <c r="BA25" s="189"/>
      <c r="BB25" s="139"/>
      <c r="BC25" s="139"/>
      <c r="BD25" s="139"/>
      <c r="BE25" s="189"/>
      <c r="BF25" s="139"/>
      <c r="BG25" s="139"/>
      <c r="BH25" s="139"/>
      <c r="BI25" s="189"/>
      <c r="BJ25" s="139"/>
      <c r="BK25" s="139"/>
      <c r="BL25" s="139"/>
      <c r="BM25" s="189"/>
      <c r="BN25" s="109"/>
      <c r="BO25" s="109"/>
      <c r="BP25" s="216"/>
      <c r="BQ25" s="189"/>
      <c r="BR25" s="216"/>
      <c r="BS25" s="216"/>
      <c r="BT25" s="216"/>
      <c r="BU25" s="189"/>
      <c r="BV25" s="216"/>
      <c r="BW25" s="216"/>
      <c r="BX25" s="216"/>
      <c r="BY25" s="189"/>
      <c r="BZ25" s="216"/>
      <c r="CA25" s="216"/>
      <c r="CB25" s="216"/>
      <c r="CC25" s="189"/>
      <c r="CD25" s="216"/>
      <c r="CE25" s="216"/>
      <c r="CF25" s="216"/>
      <c r="CG25" s="189"/>
      <c r="CH25" s="216"/>
      <c r="CI25" s="216"/>
      <c r="CJ25" s="216"/>
      <c r="CK25" s="189"/>
      <c r="CL25" s="216"/>
      <c r="CM25" s="216"/>
      <c r="CN25" s="216"/>
      <c r="CO25" s="189"/>
      <c r="CP25" s="216"/>
      <c r="CQ25" s="216"/>
      <c r="CR25" s="216"/>
      <c r="CS25" s="189"/>
      <c r="CT25" s="216"/>
      <c r="CU25" s="216"/>
      <c r="CV25" s="216"/>
      <c r="CW25" s="189"/>
      <c r="CX25" s="216"/>
      <c r="CY25" s="216"/>
      <c r="CZ25" s="216"/>
      <c r="DA25" s="216"/>
      <c r="DB25" s="216"/>
      <c r="DC25" s="216"/>
      <c r="DD25" s="216"/>
      <c r="DE25" s="216"/>
      <c r="DF25" s="189"/>
      <c r="DG25" s="216"/>
      <c r="DH25" s="216"/>
      <c r="DI25" s="216"/>
      <c r="DJ25" s="216"/>
      <c r="DK25" s="216"/>
      <c r="DL25" s="216"/>
      <c r="DM25" s="216"/>
      <c r="DN25" s="216"/>
      <c r="DO25" s="189"/>
      <c r="DP25" s="216"/>
      <c r="DQ25" s="216"/>
      <c r="DR25" s="216"/>
      <c r="DS25" s="216"/>
      <c r="DT25" s="216"/>
    </row>
    <row r="26" spans="1:124" ht="17.25" customHeight="1" x14ac:dyDescent="0.2">
      <c r="A26" s="260"/>
      <c r="B26" s="257"/>
      <c r="C26" s="260"/>
      <c r="D26" s="260"/>
      <c r="E26" s="281"/>
      <c r="F26" s="281"/>
      <c r="G26" s="281"/>
      <c r="H26" s="284"/>
      <c r="I26" s="272"/>
      <c r="J26" s="275"/>
      <c r="K26" s="234"/>
      <c r="L26" s="237"/>
      <c r="M26" s="240"/>
      <c r="N26" s="234"/>
      <c r="O26" s="269"/>
      <c r="P26" s="269"/>
      <c r="Q26" s="220"/>
      <c r="R26" s="132"/>
      <c r="S26" s="130"/>
      <c r="T26" s="56">
        <f>VLOOKUP(U26,FORMULAS!$A$15:$B$18,2,0)</f>
        <v>0</v>
      </c>
      <c r="U26" s="57" t="s">
        <v>156</v>
      </c>
      <c r="V26" s="58">
        <f>+IF(U26='Tabla Valoración controles'!$D$4,'Tabla Valoración controles'!$F$4,IF('208-PLA-Ft-78 Mapa Gestión'!U26='Tabla Valoración controles'!$D$5,'Tabla Valoración controles'!$F$5,IF(U26=FORMULAS!$A$10,0,'Tabla Valoración controles'!$F$6)))</f>
        <v>0</v>
      </c>
      <c r="W26" s="57"/>
      <c r="X26" s="59">
        <f>+IF(W26='Tabla Valoración controles'!$D$7,'Tabla Valoración controles'!$F$7,IF(U26=FORMULAS!$A$10,0,'Tabla Valoración controles'!$F$8))</f>
        <v>0</v>
      </c>
      <c r="Y26" s="57"/>
      <c r="Z26" s="58">
        <f>+IF(Y26='Tabla Valoración controles'!$D$9,'Tabla Valoración controles'!$F$9,IF(U26=FORMULAS!$A$10,0,'Tabla Valoración controles'!$F$10))</f>
        <v>0</v>
      </c>
      <c r="AA26" s="57"/>
      <c r="AB26" s="58">
        <f>+IF(AA26='Tabla Valoración controles'!$D$9,'Tabla Valoración controles'!$F$9,IF(W26=FORMULAS!$A$10,0,'Tabla Valoración controles'!$F$10))</f>
        <v>0</v>
      </c>
      <c r="AC26" s="57"/>
      <c r="AD26" s="58">
        <f>+IF(AC26='Tabla Valoración controles'!$D$13,'Tabla Valoración controles'!$F$13,'Tabla Valoración controles'!$F$14)</f>
        <v>0</v>
      </c>
      <c r="AE26" s="105">
        <f t="shared" si="0"/>
        <v>0</v>
      </c>
      <c r="AF26" s="105">
        <f t="shared" ref="AF26:AF27" si="8">+AF25*AE26</f>
        <v>0</v>
      </c>
      <c r="AG26" s="105">
        <f t="shared" si="7"/>
        <v>0.28799999999999998</v>
      </c>
      <c r="AH26" s="263"/>
      <c r="AI26" s="263"/>
      <c r="AJ26" s="263"/>
      <c r="AK26" s="263"/>
      <c r="AL26" s="264"/>
      <c r="AM26" s="220"/>
      <c r="AN26" s="216"/>
      <c r="AO26" s="141"/>
      <c r="AP26" s="139"/>
      <c r="AQ26" s="139"/>
      <c r="AR26" s="139"/>
      <c r="AS26" s="139"/>
      <c r="AT26" s="139"/>
      <c r="AU26" s="139"/>
      <c r="AV26" s="139"/>
      <c r="AW26" s="230"/>
      <c r="AX26" s="139"/>
      <c r="AY26" s="139"/>
      <c r="AZ26" s="139"/>
      <c r="BA26" s="189"/>
      <c r="BB26" s="139"/>
      <c r="BC26" s="139"/>
      <c r="BD26" s="139"/>
      <c r="BE26" s="189"/>
      <c r="BF26" s="139"/>
      <c r="BG26" s="139"/>
      <c r="BH26" s="139"/>
      <c r="BI26" s="189"/>
      <c r="BJ26" s="139"/>
      <c r="BK26" s="139"/>
      <c r="BL26" s="139"/>
      <c r="BM26" s="189"/>
      <c r="BN26" s="109"/>
      <c r="BO26" s="109"/>
      <c r="BP26" s="216"/>
      <c r="BQ26" s="189"/>
      <c r="BR26" s="216"/>
      <c r="BS26" s="216"/>
      <c r="BT26" s="216"/>
      <c r="BU26" s="189"/>
      <c r="BV26" s="216"/>
      <c r="BW26" s="216"/>
      <c r="BX26" s="216"/>
      <c r="BY26" s="189"/>
      <c r="BZ26" s="216"/>
      <c r="CA26" s="216"/>
      <c r="CB26" s="216"/>
      <c r="CC26" s="189"/>
      <c r="CD26" s="216"/>
      <c r="CE26" s="216"/>
      <c r="CF26" s="216"/>
      <c r="CG26" s="189"/>
      <c r="CH26" s="216"/>
      <c r="CI26" s="216"/>
      <c r="CJ26" s="216"/>
      <c r="CK26" s="189"/>
      <c r="CL26" s="216"/>
      <c r="CM26" s="216"/>
      <c r="CN26" s="216"/>
      <c r="CO26" s="189"/>
      <c r="CP26" s="216"/>
      <c r="CQ26" s="216"/>
      <c r="CR26" s="216"/>
      <c r="CS26" s="189"/>
      <c r="CT26" s="216"/>
      <c r="CU26" s="216"/>
      <c r="CV26" s="216"/>
      <c r="CW26" s="189"/>
      <c r="CX26" s="216"/>
      <c r="CY26" s="216"/>
      <c r="CZ26" s="216"/>
      <c r="DA26" s="216"/>
      <c r="DB26" s="216"/>
      <c r="DC26" s="216"/>
      <c r="DD26" s="216"/>
      <c r="DE26" s="216"/>
      <c r="DF26" s="189"/>
      <c r="DG26" s="216"/>
      <c r="DH26" s="216"/>
      <c r="DI26" s="216"/>
      <c r="DJ26" s="216"/>
      <c r="DK26" s="216"/>
      <c r="DL26" s="216"/>
      <c r="DM26" s="216"/>
      <c r="DN26" s="216"/>
      <c r="DO26" s="189"/>
      <c r="DP26" s="216"/>
      <c r="DQ26" s="216"/>
      <c r="DR26" s="216"/>
      <c r="DS26" s="216"/>
      <c r="DT26" s="216"/>
    </row>
    <row r="27" spans="1:124" ht="17.25" customHeight="1" x14ac:dyDescent="0.2">
      <c r="A27" s="261"/>
      <c r="B27" s="258"/>
      <c r="C27" s="261"/>
      <c r="D27" s="261"/>
      <c r="E27" s="282"/>
      <c r="F27" s="282"/>
      <c r="G27" s="282"/>
      <c r="H27" s="285"/>
      <c r="I27" s="273"/>
      <c r="J27" s="276"/>
      <c r="K27" s="235"/>
      <c r="L27" s="238"/>
      <c r="M27" s="241"/>
      <c r="N27" s="235"/>
      <c r="O27" s="270"/>
      <c r="P27" s="270"/>
      <c r="Q27" s="221"/>
      <c r="R27" s="132"/>
      <c r="S27" s="130"/>
      <c r="T27" s="56">
        <f>VLOOKUP(U27,FORMULAS!$A$15:$B$18,2,0)</f>
        <v>0</v>
      </c>
      <c r="U27" s="57" t="s">
        <v>156</v>
      </c>
      <c r="V27" s="58">
        <f>+IF(U27='Tabla Valoración controles'!$D$4,'Tabla Valoración controles'!$F$4,IF('208-PLA-Ft-78 Mapa Gestión'!U27='Tabla Valoración controles'!$D$5,'Tabla Valoración controles'!$F$5,IF(U27=FORMULAS!$A$10,0,'Tabla Valoración controles'!$F$6)))</f>
        <v>0</v>
      </c>
      <c r="W27" s="57"/>
      <c r="X27" s="59">
        <f>+IF(W27='Tabla Valoración controles'!$D$7,'Tabla Valoración controles'!$F$7,IF(U27=FORMULAS!$A$10,0,'Tabla Valoración controles'!$F$8))</f>
        <v>0</v>
      </c>
      <c r="Y27" s="57"/>
      <c r="Z27" s="58">
        <f>+IF(Y27='Tabla Valoración controles'!$D$9,'Tabla Valoración controles'!$F$9,IF(U27=FORMULAS!$A$10,0,'Tabla Valoración controles'!$F$10))</f>
        <v>0</v>
      </c>
      <c r="AA27" s="57"/>
      <c r="AB27" s="58">
        <f>+IF(AA27='Tabla Valoración controles'!$D$9,'Tabla Valoración controles'!$F$9,IF(W27=FORMULAS!$A$10,0,'Tabla Valoración controles'!$F$10))</f>
        <v>0</v>
      </c>
      <c r="AC27" s="57"/>
      <c r="AD27" s="58">
        <f>+IF(AC27='Tabla Valoración controles'!$D$13,'Tabla Valoración controles'!$F$13,'Tabla Valoración controles'!$F$14)</f>
        <v>0</v>
      </c>
      <c r="AE27" s="105">
        <f t="shared" si="0"/>
        <v>0</v>
      </c>
      <c r="AF27" s="105">
        <f t="shared" si="8"/>
        <v>0</v>
      </c>
      <c r="AG27" s="105">
        <f t="shared" si="7"/>
        <v>0.28799999999999998</v>
      </c>
      <c r="AH27" s="263"/>
      <c r="AI27" s="263"/>
      <c r="AJ27" s="263"/>
      <c r="AK27" s="263"/>
      <c r="AL27" s="264"/>
      <c r="AM27" s="221"/>
      <c r="AN27" s="217"/>
      <c r="AO27" s="142"/>
      <c r="AP27" s="139"/>
      <c r="AQ27" s="139"/>
      <c r="AR27" s="139"/>
      <c r="AS27" s="139"/>
      <c r="AT27" s="139"/>
      <c r="AU27" s="139"/>
      <c r="AV27" s="139"/>
      <c r="AW27" s="231"/>
      <c r="AX27" s="139"/>
      <c r="AY27" s="139"/>
      <c r="AZ27" s="139"/>
      <c r="BA27" s="189"/>
      <c r="BB27" s="139"/>
      <c r="BC27" s="139"/>
      <c r="BD27" s="139"/>
      <c r="BE27" s="189"/>
      <c r="BF27" s="139"/>
      <c r="BG27" s="139"/>
      <c r="BH27" s="139"/>
      <c r="BI27" s="189"/>
      <c r="BJ27" s="139"/>
      <c r="BK27" s="139"/>
      <c r="BL27" s="139"/>
      <c r="BM27" s="189"/>
      <c r="BN27" s="110"/>
      <c r="BO27" s="110"/>
      <c r="BP27" s="217"/>
      <c r="BQ27" s="189"/>
      <c r="BR27" s="217"/>
      <c r="BS27" s="217"/>
      <c r="BT27" s="217"/>
      <c r="BU27" s="189"/>
      <c r="BV27" s="217"/>
      <c r="BW27" s="217"/>
      <c r="BX27" s="217"/>
      <c r="BY27" s="189"/>
      <c r="BZ27" s="217"/>
      <c r="CA27" s="217"/>
      <c r="CB27" s="217"/>
      <c r="CC27" s="189"/>
      <c r="CD27" s="217"/>
      <c r="CE27" s="217"/>
      <c r="CF27" s="217"/>
      <c r="CG27" s="189"/>
      <c r="CH27" s="217"/>
      <c r="CI27" s="217"/>
      <c r="CJ27" s="217"/>
      <c r="CK27" s="189"/>
      <c r="CL27" s="217"/>
      <c r="CM27" s="217"/>
      <c r="CN27" s="217"/>
      <c r="CO27" s="189"/>
      <c r="CP27" s="217"/>
      <c r="CQ27" s="217"/>
      <c r="CR27" s="217"/>
      <c r="CS27" s="189"/>
      <c r="CT27" s="217"/>
      <c r="CU27" s="217"/>
      <c r="CV27" s="217"/>
      <c r="CW27" s="189"/>
      <c r="CX27" s="217"/>
      <c r="CY27" s="217"/>
      <c r="CZ27" s="217"/>
      <c r="DA27" s="217"/>
      <c r="DB27" s="217"/>
      <c r="DC27" s="217"/>
      <c r="DD27" s="217"/>
      <c r="DE27" s="217"/>
      <c r="DF27" s="189"/>
      <c r="DG27" s="217"/>
      <c r="DH27" s="217"/>
      <c r="DI27" s="217"/>
      <c r="DJ27" s="217"/>
      <c r="DK27" s="217"/>
      <c r="DL27" s="217"/>
      <c r="DM27" s="217"/>
      <c r="DN27" s="217"/>
      <c r="DO27" s="189"/>
      <c r="DP27" s="217"/>
      <c r="DQ27" s="217"/>
      <c r="DR27" s="217"/>
      <c r="DS27" s="217"/>
      <c r="DT27" s="217"/>
    </row>
    <row r="28" spans="1:124" ht="106.5" customHeight="1" x14ac:dyDescent="0.2">
      <c r="A28" s="277">
        <v>4</v>
      </c>
      <c r="B28" s="256" t="s">
        <v>265</v>
      </c>
      <c r="C28" s="259" t="str">
        <f>VLOOKUP(B28,FORMULAS!$A$30:$B$52,2,0)</f>
        <v>Reasentar hogares estratos 1 y 2 que se encuentran ubicados en zonas de alto riesgo no mitigable, recomendadas por el IDIGER y/o los ordenados mediante sentencias judiciales o actos administrativos y adquirir los predios y/o mejoras de acuerdo con la normatividad vigente.</v>
      </c>
      <c r="D28" s="259" t="str">
        <f>VLOOKUP(B28,FORMULAS!$A$30:$C$52,3,0)</f>
        <v>Director de Reasentamientos</v>
      </c>
      <c r="E28" s="280" t="s">
        <v>258</v>
      </c>
      <c r="F28" s="280" t="s">
        <v>350</v>
      </c>
      <c r="G28" s="280" t="s">
        <v>351</v>
      </c>
      <c r="H28" s="283" t="s">
        <v>352</v>
      </c>
      <c r="I28" s="271" t="s">
        <v>259</v>
      </c>
      <c r="J28" s="274">
        <v>10</v>
      </c>
      <c r="K28" s="233" t="str">
        <f>+IF(L28=FORMULAS!$N$2,FORMULAS!$O$2,IF('208-PLA-Ft-78 Mapa Gestión'!L28:L33=FORMULAS!$N$3,FORMULAS!$O$3,IF('208-PLA-Ft-78 Mapa Gestión'!L28:L33=FORMULAS!$N$4,FORMULAS!$O$4,IF('208-PLA-Ft-78 Mapa Gestión'!L28:L33=FORMULAS!$N$5,FORMULAS!$O$5,IF('208-PLA-Ft-78 Mapa Gestión'!L28:L33=FORMULAS!$N$6,FORMULAS!$O$6)))))</f>
        <v>Baja</v>
      </c>
      <c r="L28" s="236">
        <f>+IF(J28&lt;=FORMULAS!$M$2,FORMULAS!$N$2,IF('208-PLA-Ft-78 Mapa Gestión'!J28&lt;=FORMULAS!$M$3,FORMULAS!$N$3,IF('208-PLA-Ft-78 Mapa Gestión'!J28&lt;=FORMULAS!$M$4,FORMULAS!$N$4,IF('208-PLA-Ft-78 Mapa Gestión'!J28&lt;=FORMULAS!$M$5,FORMULAS!$N$5,FORMULAS!$N$6))))</f>
        <v>0.4</v>
      </c>
      <c r="M28" s="239" t="s">
        <v>91</v>
      </c>
      <c r="N28" s="233" t="str">
        <f>+IF(M28=FORMULAS!$H$2,FORMULAS!$I$2,IF('208-PLA-Ft-78 Mapa Gestión'!M28:M33=FORMULAS!$H$3,FORMULAS!$I$3,IF('208-PLA-Ft-78 Mapa Gestión'!M28:M33=FORMULAS!$H$4,FORMULAS!$I$4,IF('208-PLA-Ft-78 Mapa Gestión'!M28:M33=FORMULAS!$H$5,FORMULAS!$I$5,IF('208-PLA-Ft-78 Mapa Gestión'!M28:M33=FORMULAS!$H$6,FORMULAS!$I$6,IF('208-PLA-Ft-78 Mapa Gestión'!M28:M33=FORMULAS!$H$7,FORMULAS!$I$7,IF('208-PLA-Ft-78 Mapa Gestión'!M28:M33=FORMULAS!$H$8,FORMULAS!$I$8,IF('208-PLA-Ft-78 Mapa Gestión'!M28:M33=FORMULAS!$H$9,FORMULAS!$I$9,IF('208-PLA-Ft-78 Mapa Gestión'!M28:M33=FORMULAS!$H$10,FORMULAS!$I$10,IF('208-PLA-Ft-78 Mapa Gestión'!M28:M33=FORMULAS!$H$11,FORMULAS!$I$11))))))))))</f>
        <v>Moderado</v>
      </c>
      <c r="O28" s="268">
        <f>VLOOKUP(N28,FORMULAS!$I$1:$J$6,2,0)</f>
        <v>0.6</v>
      </c>
      <c r="P28" s="268" t="str">
        <f t="shared" ref="P28" si="9">CONCATENATE(N28,K28)</f>
        <v>ModeradoBaja</v>
      </c>
      <c r="Q28" s="219" t="str">
        <f>VLOOKUP(P28,FORMULAS!$K$17:$L$42,2,0)</f>
        <v>Moderado</v>
      </c>
      <c r="R28" s="132">
        <v>1</v>
      </c>
      <c r="S28" s="130" t="s">
        <v>508</v>
      </c>
      <c r="T28" s="56" t="str">
        <f>VLOOKUP(U28,FORMULAS!$A$15:$B$18,2,0)</f>
        <v>Probabilidad</v>
      </c>
      <c r="U28" s="57" t="s">
        <v>13</v>
      </c>
      <c r="V28" s="58">
        <f>+IF(U28='Tabla Valoración controles'!$D$4,'Tabla Valoración controles'!$F$4,IF('208-PLA-Ft-78 Mapa Gestión'!U28='Tabla Valoración controles'!$D$5,'Tabla Valoración controles'!$F$5,IF(U28=FORMULAS!$A$10,0,'Tabla Valoración controles'!$F$6)))</f>
        <v>0.25</v>
      </c>
      <c r="W28" s="57" t="s">
        <v>8</v>
      </c>
      <c r="X28" s="59">
        <f>+IF(W28='Tabla Valoración controles'!$D$7,'Tabla Valoración controles'!$F$7,IF(U28=FORMULAS!$A$10,0,'Tabla Valoración controles'!$F$8))</f>
        <v>0.15</v>
      </c>
      <c r="Y28" s="57" t="s">
        <v>18</v>
      </c>
      <c r="Z28" s="58">
        <f>+IF(Y28='Tabla Valoración controles'!$D$9,'Tabla Valoración controles'!$F$9,IF(U28=FORMULAS!$A$10,0,'Tabla Valoración controles'!$F$10))</f>
        <v>0</v>
      </c>
      <c r="AA28" s="57" t="s">
        <v>21</v>
      </c>
      <c r="AB28" s="58">
        <f>+IF(AA28='Tabla Valoración controles'!$D$9,'Tabla Valoración controles'!$F$9,IF(W28=FORMULAS!$A$10,0,'Tabla Valoración controles'!$F$10))</f>
        <v>0</v>
      </c>
      <c r="AC28" s="57" t="s">
        <v>100</v>
      </c>
      <c r="AD28" s="58">
        <f>+IF(AC28='Tabla Valoración controles'!$D$13,'Tabla Valoración controles'!$F$13,'Tabla Valoración controles'!$F$14)</f>
        <v>0</v>
      </c>
      <c r="AE28" s="105">
        <f t="shared" si="0"/>
        <v>0.4</v>
      </c>
      <c r="AF28" s="105">
        <f>+IF(T28=FORMULAS!$A$8,'208-PLA-Ft-78 Mapa Gestión'!AE28*'208-PLA-Ft-78 Mapa Gestión'!L28:L33,'208-PLA-Ft-78 Mapa Gestión'!AE28*'208-PLA-Ft-78 Mapa Gestión'!O28:O33)</f>
        <v>0.16000000000000003</v>
      </c>
      <c r="AG28" s="105">
        <f>+IF(T28=FORMULAS!$A$8,'208-PLA-Ft-78 Mapa Gestión'!L28:L33-'208-PLA-Ft-78 Mapa Gestión'!AF28,0)</f>
        <v>0.24</v>
      </c>
      <c r="AH28" s="262">
        <f>+AG33</f>
        <v>0.24</v>
      </c>
      <c r="AI28" s="262" t="str">
        <f>+IF(AH28&lt;=FORMULAS!$N$2,FORMULAS!$O$2,IF(AH28&lt;=FORMULAS!$N$3,FORMULAS!$O$3,IF(AH28&lt;=FORMULAS!$N$4,FORMULAS!$O$4,IF(AH28&lt;=FORMULAS!$N$5,FORMULAS!$O$5,FORMULAS!O24))))</f>
        <v>Baja</v>
      </c>
      <c r="AJ28" s="262" t="str">
        <f>+IF(T28=FORMULAS!$A$9,AG33,'208-PLA-Ft-78 Mapa Gestión'!N28:N33)</f>
        <v>Moderado</v>
      </c>
      <c r="AK28" s="262">
        <f>+IF(T28=FORMULAS!B27,'208-PLA-Ft-78 Mapa Gestión'!AG33,'208-PLA-Ft-78 Mapa Gestión'!O28:O33)</f>
        <v>0.6</v>
      </c>
      <c r="AL28" s="264" t="str">
        <f t="shared" ref="AL28" si="10">CONCATENATE(AJ28,AI28)</f>
        <v>ModeradoBaja</v>
      </c>
      <c r="AM28" s="219" t="str">
        <f>VLOOKUP(AL28,FORMULAS!$K$17:$L$42,2,0)</f>
        <v>Moderado</v>
      </c>
      <c r="AN28" s="215" t="s">
        <v>162</v>
      </c>
      <c r="AO28" s="145" t="s">
        <v>513</v>
      </c>
      <c r="AP28" s="145" t="s">
        <v>564</v>
      </c>
      <c r="AQ28" s="161" t="s">
        <v>685</v>
      </c>
      <c r="AR28" s="159">
        <v>44593</v>
      </c>
      <c r="AS28" s="159">
        <v>44895</v>
      </c>
      <c r="AT28" s="169" t="s">
        <v>588</v>
      </c>
      <c r="AU28" s="145" t="s">
        <v>591</v>
      </c>
      <c r="AV28" s="157" t="s">
        <v>234</v>
      </c>
      <c r="AW28" s="229" t="s">
        <v>667</v>
      </c>
      <c r="AX28" s="139"/>
      <c r="AY28" s="139"/>
      <c r="AZ28" s="139"/>
      <c r="BA28" s="189"/>
      <c r="BB28" s="139"/>
      <c r="BC28" s="139"/>
      <c r="BD28" s="139"/>
      <c r="BE28" s="189"/>
      <c r="BF28" s="139"/>
      <c r="BG28" s="139"/>
      <c r="BH28" s="139"/>
      <c r="BI28" s="189"/>
      <c r="BJ28" s="139"/>
      <c r="BK28" s="139"/>
      <c r="BL28" s="139"/>
      <c r="BM28" s="189"/>
      <c r="BN28" s="108"/>
      <c r="BO28" s="108"/>
      <c r="BP28" s="215"/>
      <c r="BQ28" s="189"/>
      <c r="BR28" s="215"/>
      <c r="BS28" s="215"/>
      <c r="BT28" s="215"/>
      <c r="BU28" s="189"/>
      <c r="BV28" s="215"/>
      <c r="BW28" s="215"/>
      <c r="BX28" s="215"/>
      <c r="BY28" s="189"/>
      <c r="BZ28" s="215"/>
      <c r="CA28" s="215"/>
      <c r="CB28" s="215"/>
      <c r="CC28" s="189"/>
      <c r="CD28" s="215"/>
      <c r="CE28" s="215"/>
      <c r="CF28" s="215"/>
      <c r="CG28" s="189"/>
      <c r="CH28" s="215"/>
      <c r="CI28" s="215"/>
      <c r="CJ28" s="215"/>
      <c r="CK28" s="189"/>
      <c r="CL28" s="215"/>
      <c r="CM28" s="215"/>
      <c r="CN28" s="215"/>
      <c r="CO28" s="189"/>
      <c r="CP28" s="215"/>
      <c r="CQ28" s="215"/>
      <c r="CR28" s="215"/>
      <c r="CS28" s="189"/>
      <c r="CT28" s="215"/>
      <c r="CU28" s="215"/>
      <c r="CV28" s="215"/>
      <c r="CW28" s="189"/>
      <c r="CX28" s="215"/>
      <c r="CY28" s="215"/>
      <c r="CZ28" s="215"/>
      <c r="DA28" s="215"/>
      <c r="DB28" s="215"/>
      <c r="DC28" s="215"/>
      <c r="DD28" s="215"/>
      <c r="DE28" s="215"/>
      <c r="DF28" s="189"/>
      <c r="DG28" s="215"/>
      <c r="DH28" s="215"/>
      <c r="DI28" s="215"/>
      <c r="DJ28" s="215"/>
      <c r="DK28" s="215"/>
      <c r="DL28" s="215"/>
      <c r="DM28" s="215"/>
      <c r="DN28" s="215"/>
      <c r="DO28" s="189"/>
      <c r="DP28" s="215"/>
      <c r="DQ28" s="215"/>
      <c r="DR28" s="215"/>
      <c r="DS28" s="215"/>
      <c r="DT28" s="215"/>
    </row>
    <row r="29" spans="1:124" ht="17.25" customHeight="1" x14ac:dyDescent="0.2">
      <c r="A29" s="278"/>
      <c r="B29" s="257"/>
      <c r="C29" s="260"/>
      <c r="D29" s="260"/>
      <c r="E29" s="281"/>
      <c r="F29" s="281"/>
      <c r="G29" s="281"/>
      <c r="H29" s="284"/>
      <c r="I29" s="272"/>
      <c r="J29" s="275"/>
      <c r="K29" s="234"/>
      <c r="L29" s="237"/>
      <c r="M29" s="240"/>
      <c r="N29" s="234"/>
      <c r="O29" s="269"/>
      <c r="P29" s="269"/>
      <c r="Q29" s="220"/>
      <c r="R29" s="132"/>
      <c r="S29" s="130"/>
      <c r="T29" s="56">
        <f>VLOOKUP(U29,FORMULAS!$A$15:$B$18,2,0)</f>
        <v>0</v>
      </c>
      <c r="U29" s="57" t="s">
        <v>156</v>
      </c>
      <c r="V29" s="58">
        <f>+IF(U29='Tabla Valoración controles'!$D$4,'Tabla Valoración controles'!$F$4,IF('208-PLA-Ft-78 Mapa Gestión'!U29='Tabla Valoración controles'!$D$5,'Tabla Valoración controles'!$F$5,IF(U29=FORMULAS!$A$10,0,'Tabla Valoración controles'!$F$6)))</f>
        <v>0</v>
      </c>
      <c r="W29" s="57"/>
      <c r="X29" s="59">
        <f>+IF(W29='Tabla Valoración controles'!$D$7,'Tabla Valoración controles'!$F$7,IF(U29=FORMULAS!$A$10,0,'Tabla Valoración controles'!$F$8))</f>
        <v>0</v>
      </c>
      <c r="Y29" s="57"/>
      <c r="Z29" s="58">
        <f>+IF(Y29='Tabla Valoración controles'!$D$9,'Tabla Valoración controles'!$F$9,IF(U29=FORMULAS!$A$10,0,'Tabla Valoración controles'!$F$10))</f>
        <v>0</v>
      </c>
      <c r="AA29" s="57"/>
      <c r="AB29" s="58">
        <f>+IF(AA29='Tabla Valoración controles'!$D$9,'Tabla Valoración controles'!$F$9,IF(W29=FORMULAS!$A$10,0,'Tabla Valoración controles'!$F$10))</f>
        <v>0</v>
      </c>
      <c r="AC29" s="57"/>
      <c r="AD29" s="58">
        <f>+IF(AC29='Tabla Valoración controles'!$D$13,'Tabla Valoración controles'!$F$13,'Tabla Valoración controles'!$F$14)</f>
        <v>0</v>
      </c>
      <c r="AE29" s="105">
        <f t="shared" si="0"/>
        <v>0</v>
      </c>
      <c r="AF29" s="105">
        <f t="shared" ref="AF29" si="11">+AE29*AG28</f>
        <v>0</v>
      </c>
      <c r="AG29" s="105">
        <f t="shared" ref="AG29:AG92" si="12">+AG28-AF29</f>
        <v>0.24</v>
      </c>
      <c r="AH29" s="263"/>
      <c r="AI29" s="263"/>
      <c r="AJ29" s="263"/>
      <c r="AK29" s="263"/>
      <c r="AL29" s="264"/>
      <c r="AM29" s="220"/>
      <c r="AN29" s="216"/>
      <c r="AO29" s="141"/>
      <c r="AP29" s="141"/>
      <c r="AQ29" s="162"/>
      <c r="AR29" s="151"/>
      <c r="AS29" s="151"/>
      <c r="AT29" s="170"/>
      <c r="AU29" s="141"/>
      <c r="AV29" s="143"/>
      <c r="AW29" s="230"/>
      <c r="AX29" s="139"/>
      <c r="AY29" s="139"/>
      <c r="AZ29" s="139"/>
      <c r="BA29" s="189"/>
      <c r="BB29" s="139"/>
      <c r="BC29" s="139"/>
      <c r="BD29" s="139"/>
      <c r="BE29" s="189"/>
      <c r="BF29" s="139"/>
      <c r="BG29" s="139"/>
      <c r="BH29" s="139"/>
      <c r="BI29" s="189"/>
      <c r="BJ29" s="139"/>
      <c r="BK29" s="139"/>
      <c r="BL29" s="139"/>
      <c r="BM29" s="189"/>
      <c r="BN29" s="109"/>
      <c r="BO29" s="109"/>
      <c r="BP29" s="216"/>
      <c r="BQ29" s="189"/>
      <c r="BR29" s="216"/>
      <c r="BS29" s="216"/>
      <c r="BT29" s="216"/>
      <c r="BU29" s="189"/>
      <c r="BV29" s="216"/>
      <c r="BW29" s="216"/>
      <c r="BX29" s="216"/>
      <c r="BY29" s="189"/>
      <c r="BZ29" s="216"/>
      <c r="CA29" s="216"/>
      <c r="CB29" s="216"/>
      <c r="CC29" s="189"/>
      <c r="CD29" s="216"/>
      <c r="CE29" s="216"/>
      <c r="CF29" s="216"/>
      <c r="CG29" s="189"/>
      <c r="CH29" s="216"/>
      <c r="CI29" s="216"/>
      <c r="CJ29" s="216"/>
      <c r="CK29" s="189"/>
      <c r="CL29" s="216"/>
      <c r="CM29" s="216"/>
      <c r="CN29" s="216"/>
      <c r="CO29" s="189"/>
      <c r="CP29" s="216"/>
      <c r="CQ29" s="216"/>
      <c r="CR29" s="216"/>
      <c r="CS29" s="189"/>
      <c r="CT29" s="216"/>
      <c r="CU29" s="216"/>
      <c r="CV29" s="216"/>
      <c r="CW29" s="189"/>
      <c r="CX29" s="216"/>
      <c r="CY29" s="216"/>
      <c r="CZ29" s="216"/>
      <c r="DA29" s="216"/>
      <c r="DB29" s="216"/>
      <c r="DC29" s="216"/>
      <c r="DD29" s="216"/>
      <c r="DE29" s="216"/>
      <c r="DF29" s="189"/>
      <c r="DG29" s="216"/>
      <c r="DH29" s="216"/>
      <c r="DI29" s="216"/>
      <c r="DJ29" s="216"/>
      <c r="DK29" s="216"/>
      <c r="DL29" s="216"/>
      <c r="DM29" s="216"/>
      <c r="DN29" s="216"/>
      <c r="DO29" s="189"/>
      <c r="DP29" s="216"/>
      <c r="DQ29" s="216"/>
      <c r="DR29" s="216"/>
      <c r="DS29" s="216"/>
      <c r="DT29" s="216"/>
    </row>
    <row r="30" spans="1:124" ht="17.25" customHeight="1" x14ac:dyDescent="0.2">
      <c r="A30" s="278"/>
      <c r="B30" s="257"/>
      <c r="C30" s="260"/>
      <c r="D30" s="260"/>
      <c r="E30" s="281"/>
      <c r="F30" s="281"/>
      <c r="G30" s="281"/>
      <c r="H30" s="284"/>
      <c r="I30" s="272"/>
      <c r="J30" s="275"/>
      <c r="K30" s="234"/>
      <c r="L30" s="237"/>
      <c r="M30" s="240"/>
      <c r="N30" s="234"/>
      <c r="O30" s="269"/>
      <c r="P30" s="269"/>
      <c r="Q30" s="220"/>
      <c r="R30" s="132"/>
      <c r="S30" s="130"/>
      <c r="T30" s="56">
        <f>VLOOKUP(U30,FORMULAS!$A$15:$B$18,2,0)</f>
        <v>0</v>
      </c>
      <c r="U30" s="57" t="s">
        <v>156</v>
      </c>
      <c r="V30" s="58">
        <f>+IF(U30='Tabla Valoración controles'!$D$4,'Tabla Valoración controles'!$F$4,IF('208-PLA-Ft-78 Mapa Gestión'!U30='Tabla Valoración controles'!$D$5,'Tabla Valoración controles'!$F$5,IF(U30=FORMULAS!$A$10,0,'Tabla Valoración controles'!$F$6)))</f>
        <v>0</v>
      </c>
      <c r="W30" s="57"/>
      <c r="X30" s="59">
        <f>+IF(W30='Tabla Valoración controles'!$D$7,'Tabla Valoración controles'!$F$7,IF(U30=FORMULAS!$A$10,0,'Tabla Valoración controles'!$F$8))</f>
        <v>0</v>
      </c>
      <c r="Y30" s="57"/>
      <c r="Z30" s="58">
        <f>+IF(Y30='Tabla Valoración controles'!$D$9,'Tabla Valoración controles'!$F$9,IF(U30=FORMULAS!$A$10,0,'Tabla Valoración controles'!$F$10))</f>
        <v>0</v>
      </c>
      <c r="AA30" s="57"/>
      <c r="AB30" s="58">
        <f>+IF(AA30='Tabla Valoración controles'!$D$9,'Tabla Valoración controles'!$F$9,IF(W30=FORMULAS!$A$10,0,'Tabla Valoración controles'!$F$10))</f>
        <v>0</v>
      </c>
      <c r="AC30" s="57"/>
      <c r="AD30" s="58">
        <f>+IF(AC30='Tabla Valoración controles'!$D$13,'Tabla Valoración controles'!$F$13,'Tabla Valoración controles'!$F$14)</f>
        <v>0</v>
      </c>
      <c r="AE30" s="105">
        <f t="shared" si="0"/>
        <v>0</v>
      </c>
      <c r="AF30" s="105">
        <f t="shared" ref="AF30:AF33" si="13">+AF29*AE30</f>
        <v>0</v>
      </c>
      <c r="AG30" s="105">
        <f t="shared" si="12"/>
        <v>0.24</v>
      </c>
      <c r="AH30" s="263"/>
      <c r="AI30" s="263"/>
      <c r="AJ30" s="263"/>
      <c r="AK30" s="263"/>
      <c r="AL30" s="264"/>
      <c r="AM30" s="220"/>
      <c r="AN30" s="216"/>
      <c r="AO30" s="141"/>
      <c r="AP30" s="141"/>
      <c r="AQ30" s="162"/>
      <c r="AR30" s="151"/>
      <c r="AS30" s="151"/>
      <c r="AT30" s="170"/>
      <c r="AU30" s="141"/>
      <c r="AV30" s="143"/>
      <c r="AW30" s="230"/>
      <c r="AX30" s="139"/>
      <c r="AY30" s="139"/>
      <c r="AZ30" s="139"/>
      <c r="BA30" s="189"/>
      <c r="BB30" s="139"/>
      <c r="BC30" s="139"/>
      <c r="BD30" s="139"/>
      <c r="BE30" s="189"/>
      <c r="BF30" s="139"/>
      <c r="BG30" s="139"/>
      <c r="BH30" s="139"/>
      <c r="BI30" s="189"/>
      <c r="BJ30" s="139"/>
      <c r="BK30" s="139"/>
      <c r="BL30" s="139"/>
      <c r="BM30" s="189"/>
      <c r="BN30" s="109"/>
      <c r="BO30" s="109"/>
      <c r="BP30" s="216"/>
      <c r="BQ30" s="189"/>
      <c r="BR30" s="216"/>
      <c r="BS30" s="216"/>
      <c r="BT30" s="216"/>
      <c r="BU30" s="189"/>
      <c r="BV30" s="216"/>
      <c r="BW30" s="216"/>
      <c r="BX30" s="216"/>
      <c r="BY30" s="189"/>
      <c r="BZ30" s="216"/>
      <c r="CA30" s="216"/>
      <c r="CB30" s="216"/>
      <c r="CC30" s="189"/>
      <c r="CD30" s="216"/>
      <c r="CE30" s="216"/>
      <c r="CF30" s="216"/>
      <c r="CG30" s="189"/>
      <c r="CH30" s="216"/>
      <c r="CI30" s="216"/>
      <c r="CJ30" s="216"/>
      <c r="CK30" s="189"/>
      <c r="CL30" s="216"/>
      <c r="CM30" s="216"/>
      <c r="CN30" s="216"/>
      <c r="CO30" s="189"/>
      <c r="CP30" s="216"/>
      <c r="CQ30" s="216"/>
      <c r="CR30" s="216"/>
      <c r="CS30" s="189"/>
      <c r="CT30" s="216"/>
      <c r="CU30" s="216"/>
      <c r="CV30" s="216"/>
      <c r="CW30" s="189"/>
      <c r="CX30" s="216"/>
      <c r="CY30" s="216"/>
      <c r="CZ30" s="216"/>
      <c r="DA30" s="216"/>
      <c r="DB30" s="216"/>
      <c r="DC30" s="216"/>
      <c r="DD30" s="216"/>
      <c r="DE30" s="216"/>
      <c r="DF30" s="189"/>
      <c r="DG30" s="216"/>
      <c r="DH30" s="216"/>
      <c r="DI30" s="216"/>
      <c r="DJ30" s="216"/>
      <c r="DK30" s="216"/>
      <c r="DL30" s="216"/>
      <c r="DM30" s="216"/>
      <c r="DN30" s="216"/>
      <c r="DO30" s="189"/>
      <c r="DP30" s="216"/>
      <c r="DQ30" s="216"/>
      <c r="DR30" s="216"/>
      <c r="DS30" s="216"/>
      <c r="DT30" s="216"/>
    </row>
    <row r="31" spans="1:124" ht="17.25" customHeight="1" x14ac:dyDescent="0.2">
      <c r="A31" s="278"/>
      <c r="B31" s="257"/>
      <c r="C31" s="260"/>
      <c r="D31" s="260"/>
      <c r="E31" s="281"/>
      <c r="F31" s="281"/>
      <c r="G31" s="281"/>
      <c r="H31" s="284"/>
      <c r="I31" s="272"/>
      <c r="J31" s="275"/>
      <c r="K31" s="234"/>
      <c r="L31" s="237"/>
      <c r="M31" s="240"/>
      <c r="N31" s="234"/>
      <c r="O31" s="269"/>
      <c r="P31" s="269"/>
      <c r="Q31" s="220"/>
      <c r="R31" s="132"/>
      <c r="S31" s="130"/>
      <c r="T31" s="56">
        <f>VLOOKUP(U31,FORMULAS!$A$15:$B$18,2,0)</f>
        <v>0</v>
      </c>
      <c r="U31" s="57" t="s">
        <v>156</v>
      </c>
      <c r="V31" s="58">
        <f>+IF(U31='Tabla Valoración controles'!$D$4,'Tabla Valoración controles'!$F$4,IF('208-PLA-Ft-78 Mapa Gestión'!U31='Tabla Valoración controles'!$D$5,'Tabla Valoración controles'!$F$5,IF(U31=FORMULAS!$A$10,0,'Tabla Valoración controles'!$F$6)))</f>
        <v>0</v>
      </c>
      <c r="W31" s="57"/>
      <c r="X31" s="59">
        <f>+IF(W31='Tabla Valoración controles'!$D$7,'Tabla Valoración controles'!$F$7,IF(U31=FORMULAS!$A$10,0,'Tabla Valoración controles'!$F$8))</f>
        <v>0</v>
      </c>
      <c r="Y31" s="57"/>
      <c r="Z31" s="58">
        <f>+IF(Y31='Tabla Valoración controles'!$D$9,'Tabla Valoración controles'!$F$9,IF(U31=FORMULAS!$A$10,0,'Tabla Valoración controles'!$F$10))</f>
        <v>0</v>
      </c>
      <c r="AA31" s="57"/>
      <c r="AB31" s="58">
        <f>+IF(AA31='Tabla Valoración controles'!$D$9,'Tabla Valoración controles'!$F$9,IF(W31=FORMULAS!$A$10,0,'Tabla Valoración controles'!$F$10))</f>
        <v>0</v>
      </c>
      <c r="AC31" s="57"/>
      <c r="AD31" s="58">
        <f>+IF(AC31='Tabla Valoración controles'!$D$13,'Tabla Valoración controles'!$F$13,'Tabla Valoración controles'!$F$14)</f>
        <v>0</v>
      </c>
      <c r="AE31" s="105">
        <f t="shared" si="0"/>
        <v>0</v>
      </c>
      <c r="AF31" s="105">
        <f t="shared" si="13"/>
        <v>0</v>
      </c>
      <c r="AG31" s="105">
        <f t="shared" si="12"/>
        <v>0.24</v>
      </c>
      <c r="AH31" s="263"/>
      <c r="AI31" s="263"/>
      <c r="AJ31" s="263"/>
      <c r="AK31" s="263"/>
      <c r="AL31" s="264"/>
      <c r="AM31" s="220"/>
      <c r="AN31" s="216"/>
      <c r="AO31" s="141"/>
      <c r="AP31" s="141"/>
      <c r="AQ31" s="162"/>
      <c r="AR31" s="151"/>
      <c r="AS31" s="151"/>
      <c r="AT31" s="170"/>
      <c r="AU31" s="141"/>
      <c r="AV31" s="143"/>
      <c r="AW31" s="230"/>
      <c r="AX31" s="139"/>
      <c r="AY31" s="139"/>
      <c r="AZ31" s="139"/>
      <c r="BA31" s="189"/>
      <c r="BB31" s="139"/>
      <c r="BC31" s="139"/>
      <c r="BD31" s="139"/>
      <c r="BE31" s="189"/>
      <c r="BF31" s="139"/>
      <c r="BG31" s="139"/>
      <c r="BH31" s="139"/>
      <c r="BI31" s="189"/>
      <c r="BJ31" s="139"/>
      <c r="BK31" s="139"/>
      <c r="BL31" s="139"/>
      <c r="BM31" s="189"/>
      <c r="BN31" s="109"/>
      <c r="BO31" s="109"/>
      <c r="BP31" s="216"/>
      <c r="BQ31" s="189"/>
      <c r="BR31" s="216"/>
      <c r="BS31" s="216"/>
      <c r="BT31" s="216"/>
      <c r="BU31" s="189"/>
      <c r="BV31" s="216"/>
      <c r="BW31" s="216"/>
      <c r="BX31" s="216"/>
      <c r="BY31" s="189"/>
      <c r="BZ31" s="216"/>
      <c r="CA31" s="216"/>
      <c r="CB31" s="216"/>
      <c r="CC31" s="189"/>
      <c r="CD31" s="216"/>
      <c r="CE31" s="216"/>
      <c r="CF31" s="216"/>
      <c r="CG31" s="189"/>
      <c r="CH31" s="216"/>
      <c r="CI31" s="216"/>
      <c r="CJ31" s="216"/>
      <c r="CK31" s="189"/>
      <c r="CL31" s="216"/>
      <c r="CM31" s="216"/>
      <c r="CN31" s="216"/>
      <c r="CO31" s="189"/>
      <c r="CP31" s="216"/>
      <c r="CQ31" s="216"/>
      <c r="CR31" s="216"/>
      <c r="CS31" s="189"/>
      <c r="CT31" s="216"/>
      <c r="CU31" s="216"/>
      <c r="CV31" s="216"/>
      <c r="CW31" s="189"/>
      <c r="CX31" s="216"/>
      <c r="CY31" s="216"/>
      <c r="CZ31" s="216"/>
      <c r="DA31" s="216"/>
      <c r="DB31" s="216"/>
      <c r="DC31" s="216"/>
      <c r="DD31" s="216"/>
      <c r="DE31" s="216"/>
      <c r="DF31" s="189"/>
      <c r="DG31" s="216"/>
      <c r="DH31" s="216"/>
      <c r="DI31" s="216"/>
      <c r="DJ31" s="216"/>
      <c r="DK31" s="216"/>
      <c r="DL31" s="216"/>
      <c r="DM31" s="216"/>
      <c r="DN31" s="216"/>
      <c r="DO31" s="189"/>
      <c r="DP31" s="216"/>
      <c r="DQ31" s="216"/>
      <c r="DR31" s="216"/>
      <c r="DS31" s="216"/>
      <c r="DT31" s="216"/>
    </row>
    <row r="32" spans="1:124" ht="17.25" customHeight="1" x14ac:dyDescent="0.2">
      <c r="A32" s="278"/>
      <c r="B32" s="257"/>
      <c r="C32" s="260"/>
      <c r="D32" s="260"/>
      <c r="E32" s="281"/>
      <c r="F32" s="281"/>
      <c r="G32" s="281"/>
      <c r="H32" s="284"/>
      <c r="I32" s="272"/>
      <c r="J32" s="275"/>
      <c r="K32" s="234"/>
      <c r="L32" s="237"/>
      <c r="M32" s="240"/>
      <c r="N32" s="234"/>
      <c r="O32" s="269"/>
      <c r="P32" s="269"/>
      <c r="Q32" s="220"/>
      <c r="R32" s="132"/>
      <c r="S32" s="130"/>
      <c r="T32" s="56">
        <f>VLOOKUP(U32,FORMULAS!$A$15:$B$18,2,0)</f>
        <v>0</v>
      </c>
      <c r="U32" s="57" t="s">
        <v>156</v>
      </c>
      <c r="V32" s="58">
        <f>+IF(U32='Tabla Valoración controles'!$D$4,'Tabla Valoración controles'!$F$4,IF('208-PLA-Ft-78 Mapa Gestión'!U32='Tabla Valoración controles'!$D$5,'Tabla Valoración controles'!$F$5,IF(U32=FORMULAS!$A$10,0,'Tabla Valoración controles'!$F$6)))</f>
        <v>0</v>
      </c>
      <c r="W32" s="57"/>
      <c r="X32" s="59">
        <f>+IF(W32='Tabla Valoración controles'!$D$7,'Tabla Valoración controles'!$F$7,IF(U32=FORMULAS!$A$10,0,'Tabla Valoración controles'!$F$8))</f>
        <v>0</v>
      </c>
      <c r="Y32" s="57"/>
      <c r="Z32" s="58">
        <f>+IF(Y32='Tabla Valoración controles'!$D$9,'Tabla Valoración controles'!$F$9,IF(U32=FORMULAS!$A$10,0,'Tabla Valoración controles'!$F$10))</f>
        <v>0</v>
      </c>
      <c r="AA32" s="57"/>
      <c r="AB32" s="58">
        <f>+IF(AA32='Tabla Valoración controles'!$D$9,'Tabla Valoración controles'!$F$9,IF(W32=FORMULAS!$A$10,0,'Tabla Valoración controles'!$F$10))</f>
        <v>0</v>
      </c>
      <c r="AC32" s="57"/>
      <c r="AD32" s="58">
        <f>+IF(AC32='Tabla Valoración controles'!$D$13,'Tabla Valoración controles'!$F$13,'Tabla Valoración controles'!$F$14)</f>
        <v>0</v>
      </c>
      <c r="AE32" s="105">
        <f t="shared" si="0"/>
        <v>0</v>
      </c>
      <c r="AF32" s="105">
        <f t="shared" si="13"/>
        <v>0</v>
      </c>
      <c r="AG32" s="105">
        <f t="shared" si="12"/>
        <v>0.24</v>
      </c>
      <c r="AH32" s="263"/>
      <c r="AI32" s="263"/>
      <c r="AJ32" s="263"/>
      <c r="AK32" s="263"/>
      <c r="AL32" s="264"/>
      <c r="AM32" s="220"/>
      <c r="AN32" s="216"/>
      <c r="AO32" s="141"/>
      <c r="AP32" s="141"/>
      <c r="AQ32" s="162"/>
      <c r="AR32" s="151"/>
      <c r="AS32" s="151"/>
      <c r="AT32" s="170"/>
      <c r="AU32" s="141"/>
      <c r="AV32" s="143"/>
      <c r="AW32" s="230"/>
      <c r="AX32" s="139"/>
      <c r="AY32" s="139"/>
      <c r="AZ32" s="139"/>
      <c r="BA32" s="189"/>
      <c r="BB32" s="139"/>
      <c r="BC32" s="139"/>
      <c r="BD32" s="139"/>
      <c r="BE32" s="189"/>
      <c r="BF32" s="139"/>
      <c r="BG32" s="139"/>
      <c r="BH32" s="139"/>
      <c r="BI32" s="189"/>
      <c r="BJ32" s="139"/>
      <c r="BK32" s="139"/>
      <c r="BL32" s="139"/>
      <c r="BM32" s="189"/>
      <c r="BN32" s="109"/>
      <c r="BO32" s="109"/>
      <c r="BP32" s="216"/>
      <c r="BQ32" s="189"/>
      <c r="BR32" s="216"/>
      <c r="BS32" s="216"/>
      <c r="BT32" s="216"/>
      <c r="BU32" s="189"/>
      <c r="BV32" s="216"/>
      <c r="BW32" s="216"/>
      <c r="BX32" s="216"/>
      <c r="BY32" s="189"/>
      <c r="BZ32" s="216"/>
      <c r="CA32" s="216"/>
      <c r="CB32" s="216"/>
      <c r="CC32" s="189"/>
      <c r="CD32" s="216"/>
      <c r="CE32" s="216"/>
      <c r="CF32" s="216"/>
      <c r="CG32" s="189"/>
      <c r="CH32" s="216"/>
      <c r="CI32" s="216"/>
      <c r="CJ32" s="216"/>
      <c r="CK32" s="189"/>
      <c r="CL32" s="216"/>
      <c r="CM32" s="216"/>
      <c r="CN32" s="216"/>
      <c r="CO32" s="189"/>
      <c r="CP32" s="216"/>
      <c r="CQ32" s="216"/>
      <c r="CR32" s="216"/>
      <c r="CS32" s="189"/>
      <c r="CT32" s="216"/>
      <c r="CU32" s="216"/>
      <c r="CV32" s="216"/>
      <c r="CW32" s="189"/>
      <c r="CX32" s="216"/>
      <c r="CY32" s="216"/>
      <c r="CZ32" s="216"/>
      <c r="DA32" s="216"/>
      <c r="DB32" s="216"/>
      <c r="DC32" s="216"/>
      <c r="DD32" s="216"/>
      <c r="DE32" s="216"/>
      <c r="DF32" s="189"/>
      <c r="DG32" s="216"/>
      <c r="DH32" s="216"/>
      <c r="DI32" s="216"/>
      <c r="DJ32" s="216"/>
      <c r="DK32" s="216"/>
      <c r="DL32" s="216"/>
      <c r="DM32" s="216"/>
      <c r="DN32" s="216"/>
      <c r="DO32" s="189"/>
      <c r="DP32" s="216"/>
      <c r="DQ32" s="216"/>
      <c r="DR32" s="216"/>
      <c r="DS32" s="216"/>
      <c r="DT32" s="216"/>
    </row>
    <row r="33" spans="1:124" ht="17.25" customHeight="1" x14ac:dyDescent="0.2">
      <c r="A33" s="279"/>
      <c r="B33" s="258"/>
      <c r="C33" s="261"/>
      <c r="D33" s="261"/>
      <c r="E33" s="282"/>
      <c r="F33" s="282"/>
      <c r="G33" s="282"/>
      <c r="H33" s="285"/>
      <c r="I33" s="273"/>
      <c r="J33" s="276"/>
      <c r="K33" s="235"/>
      <c r="L33" s="238"/>
      <c r="M33" s="241"/>
      <c r="N33" s="235"/>
      <c r="O33" s="270"/>
      <c r="P33" s="270"/>
      <c r="Q33" s="221"/>
      <c r="R33" s="132"/>
      <c r="S33" s="130"/>
      <c r="T33" s="56">
        <f>VLOOKUP(U33,FORMULAS!$A$15:$B$18,2,0)</f>
        <v>0</v>
      </c>
      <c r="U33" s="57" t="s">
        <v>156</v>
      </c>
      <c r="V33" s="58">
        <f>+IF(U33='Tabla Valoración controles'!$D$4,'Tabla Valoración controles'!$F$4,IF('208-PLA-Ft-78 Mapa Gestión'!U33='Tabla Valoración controles'!$D$5,'Tabla Valoración controles'!$F$5,IF(U33=FORMULAS!$A$10,0,'Tabla Valoración controles'!$F$6)))</f>
        <v>0</v>
      </c>
      <c r="W33" s="57"/>
      <c r="X33" s="59">
        <f>+IF(W33='Tabla Valoración controles'!$D$7,'Tabla Valoración controles'!$F$7,IF(U33=FORMULAS!$A$10,0,'Tabla Valoración controles'!$F$8))</f>
        <v>0</v>
      </c>
      <c r="Y33" s="57"/>
      <c r="Z33" s="58">
        <f>+IF(Y33='Tabla Valoración controles'!$D$9,'Tabla Valoración controles'!$F$9,IF(U33=FORMULAS!$A$10,0,'Tabla Valoración controles'!$F$10))</f>
        <v>0</v>
      </c>
      <c r="AA33" s="57"/>
      <c r="AB33" s="58">
        <f>+IF(AA33='Tabla Valoración controles'!$D$9,'Tabla Valoración controles'!$F$9,IF(W33=FORMULAS!$A$10,0,'Tabla Valoración controles'!$F$10))</f>
        <v>0</v>
      </c>
      <c r="AC33" s="57"/>
      <c r="AD33" s="58">
        <f>+IF(AC33='Tabla Valoración controles'!$D$13,'Tabla Valoración controles'!$F$13,'Tabla Valoración controles'!$F$14)</f>
        <v>0</v>
      </c>
      <c r="AE33" s="105">
        <f t="shared" si="0"/>
        <v>0</v>
      </c>
      <c r="AF33" s="105">
        <f t="shared" si="13"/>
        <v>0</v>
      </c>
      <c r="AG33" s="105">
        <f t="shared" si="12"/>
        <v>0.24</v>
      </c>
      <c r="AH33" s="263"/>
      <c r="AI33" s="263"/>
      <c r="AJ33" s="263"/>
      <c r="AK33" s="263"/>
      <c r="AL33" s="264"/>
      <c r="AM33" s="221"/>
      <c r="AN33" s="217"/>
      <c r="AO33" s="142"/>
      <c r="AP33" s="142"/>
      <c r="AQ33" s="163"/>
      <c r="AR33" s="152"/>
      <c r="AS33" s="152"/>
      <c r="AT33" s="171"/>
      <c r="AU33" s="142"/>
      <c r="AV33" s="144"/>
      <c r="AW33" s="231"/>
      <c r="AX33" s="139"/>
      <c r="AY33" s="139"/>
      <c r="AZ33" s="139"/>
      <c r="BA33" s="189"/>
      <c r="BB33" s="139"/>
      <c r="BC33" s="139"/>
      <c r="BD33" s="139"/>
      <c r="BE33" s="189"/>
      <c r="BF33" s="139"/>
      <c r="BG33" s="139"/>
      <c r="BH33" s="139"/>
      <c r="BI33" s="189"/>
      <c r="BJ33" s="139"/>
      <c r="BK33" s="139"/>
      <c r="BL33" s="139"/>
      <c r="BM33" s="189"/>
      <c r="BN33" s="110"/>
      <c r="BO33" s="110"/>
      <c r="BP33" s="217"/>
      <c r="BQ33" s="189"/>
      <c r="BR33" s="217"/>
      <c r="BS33" s="217"/>
      <c r="BT33" s="217"/>
      <c r="BU33" s="189"/>
      <c r="BV33" s="217"/>
      <c r="BW33" s="217"/>
      <c r="BX33" s="217"/>
      <c r="BY33" s="189"/>
      <c r="BZ33" s="217"/>
      <c r="CA33" s="217"/>
      <c r="CB33" s="217"/>
      <c r="CC33" s="189"/>
      <c r="CD33" s="217"/>
      <c r="CE33" s="217"/>
      <c r="CF33" s="217"/>
      <c r="CG33" s="189"/>
      <c r="CH33" s="217"/>
      <c r="CI33" s="217"/>
      <c r="CJ33" s="217"/>
      <c r="CK33" s="189"/>
      <c r="CL33" s="217"/>
      <c r="CM33" s="217"/>
      <c r="CN33" s="217"/>
      <c r="CO33" s="189"/>
      <c r="CP33" s="217"/>
      <c r="CQ33" s="217"/>
      <c r="CR33" s="217"/>
      <c r="CS33" s="189"/>
      <c r="CT33" s="217"/>
      <c r="CU33" s="217"/>
      <c r="CV33" s="217"/>
      <c r="CW33" s="189"/>
      <c r="CX33" s="217"/>
      <c r="CY33" s="217"/>
      <c r="CZ33" s="217"/>
      <c r="DA33" s="217"/>
      <c r="DB33" s="217"/>
      <c r="DC33" s="217"/>
      <c r="DD33" s="217"/>
      <c r="DE33" s="217"/>
      <c r="DF33" s="189"/>
      <c r="DG33" s="217"/>
      <c r="DH33" s="217"/>
      <c r="DI33" s="217"/>
      <c r="DJ33" s="217"/>
      <c r="DK33" s="217"/>
      <c r="DL33" s="217"/>
      <c r="DM33" s="217"/>
      <c r="DN33" s="217"/>
      <c r="DO33" s="189"/>
      <c r="DP33" s="217"/>
      <c r="DQ33" s="217"/>
      <c r="DR33" s="217"/>
      <c r="DS33" s="217"/>
      <c r="DT33" s="217"/>
    </row>
    <row r="34" spans="1:124" ht="139.5" customHeight="1" x14ac:dyDescent="0.2">
      <c r="A34" s="277">
        <v>5</v>
      </c>
      <c r="B34" s="256" t="s">
        <v>265</v>
      </c>
      <c r="C34" s="259" t="str">
        <f>VLOOKUP(B34,FORMULAS!$A$30:$B$52,2,0)</f>
        <v>Reasentar hogares estratos 1 y 2 que se encuentran ubicados en zonas de alto riesgo no mitigable, recomendadas por el IDIGER y/o los ordenados mediante sentencias judiciales o actos administrativos y adquirir los predios y/o mejoras de acuerdo con la normatividad vigente.</v>
      </c>
      <c r="D34" s="259" t="str">
        <f>VLOOKUP(B34,FORMULAS!$A$30:$C$52,3,0)</f>
        <v>Director de Reasentamientos</v>
      </c>
      <c r="E34" s="280" t="s">
        <v>258</v>
      </c>
      <c r="F34" s="280" t="s">
        <v>353</v>
      </c>
      <c r="G34" s="280" t="s">
        <v>354</v>
      </c>
      <c r="H34" s="289" t="s">
        <v>355</v>
      </c>
      <c r="I34" s="271" t="s">
        <v>259</v>
      </c>
      <c r="J34" s="274">
        <v>500</v>
      </c>
      <c r="K34" s="233" t="str">
        <f>+IF(L34=FORMULAS!$N$2,FORMULAS!$O$2,IF('208-PLA-Ft-78 Mapa Gestión'!L34:L39=FORMULAS!$N$3,FORMULAS!$O$3,IF('208-PLA-Ft-78 Mapa Gestión'!L34:L39=FORMULAS!$N$4,FORMULAS!$O$4,IF('208-PLA-Ft-78 Mapa Gestión'!L34:L39=FORMULAS!$N$5,FORMULAS!$O$5,IF('208-PLA-Ft-78 Mapa Gestión'!L34:L39=FORMULAS!$N$6,FORMULAS!$O$6)))))</f>
        <v>Media</v>
      </c>
      <c r="L34" s="236">
        <f>+IF(J34&lt;=FORMULAS!$M$2,FORMULAS!$N$2,IF('208-PLA-Ft-78 Mapa Gestión'!J34&lt;=FORMULAS!$M$3,FORMULAS!$N$3,IF('208-PLA-Ft-78 Mapa Gestión'!J34&lt;=FORMULAS!$M$4,FORMULAS!$N$4,IF('208-PLA-Ft-78 Mapa Gestión'!J34&lt;=FORMULAS!$M$5,FORMULAS!$N$5,FORMULAS!$N$6))))</f>
        <v>0.6</v>
      </c>
      <c r="M34" s="239" t="s">
        <v>91</v>
      </c>
      <c r="N34" s="233" t="str">
        <f>+IF(M34=FORMULAS!$H$2,FORMULAS!$I$2,IF('208-PLA-Ft-78 Mapa Gestión'!M34:M39=FORMULAS!$H$3,FORMULAS!$I$3,IF('208-PLA-Ft-78 Mapa Gestión'!M34:M39=FORMULAS!$H$4,FORMULAS!$I$4,IF('208-PLA-Ft-78 Mapa Gestión'!M34:M39=FORMULAS!$H$5,FORMULAS!$I$5,IF('208-PLA-Ft-78 Mapa Gestión'!M34:M39=FORMULAS!$H$6,FORMULAS!$I$6,IF('208-PLA-Ft-78 Mapa Gestión'!M34:M39=FORMULAS!$H$7,FORMULAS!$I$7,IF('208-PLA-Ft-78 Mapa Gestión'!M34:M39=FORMULAS!$H$8,FORMULAS!$I$8,IF('208-PLA-Ft-78 Mapa Gestión'!M34:M39=FORMULAS!$H$9,FORMULAS!$I$9,IF('208-PLA-Ft-78 Mapa Gestión'!M34:M39=FORMULAS!$H$10,FORMULAS!$I$10,IF('208-PLA-Ft-78 Mapa Gestión'!M34:M39=FORMULAS!$H$11,FORMULAS!$I$11))))))))))</f>
        <v>Moderado</v>
      </c>
      <c r="O34" s="268">
        <f>VLOOKUP(N34,FORMULAS!$I$1:$J$6,2,0)</f>
        <v>0.6</v>
      </c>
      <c r="P34" s="268" t="str">
        <f t="shared" ref="P34" si="14">CONCATENATE(N34,K34)</f>
        <v>ModeradoMedia</v>
      </c>
      <c r="Q34" s="219" t="str">
        <f>VLOOKUP(P34,FORMULAS!$K$17:$L$42,2,0)</f>
        <v>Moderado</v>
      </c>
      <c r="R34" s="132">
        <v>1</v>
      </c>
      <c r="S34" s="130" t="s">
        <v>463</v>
      </c>
      <c r="T34" s="56" t="str">
        <f>VLOOKUP(U34,FORMULAS!$A$15:$B$18,2,0)</f>
        <v>Probabilidad</v>
      </c>
      <c r="U34" s="57" t="s">
        <v>13</v>
      </c>
      <c r="V34" s="58">
        <f>+IF(U34='Tabla Valoración controles'!$D$4,'Tabla Valoración controles'!$F$4,IF('208-PLA-Ft-78 Mapa Gestión'!U34='Tabla Valoración controles'!$D$5,'Tabla Valoración controles'!$F$5,IF(U34=FORMULAS!$A$10,0,'Tabla Valoración controles'!$F$6)))</f>
        <v>0.25</v>
      </c>
      <c r="W34" s="57" t="s">
        <v>8</v>
      </c>
      <c r="X34" s="59">
        <f>+IF(W34='Tabla Valoración controles'!$D$7,'Tabla Valoración controles'!$F$7,IF(U34=FORMULAS!$A$10,0,'Tabla Valoración controles'!$F$8))</f>
        <v>0.15</v>
      </c>
      <c r="Y34" s="57" t="s">
        <v>18</v>
      </c>
      <c r="Z34" s="58">
        <f>+IF(Y34='Tabla Valoración controles'!$D$9,'Tabla Valoración controles'!$F$9,IF(U34=FORMULAS!$A$10,0,'Tabla Valoración controles'!$F$10))</f>
        <v>0</v>
      </c>
      <c r="AA34" s="57" t="s">
        <v>21</v>
      </c>
      <c r="AB34" s="58">
        <f>+IF(AA34='Tabla Valoración controles'!$D$9,'Tabla Valoración controles'!$F$9,IF(W34=FORMULAS!$A$10,0,'Tabla Valoración controles'!$F$10))</f>
        <v>0</v>
      </c>
      <c r="AC34" s="57" t="s">
        <v>100</v>
      </c>
      <c r="AD34" s="58">
        <f>+IF(AC34='Tabla Valoración controles'!$D$13,'Tabla Valoración controles'!$F$13,'Tabla Valoración controles'!$F$14)</f>
        <v>0</v>
      </c>
      <c r="AE34" s="105">
        <f t="shared" si="0"/>
        <v>0.4</v>
      </c>
      <c r="AF34" s="105">
        <f>+IF(T34=FORMULAS!$A$8,'208-PLA-Ft-78 Mapa Gestión'!AE34*'208-PLA-Ft-78 Mapa Gestión'!L34:L39,'208-PLA-Ft-78 Mapa Gestión'!AE34*'208-PLA-Ft-78 Mapa Gestión'!O34:O39)</f>
        <v>0.24</v>
      </c>
      <c r="AG34" s="105">
        <f>+IF(T34=FORMULAS!$A$8,'208-PLA-Ft-78 Mapa Gestión'!L34:L39-'208-PLA-Ft-78 Mapa Gestión'!AF34,0)</f>
        <v>0.36</v>
      </c>
      <c r="AH34" s="262">
        <f t="shared" ref="AH34" si="15">+AG39</f>
        <v>0.216</v>
      </c>
      <c r="AI34" s="262" t="str">
        <f>+IF(AH34&lt;=FORMULAS!$N$2,FORMULAS!$O$2,IF(AH34&lt;=FORMULAS!$N$3,FORMULAS!$O$3,IF(AH34&lt;=FORMULAS!$N$4,FORMULAS!$O$4,IF(AH34&lt;=FORMULAS!$N$5,FORMULAS!$O$5,FORMULAS!O30))))</f>
        <v>Baja</v>
      </c>
      <c r="AJ34" s="262" t="str">
        <f>+IF(T34=FORMULAS!$A$9,AG39,'208-PLA-Ft-78 Mapa Gestión'!N34:N39)</f>
        <v>Moderado</v>
      </c>
      <c r="AK34" s="262">
        <f>+IF(T34=FORMULAS!B33,'208-PLA-Ft-78 Mapa Gestión'!AG39,'208-PLA-Ft-78 Mapa Gestión'!O34:O39)</f>
        <v>0.6</v>
      </c>
      <c r="AL34" s="264" t="str">
        <f t="shared" ref="AL34" si="16">CONCATENATE(AJ34,AI34)</f>
        <v>ModeradoBaja</v>
      </c>
      <c r="AM34" s="219" t="str">
        <f>VLOOKUP(AL34,FORMULAS!$K$17:$L$42,2,0)</f>
        <v>Moderado</v>
      </c>
      <c r="AN34" s="215" t="s">
        <v>162</v>
      </c>
      <c r="AO34" s="145" t="s">
        <v>514</v>
      </c>
      <c r="AP34" s="145" t="s">
        <v>564</v>
      </c>
      <c r="AQ34" s="161" t="s">
        <v>685</v>
      </c>
      <c r="AR34" s="159">
        <v>44586</v>
      </c>
      <c r="AS34" s="159">
        <v>44895</v>
      </c>
      <c r="AT34" s="159" t="s">
        <v>588</v>
      </c>
      <c r="AU34" s="159" t="s">
        <v>591</v>
      </c>
      <c r="AV34" s="157" t="s">
        <v>234</v>
      </c>
      <c r="AW34" s="226" t="s">
        <v>668</v>
      </c>
      <c r="AX34" s="139"/>
      <c r="AY34" s="139"/>
      <c r="AZ34" s="139"/>
      <c r="BA34" s="189"/>
      <c r="BB34" s="139"/>
      <c r="BC34" s="139"/>
      <c r="BD34" s="139"/>
      <c r="BE34" s="189"/>
      <c r="BF34" s="139"/>
      <c r="BG34" s="139"/>
      <c r="BH34" s="139"/>
      <c r="BI34" s="189"/>
      <c r="BJ34" s="139"/>
      <c r="BK34" s="139"/>
      <c r="BL34" s="139"/>
      <c r="BM34" s="189"/>
      <c r="BN34" s="108"/>
      <c r="BO34" s="108"/>
      <c r="BP34" s="215"/>
      <c r="BQ34" s="189"/>
      <c r="BR34" s="215"/>
      <c r="BS34" s="215"/>
      <c r="BT34" s="215"/>
      <c r="BU34" s="189"/>
      <c r="BV34" s="215"/>
      <c r="BW34" s="215"/>
      <c r="BX34" s="215"/>
      <c r="BY34" s="189"/>
      <c r="BZ34" s="215"/>
      <c r="CA34" s="215"/>
      <c r="CB34" s="215"/>
      <c r="CC34" s="189"/>
      <c r="CD34" s="215"/>
      <c r="CE34" s="215"/>
      <c r="CF34" s="215"/>
      <c r="CG34" s="189"/>
      <c r="CH34" s="215"/>
      <c r="CI34" s="215"/>
      <c r="CJ34" s="215"/>
      <c r="CK34" s="189"/>
      <c r="CL34" s="215"/>
      <c r="CM34" s="215"/>
      <c r="CN34" s="215"/>
      <c r="CO34" s="189"/>
      <c r="CP34" s="215"/>
      <c r="CQ34" s="215"/>
      <c r="CR34" s="215"/>
      <c r="CS34" s="189"/>
      <c r="CT34" s="215"/>
      <c r="CU34" s="215"/>
      <c r="CV34" s="215"/>
      <c r="CW34" s="189"/>
      <c r="CX34" s="215"/>
      <c r="CY34" s="215"/>
      <c r="CZ34" s="215"/>
      <c r="DA34" s="215"/>
      <c r="DB34" s="215"/>
      <c r="DC34" s="215"/>
      <c r="DD34" s="215"/>
      <c r="DE34" s="215"/>
      <c r="DF34" s="189"/>
      <c r="DG34" s="215"/>
      <c r="DH34" s="215"/>
      <c r="DI34" s="215"/>
      <c r="DJ34" s="215"/>
      <c r="DK34" s="215"/>
      <c r="DL34" s="215"/>
      <c r="DM34" s="215"/>
      <c r="DN34" s="215"/>
      <c r="DO34" s="189"/>
      <c r="DP34" s="215"/>
      <c r="DQ34" s="215"/>
      <c r="DR34" s="215"/>
      <c r="DS34" s="215"/>
      <c r="DT34" s="215"/>
    </row>
    <row r="35" spans="1:124" ht="139.5" customHeight="1" x14ac:dyDescent="0.2">
      <c r="A35" s="278"/>
      <c r="B35" s="257"/>
      <c r="C35" s="260"/>
      <c r="D35" s="260"/>
      <c r="E35" s="281"/>
      <c r="F35" s="281"/>
      <c r="G35" s="281"/>
      <c r="H35" s="290"/>
      <c r="I35" s="272"/>
      <c r="J35" s="275"/>
      <c r="K35" s="234"/>
      <c r="L35" s="237"/>
      <c r="M35" s="240"/>
      <c r="N35" s="234"/>
      <c r="O35" s="269"/>
      <c r="P35" s="269"/>
      <c r="Q35" s="220"/>
      <c r="R35" s="132">
        <v>2</v>
      </c>
      <c r="S35" s="130" t="s">
        <v>464</v>
      </c>
      <c r="T35" s="56" t="str">
        <f>VLOOKUP(U35,FORMULAS!$A$15:$B$18,2,0)</f>
        <v>Probabilidad</v>
      </c>
      <c r="U35" s="57" t="s">
        <v>13</v>
      </c>
      <c r="V35" s="58">
        <f>+IF(U35='Tabla Valoración controles'!$D$4,'Tabla Valoración controles'!$F$4,IF('208-PLA-Ft-78 Mapa Gestión'!U35='Tabla Valoración controles'!$D$5,'Tabla Valoración controles'!$F$5,IF(U35=FORMULAS!$A$10,0,'Tabla Valoración controles'!$F$6)))</f>
        <v>0.25</v>
      </c>
      <c r="W35" s="57" t="s">
        <v>8</v>
      </c>
      <c r="X35" s="59">
        <f>+IF(W35='Tabla Valoración controles'!$D$7,'Tabla Valoración controles'!$F$7,IF(U35=FORMULAS!$A$10,0,'Tabla Valoración controles'!$F$8))</f>
        <v>0.15</v>
      </c>
      <c r="Y35" s="57" t="s">
        <v>18</v>
      </c>
      <c r="Z35" s="58">
        <f>+IF(Y35='Tabla Valoración controles'!$D$9,'Tabla Valoración controles'!$F$9,IF(U35=FORMULAS!$A$10,0,'Tabla Valoración controles'!$F$10))</f>
        <v>0</v>
      </c>
      <c r="AA35" s="57" t="s">
        <v>21</v>
      </c>
      <c r="AB35" s="58">
        <f>+IF(AA35='Tabla Valoración controles'!$D$9,'Tabla Valoración controles'!$F$9,IF(W35=FORMULAS!$A$10,0,'Tabla Valoración controles'!$F$10))</f>
        <v>0</v>
      </c>
      <c r="AC35" s="57" t="s">
        <v>100</v>
      </c>
      <c r="AD35" s="58">
        <f>+IF(AC35='Tabla Valoración controles'!$D$13,'Tabla Valoración controles'!$F$13,'Tabla Valoración controles'!$F$14)</f>
        <v>0</v>
      </c>
      <c r="AE35" s="105">
        <f t="shared" si="0"/>
        <v>0.4</v>
      </c>
      <c r="AF35" s="105">
        <f t="shared" ref="AF35" si="17">+AE35*AG34</f>
        <v>0.14399999999999999</v>
      </c>
      <c r="AG35" s="105">
        <f t="shared" ref="AG35" si="18">+AG34-AF35</f>
        <v>0.216</v>
      </c>
      <c r="AH35" s="263"/>
      <c r="AI35" s="263"/>
      <c r="AJ35" s="263"/>
      <c r="AK35" s="263"/>
      <c r="AL35" s="264"/>
      <c r="AM35" s="220"/>
      <c r="AN35" s="216"/>
      <c r="AO35" s="141" t="s">
        <v>515</v>
      </c>
      <c r="AP35" s="145" t="s">
        <v>564</v>
      </c>
      <c r="AQ35" s="161" t="s">
        <v>685</v>
      </c>
      <c r="AR35" s="159">
        <v>44593</v>
      </c>
      <c r="AS35" s="159">
        <v>44895</v>
      </c>
      <c r="AT35" s="159" t="s">
        <v>588</v>
      </c>
      <c r="AU35" s="159" t="s">
        <v>591</v>
      </c>
      <c r="AV35" s="157" t="s">
        <v>234</v>
      </c>
      <c r="AW35" s="227"/>
      <c r="AX35" s="139"/>
      <c r="AY35" s="139"/>
      <c r="AZ35" s="139"/>
      <c r="BA35" s="189"/>
      <c r="BB35" s="139"/>
      <c r="BC35" s="139"/>
      <c r="BD35" s="139"/>
      <c r="BE35" s="189"/>
      <c r="BF35" s="139"/>
      <c r="BG35" s="139"/>
      <c r="BH35" s="139"/>
      <c r="BI35" s="189"/>
      <c r="BJ35" s="139"/>
      <c r="BK35" s="139"/>
      <c r="BL35" s="139"/>
      <c r="BM35" s="189"/>
      <c r="BN35" s="109"/>
      <c r="BO35" s="109"/>
      <c r="BP35" s="216"/>
      <c r="BQ35" s="189"/>
      <c r="BR35" s="216"/>
      <c r="BS35" s="216"/>
      <c r="BT35" s="216"/>
      <c r="BU35" s="189"/>
      <c r="BV35" s="216"/>
      <c r="BW35" s="216"/>
      <c r="BX35" s="216"/>
      <c r="BY35" s="189"/>
      <c r="BZ35" s="216"/>
      <c r="CA35" s="216"/>
      <c r="CB35" s="216"/>
      <c r="CC35" s="189"/>
      <c r="CD35" s="216"/>
      <c r="CE35" s="216"/>
      <c r="CF35" s="216"/>
      <c r="CG35" s="189"/>
      <c r="CH35" s="216"/>
      <c r="CI35" s="216"/>
      <c r="CJ35" s="216"/>
      <c r="CK35" s="189"/>
      <c r="CL35" s="216"/>
      <c r="CM35" s="216"/>
      <c r="CN35" s="216"/>
      <c r="CO35" s="189"/>
      <c r="CP35" s="216"/>
      <c r="CQ35" s="216"/>
      <c r="CR35" s="216"/>
      <c r="CS35" s="189"/>
      <c r="CT35" s="216"/>
      <c r="CU35" s="216"/>
      <c r="CV35" s="216"/>
      <c r="CW35" s="189"/>
      <c r="CX35" s="216"/>
      <c r="CY35" s="216"/>
      <c r="CZ35" s="216"/>
      <c r="DA35" s="216"/>
      <c r="DB35" s="216"/>
      <c r="DC35" s="216"/>
      <c r="DD35" s="216"/>
      <c r="DE35" s="216"/>
      <c r="DF35" s="189"/>
      <c r="DG35" s="216"/>
      <c r="DH35" s="216"/>
      <c r="DI35" s="216"/>
      <c r="DJ35" s="216"/>
      <c r="DK35" s="216"/>
      <c r="DL35" s="216"/>
      <c r="DM35" s="216"/>
      <c r="DN35" s="216"/>
      <c r="DO35" s="189"/>
      <c r="DP35" s="216"/>
      <c r="DQ35" s="216"/>
      <c r="DR35" s="216"/>
      <c r="DS35" s="216"/>
      <c r="DT35" s="216"/>
    </row>
    <row r="36" spans="1:124" ht="17.25" customHeight="1" x14ac:dyDescent="0.2">
      <c r="A36" s="278"/>
      <c r="B36" s="257"/>
      <c r="C36" s="260"/>
      <c r="D36" s="260"/>
      <c r="E36" s="281"/>
      <c r="F36" s="281"/>
      <c r="G36" s="281"/>
      <c r="H36" s="290"/>
      <c r="I36" s="272"/>
      <c r="J36" s="275"/>
      <c r="K36" s="234"/>
      <c r="L36" s="237"/>
      <c r="M36" s="240"/>
      <c r="N36" s="234"/>
      <c r="O36" s="269"/>
      <c r="P36" s="269"/>
      <c r="Q36" s="220"/>
      <c r="R36" s="132"/>
      <c r="S36" s="130"/>
      <c r="T36" s="56">
        <f>VLOOKUP(U36,FORMULAS!$A$15:$B$18,2,0)</f>
        <v>0</v>
      </c>
      <c r="U36" s="57" t="s">
        <v>156</v>
      </c>
      <c r="V36" s="58">
        <f>+IF(U36='Tabla Valoración controles'!$D$4,'Tabla Valoración controles'!$F$4,IF('208-PLA-Ft-78 Mapa Gestión'!U36='Tabla Valoración controles'!$D$5,'Tabla Valoración controles'!$F$5,IF(U36=FORMULAS!$A$10,0,'Tabla Valoración controles'!$F$6)))</f>
        <v>0</v>
      </c>
      <c r="W36" s="57"/>
      <c r="X36" s="59">
        <f>+IF(W36='Tabla Valoración controles'!$D$7,'Tabla Valoración controles'!$F$7,IF(U36=FORMULAS!$A$10,0,'Tabla Valoración controles'!$F$8))</f>
        <v>0</v>
      </c>
      <c r="Y36" s="57"/>
      <c r="Z36" s="58">
        <f>+IF(Y36='Tabla Valoración controles'!$D$9,'Tabla Valoración controles'!$F$9,IF(U36=FORMULAS!$A$10,0,'Tabla Valoración controles'!$F$10))</f>
        <v>0</v>
      </c>
      <c r="AA36" s="57"/>
      <c r="AB36" s="58">
        <f>+IF(AA36='Tabla Valoración controles'!$D$9,'Tabla Valoración controles'!$F$9,IF(W36=FORMULAS!$A$10,0,'Tabla Valoración controles'!$F$10))</f>
        <v>0</v>
      </c>
      <c r="AC36" s="57"/>
      <c r="AD36" s="58">
        <f>+IF(AC36='Tabla Valoración controles'!$D$13,'Tabla Valoración controles'!$F$13,'Tabla Valoración controles'!$F$14)</f>
        <v>0</v>
      </c>
      <c r="AE36" s="105">
        <f t="shared" si="0"/>
        <v>0</v>
      </c>
      <c r="AF36" s="105">
        <f t="shared" ref="AF36:AF39" si="19">+AF35*AE36</f>
        <v>0</v>
      </c>
      <c r="AG36" s="105">
        <f t="shared" si="12"/>
        <v>0.216</v>
      </c>
      <c r="AH36" s="263"/>
      <c r="AI36" s="263"/>
      <c r="AJ36" s="263"/>
      <c r="AK36" s="263"/>
      <c r="AL36" s="264"/>
      <c r="AM36" s="220"/>
      <c r="AN36" s="216"/>
      <c r="AO36" s="142"/>
      <c r="AP36" s="142"/>
      <c r="AQ36" s="163"/>
      <c r="AR36" s="152"/>
      <c r="AS36" s="152"/>
      <c r="AT36" s="152"/>
      <c r="AU36" s="152"/>
      <c r="AV36" s="143"/>
      <c r="AW36" s="227"/>
      <c r="AX36" s="139"/>
      <c r="AY36" s="139"/>
      <c r="AZ36" s="139"/>
      <c r="BA36" s="189"/>
      <c r="BB36" s="139"/>
      <c r="BC36" s="139"/>
      <c r="BD36" s="139"/>
      <c r="BE36" s="189"/>
      <c r="BF36" s="139"/>
      <c r="BG36" s="139"/>
      <c r="BH36" s="139"/>
      <c r="BI36" s="189"/>
      <c r="BJ36" s="139"/>
      <c r="BK36" s="139"/>
      <c r="BL36" s="139"/>
      <c r="BM36" s="189"/>
      <c r="BN36" s="109"/>
      <c r="BO36" s="109"/>
      <c r="BP36" s="216"/>
      <c r="BQ36" s="189"/>
      <c r="BR36" s="216"/>
      <c r="BS36" s="216"/>
      <c r="BT36" s="216"/>
      <c r="BU36" s="189"/>
      <c r="BV36" s="216"/>
      <c r="BW36" s="216"/>
      <c r="BX36" s="216"/>
      <c r="BY36" s="189"/>
      <c r="BZ36" s="216"/>
      <c r="CA36" s="216"/>
      <c r="CB36" s="216"/>
      <c r="CC36" s="189"/>
      <c r="CD36" s="216"/>
      <c r="CE36" s="216"/>
      <c r="CF36" s="216"/>
      <c r="CG36" s="189"/>
      <c r="CH36" s="216"/>
      <c r="CI36" s="216"/>
      <c r="CJ36" s="216"/>
      <c r="CK36" s="189"/>
      <c r="CL36" s="216"/>
      <c r="CM36" s="216"/>
      <c r="CN36" s="216"/>
      <c r="CO36" s="189"/>
      <c r="CP36" s="216"/>
      <c r="CQ36" s="216"/>
      <c r="CR36" s="216"/>
      <c r="CS36" s="189"/>
      <c r="CT36" s="216"/>
      <c r="CU36" s="216"/>
      <c r="CV36" s="216"/>
      <c r="CW36" s="189"/>
      <c r="CX36" s="216"/>
      <c r="CY36" s="216"/>
      <c r="CZ36" s="216"/>
      <c r="DA36" s="216"/>
      <c r="DB36" s="216"/>
      <c r="DC36" s="216"/>
      <c r="DD36" s="216"/>
      <c r="DE36" s="216"/>
      <c r="DF36" s="189"/>
      <c r="DG36" s="216"/>
      <c r="DH36" s="216"/>
      <c r="DI36" s="216"/>
      <c r="DJ36" s="216"/>
      <c r="DK36" s="216"/>
      <c r="DL36" s="216"/>
      <c r="DM36" s="216"/>
      <c r="DN36" s="216"/>
      <c r="DO36" s="189"/>
      <c r="DP36" s="216"/>
      <c r="DQ36" s="216"/>
      <c r="DR36" s="216"/>
      <c r="DS36" s="216"/>
      <c r="DT36" s="216"/>
    </row>
    <row r="37" spans="1:124" ht="17.25" customHeight="1" x14ac:dyDescent="0.2">
      <c r="A37" s="278"/>
      <c r="B37" s="257"/>
      <c r="C37" s="260"/>
      <c r="D37" s="260"/>
      <c r="E37" s="281"/>
      <c r="F37" s="281"/>
      <c r="G37" s="281"/>
      <c r="H37" s="290"/>
      <c r="I37" s="272"/>
      <c r="J37" s="275"/>
      <c r="K37" s="234"/>
      <c r="L37" s="237"/>
      <c r="M37" s="240"/>
      <c r="N37" s="234"/>
      <c r="O37" s="269"/>
      <c r="P37" s="269"/>
      <c r="Q37" s="220"/>
      <c r="R37" s="132"/>
      <c r="S37" s="130"/>
      <c r="T37" s="56">
        <f>VLOOKUP(U37,FORMULAS!$A$15:$B$18,2,0)</f>
        <v>0</v>
      </c>
      <c r="U37" s="57" t="s">
        <v>156</v>
      </c>
      <c r="V37" s="58">
        <f>+IF(U37='Tabla Valoración controles'!$D$4,'Tabla Valoración controles'!$F$4,IF('208-PLA-Ft-78 Mapa Gestión'!U37='Tabla Valoración controles'!$D$5,'Tabla Valoración controles'!$F$5,IF(U37=FORMULAS!$A$10,0,'Tabla Valoración controles'!$F$6)))</f>
        <v>0</v>
      </c>
      <c r="W37" s="57"/>
      <c r="X37" s="59">
        <f>+IF(W37='Tabla Valoración controles'!$D$7,'Tabla Valoración controles'!$F$7,IF(U37=FORMULAS!$A$10,0,'Tabla Valoración controles'!$F$8))</f>
        <v>0</v>
      </c>
      <c r="Y37" s="57"/>
      <c r="Z37" s="58">
        <f>+IF(Y37='Tabla Valoración controles'!$D$9,'Tabla Valoración controles'!$F$9,IF(U37=FORMULAS!$A$10,0,'Tabla Valoración controles'!$F$10))</f>
        <v>0</v>
      </c>
      <c r="AA37" s="57"/>
      <c r="AB37" s="58">
        <f>+IF(AA37='Tabla Valoración controles'!$D$9,'Tabla Valoración controles'!$F$9,IF(W37=FORMULAS!$A$10,0,'Tabla Valoración controles'!$F$10))</f>
        <v>0</v>
      </c>
      <c r="AC37" s="57"/>
      <c r="AD37" s="58">
        <f>+IF(AC37='Tabla Valoración controles'!$D$13,'Tabla Valoración controles'!$F$13,'Tabla Valoración controles'!$F$14)</f>
        <v>0</v>
      </c>
      <c r="AE37" s="105">
        <f t="shared" si="0"/>
        <v>0</v>
      </c>
      <c r="AF37" s="105">
        <f t="shared" si="19"/>
        <v>0</v>
      </c>
      <c r="AG37" s="105">
        <f t="shared" si="12"/>
        <v>0.216</v>
      </c>
      <c r="AH37" s="263"/>
      <c r="AI37" s="263"/>
      <c r="AJ37" s="263"/>
      <c r="AK37" s="263"/>
      <c r="AL37" s="264"/>
      <c r="AM37" s="220"/>
      <c r="AN37" s="216"/>
      <c r="AO37" s="141"/>
      <c r="AP37" s="145"/>
      <c r="AQ37" s="161"/>
      <c r="AR37" s="159"/>
      <c r="AS37" s="159"/>
      <c r="AT37" s="159"/>
      <c r="AU37" s="159"/>
      <c r="AV37" s="143"/>
      <c r="AW37" s="227"/>
      <c r="AX37" s="139"/>
      <c r="AY37" s="139"/>
      <c r="AZ37" s="139"/>
      <c r="BA37" s="189"/>
      <c r="BB37" s="139"/>
      <c r="BC37" s="139"/>
      <c r="BD37" s="139"/>
      <c r="BE37" s="189"/>
      <c r="BF37" s="139"/>
      <c r="BG37" s="139"/>
      <c r="BH37" s="139"/>
      <c r="BI37" s="189"/>
      <c r="BJ37" s="139"/>
      <c r="BK37" s="139"/>
      <c r="BL37" s="139"/>
      <c r="BM37" s="189"/>
      <c r="BN37" s="109"/>
      <c r="BO37" s="109"/>
      <c r="BP37" s="216"/>
      <c r="BQ37" s="189"/>
      <c r="BR37" s="216"/>
      <c r="BS37" s="216"/>
      <c r="BT37" s="216"/>
      <c r="BU37" s="189"/>
      <c r="BV37" s="216"/>
      <c r="BW37" s="216"/>
      <c r="BX37" s="216"/>
      <c r="BY37" s="189"/>
      <c r="BZ37" s="216"/>
      <c r="CA37" s="216"/>
      <c r="CB37" s="216"/>
      <c r="CC37" s="189"/>
      <c r="CD37" s="216"/>
      <c r="CE37" s="216"/>
      <c r="CF37" s="216"/>
      <c r="CG37" s="189"/>
      <c r="CH37" s="216"/>
      <c r="CI37" s="216"/>
      <c r="CJ37" s="216"/>
      <c r="CK37" s="189"/>
      <c r="CL37" s="216"/>
      <c r="CM37" s="216"/>
      <c r="CN37" s="216"/>
      <c r="CO37" s="189"/>
      <c r="CP37" s="216"/>
      <c r="CQ37" s="216"/>
      <c r="CR37" s="216"/>
      <c r="CS37" s="189"/>
      <c r="CT37" s="216"/>
      <c r="CU37" s="216"/>
      <c r="CV37" s="216"/>
      <c r="CW37" s="189"/>
      <c r="CX37" s="216"/>
      <c r="CY37" s="216"/>
      <c r="CZ37" s="216"/>
      <c r="DA37" s="216"/>
      <c r="DB37" s="216"/>
      <c r="DC37" s="216"/>
      <c r="DD37" s="216"/>
      <c r="DE37" s="216"/>
      <c r="DF37" s="189"/>
      <c r="DG37" s="216"/>
      <c r="DH37" s="216"/>
      <c r="DI37" s="216"/>
      <c r="DJ37" s="216"/>
      <c r="DK37" s="216"/>
      <c r="DL37" s="216"/>
      <c r="DM37" s="216"/>
      <c r="DN37" s="216"/>
      <c r="DO37" s="189"/>
      <c r="DP37" s="216"/>
      <c r="DQ37" s="216"/>
      <c r="DR37" s="216"/>
      <c r="DS37" s="216"/>
      <c r="DT37" s="216"/>
    </row>
    <row r="38" spans="1:124" ht="17.25" customHeight="1" x14ac:dyDescent="0.2">
      <c r="A38" s="278"/>
      <c r="B38" s="257"/>
      <c r="C38" s="260"/>
      <c r="D38" s="260"/>
      <c r="E38" s="281"/>
      <c r="F38" s="281"/>
      <c r="G38" s="281"/>
      <c r="H38" s="290"/>
      <c r="I38" s="272"/>
      <c r="J38" s="275"/>
      <c r="K38" s="234"/>
      <c r="L38" s="237"/>
      <c r="M38" s="240"/>
      <c r="N38" s="234"/>
      <c r="O38" s="269"/>
      <c r="P38" s="269"/>
      <c r="Q38" s="220"/>
      <c r="R38" s="132"/>
      <c r="S38" s="130"/>
      <c r="T38" s="56">
        <f>VLOOKUP(U38,FORMULAS!$A$15:$B$18,2,0)</f>
        <v>0</v>
      </c>
      <c r="U38" s="57" t="s">
        <v>156</v>
      </c>
      <c r="V38" s="58">
        <f>+IF(U38='Tabla Valoración controles'!$D$4,'Tabla Valoración controles'!$F$4,IF('208-PLA-Ft-78 Mapa Gestión'!U38='Tabla Valoración controles'!$D$5,'Tabla Valoración controles'!$F$5,IF(U38=FORMULAS!$A$10,0,'Tabla Valoración controles'!$F$6)))</f>
        <v>0</v>
      </c>
      <c r="W38" s="57"/>
      <c r="X38" s="59">
        <f>+IF(W38='Tabla Valoración controles'!$D$7,'Tabla Valoración controles'!$F$7,IF(U38=FORMULAS!$A$10,0,'Tabla Valoración controles'!$F$8))</f>
        <v>0</v>
      </c>
      <c r="Y38" s="57"/>
      <c r="Z38" s="58">
        <f>+IF(Y38='Tabla Valoración controles'!$D$9,'Tabla Valoración controles'!$F$9,IF(U38=FORMULAS!$A$10,0,'Tabla Valoración controles'!$F$10))</f>
        <v>0</v>
      </c>
      <c r="AA38" s="57"/>
      <c r="AB38" s="58">
        <f>+IF(AA38='Tabla Valoración controles'!$D$9,'Tabla Valoración controles'!$F$9,IF(W38=FORMULAS!$A$10,0,'Tabla Valoración controles'!$F$10))</f>
        <v>0</v>
      </c>
      <c r="AC38" s="57"/>
      <c r="AD38" s="58">
        <f>+IF(AC38='Tabla Valoración controles'!$D$13,'Tabla Valoración controles'!$F$13,'Tabla Valoración controles'!$F$14)</f>
        <v>0</v>
      </c>
      <c r="AE38" s="105">
        <f t="shared" si="0"/>
        <v>0</v>
      </c>
      <c r="AF38" s="105">
        <f t="shared" si="19"/>
        <v>0</v>
      </c>
      <c r="AG38" s="105">
        <f t="shared" si="12"/>
        <v>0.216</v>
      </c>
      <c r="AH38" s="263"/>
      <c r="AI38" s="263"/>
      <c r="AJ38" s="263"/>
      <c r="AK38" s="263"/>
      <c r="AL38" s="264"/>
      <c r="AM38" s="220"/>
      <c r="AN38" s="216"/>
      <c r="AO38" s="141"/>
      <c r="AP38" s="141"/>
      <c r="AQ38" s="162"/>
      <c r="AR38" s="151"/>
      <c r="AS38" s="151"/>
      <c r="AT38" s="151"/>
      <c r="AU38" s="151"/>
      <c r="AV38" s="143"/>
      <c r="AW38" s="227"/>
      <c r="AX38" s="139"/>
      <c r="AY38" s="139"/>
      <c r="AZ38" s="139"/>
      <c r="BA38" s="189"/>
      <c r="BB38" s="139"/>
      <c r="BC38" s="139"/>
      <c r="BD38" s="139"/>
      <c r="BE38" s="189"/>
      <c r="BF38" s="139"/>
      <c r="BG38" s="139"/>
      <c r="BH38" s="139"/>
      <c r="BI38" s="189"/>
      <c r="BJ38" s="139"/>
      <c r="BK38" s="139"/>
      <c r="BL38" s="139"/>
      <c r="BM38" s="189"/>
      <c r="BN38" s="109"/>
      <c r="BO38" s="109"/>
      <c r="BP38" s="216"/>
      <c r="BQ38" s="189"/>
      <c r="BR38" s="216"/>
      <c r="BS38" s="216"/>
      <c r="BT38" s="216"/>
      <c r="BU38" s="189"/>
      <c r="BV38" s="216"/>
      <c r="BW38" s="216"/>
      <c r="BX38" s="216"/>
      <c r="BY38" s="189"/>
      <c r="BZ38" s="216"/>
      <c r="CA38" s="216"/>
      <c r="CB38" s="216"/>
      <c r="CC38" s="189"/>
      <c r="CD38" s="216"/>
      <c r="CE38" s="216"/>
      <c r="CF38" s="216"/>
      <c r="CG38" s="189"/>
      <c r="CH38" s="216"/>
      <c r="CI38" s="216"/>
      <c r="CJ38" s="216"/>
      <c r="CK38" s="189"/>
      <c r="CL38" s="216"/>
      <c r="CM38" s="216"/>
      <c r="CN38" s="216"/>
      <c r="CO38" s="189"/>
      <c r="CP38" s="216"/>
      <c r="CQ38" s="216"/>
      <c r="CR38" s="216"/>
      <c r="CS38" s="189"/>
      <c r="CT38" s="216"/>
      <c r="CU38" s="216"/>
      <c r="CV38" s="216"/>
      <c r="CW38" s="189"/>
      <c r="CX38" s="216"/>
      <c r="CY38" s="216"/>
      <c r="CZ38" s="216"/>
      <c r="DA38" s="216"/>
      <c r="DB38" s="216"/>
      <c r="DC38" s="216"/>
      <c r="DD38" s="216"/>
      <c r="DE38" s="216"/>
      <c r="DF38" s="189"/>
      <c r="DG38" s="216"/>
      <c r="DH38" s="216"/>
      <c r="DI38" s="216"/>
      <c r="DJ38" s="216"/>
      <c r="DK38" s="216"/>
      <c r="DL38" s="216"/>
      <c r="DM38" s="216"/>
      <c r="DN38" s="216"/>
      <c r="DO38" s="189"/>
      <c r="DP38" s="216"/>
      <c r="DQ38" s="216"/>
      <c r="DR38" s="216"/>
      <c r="DS38" s="216"/>
      <c r="DT38" s="216"/>
    </row>
    <row r="39" spans="1:124" ht="17.25" customHeight="1" x14ac:dyDescent="0.2">
      <c r="A39" s="279"/>
      <c r="B39" s="258"/>
      <c r="C39" s="261"/>
      <c r="D39" s="261"/>
      <c r="E39" s="282"/>
      <c r="F39" s="282"/>
      <c r="G39" s="282"/>
      <c r="H39" s="291"/>
      <c r="I39" s="273"/>
      <c r="J39" s="276"/>
      <c r="K39" s="235"/>
      <c r="L39" s="238"/>
      <c r="M39" s="241"/>
      <c r="N39" s="235"/>
      <c r="O39" s="270"/>
      <c r="P39" s="270"/>
      <c r="Q39" s="221"/>
      <c r="R39" s="132"/>
      <c r="S39" s="130"/>
      <c r="T39" s="56">
        <f>VLOOKUP(U39,FORMULAS!$A$15:$B$18,2,0)</f>
        <v>0</v>
      </c>
      <c r="U39" s="57" t="s">
        <v>156</v>
      </c>
      <c r="V39" s="58">
        <f>+IF(U39='Tabla Valoración controles'!$D$4,'Tabla Valoración controles'!$F$4,IF('208-PLA-Ft-78 Mapa Gestión'!U39='Tabla Valoración controles'!$D$5,'Tabla Valoración controles'!$F$5,IF(U39=FORMULAS!$A$10,0,'Tabla Valoración controles'!$F$6)))</f>
        <v>0</v>
      </c>
      <c r="W39" s="57"/>
      <c r="X39" s="59">
        <f>+IF(W39='Tabla Valoración controles'!$D$7,'Tabla Valoración controles'!$F$7,IF(U39=FORMULAS!$A$10,0,'Tabla Valoración controles'!$F$8))</f>
        <v>0</v>
      </c>
      <c r="Y39" s="57"/>
      <c r="Z39" s="58">
        <f>+IF(Y39='Tabla Valoración controles'!$D$9,'Tabla Valoración controles'!$F$9,IF(U39=FORMULAS!$A$10,0,'Tabla Valoración controles'!$F$10))</f>
        <v>0</v>
      </c>
      <c r="AA39" s="57"/>
      <c r="AB39" s="58">
        <f>+IF(AA39='Tabla Valoración controles'!$D$9,'Tabla Valoración controles'!$F$9,IF(W39=FORMULAS!$A$10,0,'Tabla Valoración controles'!$F$10))</f>
        <v>0</v>
      </c>
      <c r="AC39" s="57"/>
      <c r="AD39" s="58">
        <f>+IF(AC39='Tabla Valoración controles'!$D$13,'Tabla Valoración controles'!$F$13,'Tabla Valoración controles'!$F$14)</f>
        <v>0</v>
      </c>
      <c r="AE39" s="105">
        <f t="shared" si="0"/>
        <v>0</v>
      </c>
      <c r="AF39" s="105">
        <f t="shared" si="19"/>
        <v>0</v>
      </c>
      <c r="AG39" s="105">
        <f t="shared" si="12"/>
        <v>0.216</v>
      </c>
      <c r="AH39" s="263"/>
      <c r="AI39" s="263"/>
      <c r="AJ39" s="263"/>
      <c r="AK39" s="263"/>
      <c r="AL39" s="264"/>
      <c r="AM39" s="221"/>
      <c r="AN39" s="217"/>
      <c r="AO39" s="142"/>
      <c r="AP39" s="142"/>
      <c r="AQ39" s="163"/>
      <c r="AR39" s="152"/>
      <c r="AS39" s="152"/>
      <c r="AT39" s="152"/>
      <c r="AU39" s="152"/>
      <c r="AV39" s="144"/>
      <c r="AW39" s="228"/>
      <c r="AX39" s="139"/>
      <c r="AY39" s="139"/>
      <c r="AZ39" s="139"/>
      <c r="BA39" s="189"/>
      <c r="BB39" s="139"/>
      <c r="BC39" s="139"/>
      <c r="BD39" s="139"/>
      <c r="BE39" s="189"/>
      <c r="BF39" s="139"/>
      <c r="BG39" s="139"/>
      <c r="BH39" s="139"/>
      <c r="BI39" s="189"/>
      <c r="BJ39" s="139"/>
      <c r="BK39" s="139"/>
      <c r="BL39" s="139"/>
      <c r="BM39" s="189"/>
      <c r="BN39" s="110"/>
      <c r="BO39" s="110"/>
      <c r="BP39" s="217"/>
      <c r="BQ39" s="189"/>
      <c r="BR39" s="217"/>
      <c r="BS39" s="217"/>
      <c r="BT39" s="217"/>
      <c r="BU39" s="189"/>
      <c r="BV39" s="217"/>
      <c r="BW39" s="217"/>
      <c r="BX39" s="217"/>
      <c r="BY39" s="189"/>
      <c r="BZ39" s="217"/>
      <c r="CA39" s="217"/>
      <c r="CB39" s="217"/>
      <c r="CC39" s="189"/>
      <c r="CD39" s="217"/>
      <c r="CE39" s="217"/>
      <c r="CF39" s="217"/>
      <c r="CG39" s="189"/>
      <c r="CH39" s="217"/>
      <c r="CI39" s="217"/>
      <c r="CJ39" s="217"/>
      <c r="CK39" s="189"/>
      <c r="CL39" s="217"/>
      <c r="CM39" s="217"/>
      <c r="CN39" s="217"/>
      <c r="CO39" s="189"/>
      <c r="CP39" s="217"/>
      <c r="CQ39" s="217"/>
      <c r="CR39" s="217"/>
      <c r="CS39" s="189"/>
      <c r="CT39" s="217"/>
      <c r="CU39" s="217"/>
      <c r="CV39" s="217"/>
      <c r="CW39" s="189"/>
      <c r="CX39" s="217"/>
      <c r="CY39" s="217"/>
      <c r="CZ39" s="217"/>
      <c r="DA39" s="217"/>
      <c r="DB39" s="217"/>
      <c r="DC39" s="217"/>
      <c r="DD39" s="217"/>
      <c r="DE39" s="217"/>
      <c r="DF39" s="189"/>
      <c r="DG39" s="217"/>
      <c r="DH39" s="217"/>
      <c r="DI39" s="217"/>
      <c r="DJ39" s="217"/>
      <c r="DK39" s="217"/>
      <c r="DL39" s="217"/>
      <c r="DM39" s="217"/>
      <c r="DN39" s="217"/>
      <c r="DO39" s="189"/>
      <c r="DP39" s="217"/>
      <c r="DQ39" s="217"/>
      <c r="DR39" s="217"/>
      <c r="DS39" s="217"/>
      <c r="DT39" s="217"/>
    </row>
    <row r="40" spans="1:124" ht="135" customHeight="1" x14ac:dyDescent="0.2">
      <c r="A40" s="277">
        <v>6</v>
      </c>
      <c r="B40" s="256" t="s">
        <v>337</v>
      </c>
      <c r="C40" s="259" t="str">
        <f>VLOOKUP(B40,FORMULAS!$A$30:$B$52,2,0)</f>
        <v>Disminuir el número de hogares que habitan en predios localizados en zonas de Alto Riesgo no mitigable o los ordenados mediante sentencias judiciales o actos administrativos.</v>
      </c>
      <c r="D40" s="259" t="str">
        <f>VLOOKUP(B40,FORMULAS!$A$30:$C$52,3,0)</f>
        <v>Director de Reasentamientos</v>
      </c>
      <c r="E40" s="256" t="s">
        <v>113</v>
      </c>
      <c r="F40" s="320" t="s">
        <v>356</v>
      </c>
      <c r="G40" s="271" t="s">
        <v>357</v>
      </c>
      <c r="H40" s="323" t="s">
        <v>358</v>
      </c>
      <c r="I40" s="271" t="s">
        <v>262</v>
      </c>
      <c r="J40" s="274">
        <v>900</v>
      </c>
      <c r="K40" s="233" t="str">
        <f>+IF(L40=FORMULAS!$N$2,FORMULAS!$O$2,IF('208-PLA-Ft-78 Mapa Gestión'!L40:L45=FORMULAS!$N$3,FORMULAS!$O$3,IF('208-PLA-Ft-78 Mapa Gestión'!L40:L45=FORMULAS!$N$4,FORMULAS!$O$4,IF('208-PLA-Ft-78 Mapa Gestión'!L40:L45=FORMULAS!$N$5,FORMULAS!$O$5,IF('208-PLA-Ft-78 Mapa Gestión'!L40:L45=FORMULAS!$N$6,FORMULAS!$O$6)))))</f>
        <v>Alta</v>
      </c>
      <c r="L40" s="236">
        <f>+IF(J40&lt;=FORMULAS!$M$2,FORMULAS!$N$2,IF('208-PLA-Ft-78 Mapa Gestión'!J40&lt;=FORMULAS!$M$3,FORMULAS!$N$3,IF('208-PLA-Ft-78 Mapa Gestión'!J40&lt;=FORMULAS!$M$4,FORMULAS!$N$4,IF('208-PLA-Ft-78 Mapa Gestión'!J40&lt;=FORMULAS!$M$5,FORMULAS!$N$5,FORMULAS!$N$6))))</f>
        <v>0.8</v>
      </c>
      <c r="M40" s="239" t="s">
        <v>85</v>
      </c>
      <c r="N40" s="233" t="str">
        <f>+IF(M40=FORMULAS!$H$2,FORMULAS!$I$2,IF('208-PLA-Ft-78 Mapa Gestión'!M40:M45=FORMULAS!$H$3,FORMULAS!$I$3,IF('208-PLA-Ft-78 Mapa Gestión'!M40:M45=FORMULAS!$H$4,FORMULAS!$I$4,IF('208-PLA-Ft-78 Mapa Gestión'!M40:M45=FORMULAS!$H$5,FORMULAS!$I$5,IF('208-PLA-Ft-78 Mapa Gestión'!M40:M45=FORMULAS!$H$6,FORMULAS!$I$6,IF('208-PLA-Ft-78 Mapa Gestión'!M40:M45=FORMULAS!$H$7,FORMULAS!$I$7,IF('208-PLA-Ft-78 Mapa Gestión'!M40:M45=FORMULAS!$H$8,FORMULAS!$I$8,IF('208-PLA-Ft-78 Mapa Gestión'!M40:M45=FORMULAS!$H$9,FORMULAS!$I$9,IF('208-PLA-Ft-78 Mapa Gestión'!M40:M45=FORMULAS!$H$10,FORMULAS!$I$10,IF('208-PLA-Ft-78 Mapa Gestión'!M40:M45=FORMULAS!$H$11,FORMULAS!$I$11))))))))))</f>
        <v>Moderado</v>
      </c>
      <c r="O40" s="268">
        <f>VLOOKUP(N40,FORMULAS!$I$1:$J$6,2,0)</f>
        <v>0.6</v>
      </c>
      <c r="P40" s="268" t="str">
        <f t="shared" ref="P40" si="20">CONCATENATE(N40,K40)</f>
        <v>ModeradoAlta</v>
      </c>
      <c r="Q40" s="219" t="str">
        <f>VLOOKUP(P40,FORMULAS!$K$17:$L$42,2,0)</f>
        <v>Alto</v>
      </c>
      <c r="R40" s="132">
        <v>1</v>
      </c>
      <c r="S40" s="130" t="s">
        <v>465</v>
      </c>
      <c r="T40" s="56" t="str">
        <f>VLOOKUP(U40,FORMULAS!$A$15:$B$18,2,0)</f>
        <v>Probabilidad</v>
      </c>
      <c r="U40" s="57" t="s">
        <v>14</v>
      </c>
      <c r="V40" s="58">
        <f>+IF(U40='Tabla Valoración controles'!$D$4,'Tabla Valoración controles'!$F$4,IF('208-PLA-Ft-78 Mapa Gestión'!U40='Tabla Valoración controles'!$D$5,'Tabla Valoración controles'!$F$5,IF(U40=FORMULAS!$A$10,0,'Tabla Valoración controles'!$F$6)))</f>
        <v>0.15</v>
      </c>
      <c r="W40" s="57" t="s">
        <v>8</v>
      </c>
      <c r="X40" s="59">
        <f>+IF(W40='Tabla Valoración controles'!$D$7,'Tabla Valoración controles'!$F$7,IF(U40=FORMULAS!$A$10,0,'Tabla Valoración controles'!$F$8))</f>
        <v>0.15</v>
      </c>
      <c r="Y40" s="57" t="s">
        <v>18</v>
      </c>
      <c r="Z40" s="58">
        <f>+IF(Y40='Tabla Valoración controles'!$D$9,'Tabla Valoración controles'!$F$9,IF(U40=FORMULAS!$A$10,0,'Tabla Valoración controles'!$F$10))</f>
        <v>0</v>
      </c>
      <c r="AA40" s="57" t="s">
        <v>21</v>
      </c>
      <c r="AB40" s="58">
        <f>+IF(AA40='Tabla Valoración controles'!$D$9,'Tabla Valoración controles'!$F$9,IF(W40=FORMULAS!$A$10,0,'Tabla Valoración controles'!$F$10))</f>
        <v>0</v>
      </c>
      <c r="AC40" s="57" t="s">
        <v>100</v>
      </c>
      <c r="AD40" s="58">
        <f>+IF(AC40='Tabla Valoración controles'!$D$13,'Tabla Valoración controles'!$F$13,'Tabla Valoración controles'!$F$14)</f>
        <v>0</v>
      </c>
      <c r="AE40" s="105">
        <f t="shared" si="0"/>
        <v>0.3</v>
      </c>
      <c r="AF40" s="105">
        <f>+IF(T40=FORMULAS!$A$8,'208-PLA-Ft-78 Mapa Gestión'!AE40*'208-PLA-Ft-78 Mapa Gestión'!L40:L45,'208-PLA-Ft-78 Mapa Gestión'!AE40*'208-PLA-Ft-78 Mapa Gestión'!O40:O45)</f>
        <v>0.24</v>
      </c>
      <c r="AG40" s="105">
        <f>+IF(T40=FORMULAS!$A$8,'208-PLA-Ft-78 Mapa Gestión'!L40:L45-'208-PLA-Ft-78 Mapa Gestión'!AF40,0)</f>
        <v>0.56000000000000005</v>
      </c>
      <c r="AH40" s="262">
        <f t="shared" ref="AH40" si="21">+AG45</f>
        <v>0.24640000000000001</v>
      </c>
      <c r="AI40" s="262" t="str">
        <f>+IF(AH40&lt;=FORMULAS!$N$2,FORMULAS!$O$2,IF(AH40&lt;=FORMULAS!$N$3,FORMULAS!$O$3,IF(AH40&lt;=FORMULAS!$N$4,FORMULAS!$O$4,IF(AH40&lt;=FORMULAS!$N$5,FORMULAS!$O$5,FORMULAS!O36))))</f>
        <v>Baja</v>
      </c>
      <c r="AJ40" s="262" t="str">
        <f>+IF(T40=FORMULAS!$A$9,AG45,'208-PLA-Ft-78 Mapa Gestión'!N40:N45)</f>
        <v>Moderado</v>
      </c>
      <c r="AK40" s="262">
        <f>+IF(T40=FORMULAS!B39,'208-PLA-Ft-78 Mapa Gestión'!AG45,'208-PLA-Ft-78 Mapa Gestión'!O40:O45)</f>
        <v>0.6</v>
      </c>
      <c r="AL40" s="264" t="str">
        <f t="shared" ref="AL40" si="22">CONCATENATE(AJ40,AI40)</f>
        <v>ModeradoBaja</v>
      </c>
      <c r="AM40" s="265" t="str">
        <f>VLOOKUP(AL40,FORMULAS!$K$17:$L$42,2,0)</f>
        <v>Moderado</v>
      </c>
      <c r="AN40" s="215" t="s">
        <v>162</v>
      </c>
      <c r="AO40" s="145" t="s">
        <v>516</v>
      </c>
      <c r="AP40" s="145" t="s">
        <v>564</v>
      </c>
      <c r="AQ40" s="161" t="s">
        <v>685</v>
      </c>
      <c r="AR40" s="177">
        <v>44593</v>
      </c>
      <c r="AS40" s="177">
        <v>44895</v>
      </c>
      <c r="AT40" s="159" t="s">
        <v>588</v>
      </c>
      <c r="AU40" s="159" t="s">
        <v>591</v>
      </c>
      <c r="AV40" s="157" t="s">
        <v>234</v>
      </c>
      <c r="AW40" s="229" t="s">
        <v>668</v>
      </c>
      <c r="AX40" s="139"/>
      <c r="AY40" s="139"/>
      <c r="AZ40" s="139"/>
      <c r="BA40" s="189"/>
      <c r="BB40" s="139"/>
      <c r="BC40" s="139"/>
      <c r="BD40" s="139"/>
      <c r="BE40" s="189"/>
      <c r="BF40" s="139"/>
      <c r="BG40" s="139"/>
      <c r="BH40" s="139"/>
      <c r="BI40" s="189"/>
      <c r="BJ40" s="139"/>
      <c r="BK40" s="139"/>
      <c r="BL40" s="139"/>
      <c r="BM40" s="189"/>
      <c r="BN40" s="108"/>
      <c r="BO40" s="108"/>
      <c r="BP40" s="215"/>
      <c r="BQ40" s="189"/>
      <c r="BR40" s="215"/>
      <c r="BS40" s="215"/>
      <c r="BT40" s="215"/>
      <c r="BU40" s="189"/>
      <c r="BV40" s="215"/>
      <c r="BW40" s="215"/>
      <c r="BX40" s="215"/>
      <c r="BY40" s="189"/>
      <c r="BZ40" s="215"/>
      <c r="CA40" s="215"/>
      <c r="CB40" s="215"/>
      <c r="CC40" s="189"/>
      <c r="CD40" s="215"/>
      <c r="CE40" s="215"/>
      <c r="CF40" s="215"/>
      <c r="CG40" s="189"/>
      <c r="CH40" s="215"/>
      <c r="CI40" s="215"/>
      <c r="CJ40" s="215"/>
      <c r="CK40" s="189"/>
      <c r="CL40" s="215"/>
      <c r="CM40" s="215"/>
      <c r="CN40" s="215"/>
      <c r="CO40" s="189"/>
      <c r="CP40" s="215"/>
      <c r="CQ40" s="215"/>
      <c r="CR40" s="215"/>
      <c r="CS40" s="189"/>
      <c r="CT40" s="215"/>
      <c r="CU40" s="215"/>
      <c r="CV40" s="215"/>
      <c r="CW40" s="189"/>
      <c r="CX40" s="215"/>
      <c r="CY40" s="215"/>
      <c r="CZ40" s="215"/>
      <c r="DA40" s="215"/>
      <c r="DB40" s="215"/>
      <c r="DC40" s="215"/>
      <c r="DD40" s="215"/>
      <c r="DE40" s="215"/>
      <c r="DF40" s="189"/>
      <c r="DG40" s="215"/>
      <c r="DH40" s="215"/>
      <c r="DI40" s="215"/>
      <c r="DJ40" s="215"/>
      <c r="DK40" s="215"/>
      <c r="DL40" s="215"/>
      <c r="DM40" s="215"/>
      <c r="DN40" s="215"/>
      <c r="DO40" s="189"/>
      <c r="DP40" s="215"/>
      <c r="DQ40" s="215"/>
      <c r="DR40" s="215"/>
      <c r="DS40" s="215"/>
      <c r="DT40" s="215"/>
    </row>
    <row r="41" spans="1:124" ht="135" customHeight="1" x14ac:dyDescent="0.2">
      <c r="A41" s="278"/>
      <c r="B41" s="257"/>
      <c r="C41" s="260"/>
      <c r="D41" s="260"/>
      <c r="E41" s="257"/>
      <c r="F41" s="321"/>
      <c r="G41" s="272"/>
      <c r="H41" s="324"/>
      <c r="I41" s="272"/>
      <c r="J41" s="275"/>
      <c r="K41" s="234"/>
      <c r="L41" s="237"/>
      <c r="M41" s="240"/>
      <c r="N41" s="234"/>
      <c r="O41" s="269"/>
      <c r="P41" s="269"/>
      <c r="Q41" s="220"/>
      <c r="R41" s="132">
        <v>2</v>
      </c>
      <c r="S41" s="130" t="s">
        <v>466</v>
      </c>
      <c r="T41" s="56" t="str">
        <f>VLOOKUP(U41,FORMULAS!$A$15:$B$18,2,0)</f>
        <v>Probabilidad</v>
      </c>
      <c r="U41" s="57" t="s">
        <v>13</v>
      </c>
      <c r="V41" s="58">
        <f>+IF(U41='Tabla Valoración controles'!$D$4,'Tabla Valoración controles'!$F$4,IF('208-PLA-Ft-78 Mapa Gestión'!U41='Tabla Valoración controles'!$D$5,'Tabla Valoración controles'!$F$5,IF(U41=FORMULAS!$A$10,0,'Tabla Valoración controles'!$F$6)))</f>
        <v>0.25</v>
      </c>
      <c r="W41" s="57" t="s">
        <v>8</v>
      </c>
      <c r="X41" s="59">
        <f>+IF(W41='Tabla Valoración controles'!$D$7,'Tabla Valoración controles'!$F$7,IF(U41=FORMULAS!$A$10,0,'Tabla Valoración controles'!$F$8))</f>
        <v>0.15</v>
      </c>
      <c r="Y41" s="57" t="s">
        <v>18</v>
      </c>
      <c r="Z41" s="58">
        <f>+IF(Y41='Tabla Valoración controles'!$D$9,'Tabla Valoración controles'!$F$9,IF(U41=FORMULAS!$A$10,0,'Tabla Valoración controles'!$F$10))</f>
        <v>0</v>
      </c>
      <c r="AA41" s="57" t="s">
        <v>21</v>
      </c>
      <c r="AB41" s="58">
        <f>+IF(AA41='Tabla Valoración controles'!$D$9,'Tabla Valoración controles'!$F$9,IF(W41=FORMULAS!$A$10,0,'Tabla Valoración controles'!$F$10))</f>
        <v>0</v>
      </c>
      <c r="AC41" s="57" t="s">
        <v>100</v>
      </c>
      <c r="AD41" s="58">
        <f>+IF(AC41='Tabla Valoración controles'!$D$13,'Tabla Valoración controles'!$F$13,'Tabla Valoración controles'!$F$14)</f>
        <v>0</v>
      </c>
      <c r="AE41" s="105">
        <f t="shared" si="0"/>
        <v>0.4</v>
      </c>
      <c r="AF41" s="105">
        <f t="shared" ref="AF41" si="23">+AE41*AG40</f>
        <v>0.22400000000000003</v>
      </c>
      <c r="AG41" s="105">
        <f t="shared" ref="AG41" si="24">+AG40-AF41</f>
        <v>0.33600000000000002</v>
      </c>
      <c r="AH41" s="263"/>
      <c r="AI41" s="263"/>
      <c r="AJ41" s="263"/>
      <c r="AK41" s="263"/>
      <c r="AL41" s="264"/>
      <c r="AM41" s="266"/>
      <c r="AN41" s="216"/>
      <c r="AO41" s="145" t="s">
        <v>517</v>
      </c>
      <c r="AP41" s="145" t="s">
        <v>564</v>
      </c>
      <c r="AQ41" s="161" t="s">
        <v>320</v>
      </c>
      <c r="AR41" s="167">
        <v>44593</v>
      </c>
      <c r="AS41" s="167">
        <v>44910</v>
      </c>
      <c r="AT41" s="145" t="s">
        <v>592</v>
      </c>
      <c r="AU41" s="145" t="s">
        <v>593</v>
      </c>
      <c r="AV41" s="143" t="s">
        <v>234</v>
      </c>
      <c r="AW41" s="230"/>
      <c r="AX41" s="139"/>
      <c r="AY41" s="139"/>
      <c r="AZ41" s="139"/>
      <c r="BA41" s="189"/>
      <c r="BB41" s="139"/>
      <c r="BC41" s="139"/>
      <c r="BD41" s="139"/>
      <c r="BE41" s="189"/>
      <c r="BF41" s="139"/>
      <c r="BG41" s="139"/>
      <c r="BH41" s="139"/>
      <c r="BI41" s="189"/>
      <c r="BJ41" s="139"/>
      <c r="BK41" s="139"/>
      <c r="BL41" s="139"/>
      <c r="BM41" s="189"/>
      <c r="BN41" s="109"/>
      <c r="BO41" s="109"/>
      <c r="BP41" s="216"/>
      <c r="BQ41" s="189"/>
      <c r="BR41" s="216"/>
      <c r="BS41" s="216"/>
      <c r="BT41" s="216"/>
      <c r="BU41" s="189"/>
      <c r="BV41" s="216"/>
      <c r="BW41" s="216"/>
      <c r="BX41" s="216"/>
      <c r="BY41" s="189"/>
      <c r="BZ41" s="216"/>
      <c r="CA41" s="216"/>
      <c r="CB41" s="216"/>
      <c r="CC41" s="189"/>
      <c r="CD41" s="216"/>
      <c r="CE41" s="216"/>
      <c r="CF41" s="216"/>
      <c r="CG41" s="189"/>
      <c r="CH41" s="216"/>
      <c r="CI41" s="216"/>
      <c r="CJ41" s="216"/>
      <c r="CK41" s="189"/>
      <c r="CL41" s="216"/>
      <c r="CM41" s="216"/>
      <c r="CN41" s="216"/>
      <c r="CO41" s="189"/>
      <c r="CP41" s="216"/>
      <c r="CQ41" s="216"/>
      <c r="CR41" s="216"/>
      <c r="CS41" s="189"/>
      <c r="CT41" s="216"/>
      <c r="CU41" s="216"/>
      <c r="CV41" s="216"/>
      <c r="CW41" s="189"/>
      <c r="CX41" s="216"/>
      <c r="CY41" s="216"/>
      <c r="CZ41" s="216"/>
      <c r="DA41" s="216"/>
      <c r="DB41" s="216"/>
      <c r="DC41" s="216"/>
      <c r="DD41" s="216"/>
      <c r="DE41" s="216"/>
      <c r="DF41" s="189"/>
      <c r="DG41" s="216"/>
      <c r="DH41" s="216"/>
      <c r="DI41" s="216"/>
      <c r="DJ41" s="216"/>
      <c r="DK41" s="216"/>
      <c r="DL41" s="216"/>
      <c r="DM41" s="216"/>
      <c r="DN41" s="216"/>
      <c r="DO41" s="189"/>
      <c r="DP41" s="216"/>
      <c r="DQ41" s="216"/>
      <c r="DR41" s="216"/>
      <c r="DS41" s="216"/>
      <c r="DT41" s="216"/>
    </row>
    <row r="42" spans="1:124" ht="135" customHeight="1" x14ac:dyDescent="0.2">
      <c r="A42" s="278"/>
      <c r="B42" s="257"/>
      <c r="C42" s="260"/>
      <c r="D42" s="260"/>
      <c r="E42" s="257"/>
      <c r="F42" s="321"/>
      <c r="G42" s="272"/>
      <c r="H42" s="324"/>
      <c r="I42" s="272"/>
      <c r="J42" s="275"/>
      <c r="K42" s="234"/>
      <c r="L42" s="237"/>
      <c r="M42" s="240"/>
      <c r="N42" s="234"/>
      <c r="O42" s="269"/>
      <c r="P42" s="269"/>
      <c r="Q42" s="220"/>
      <c r="R42" s="132">
        <v>3</v>
      </c>
      <c r="S42" s="130" t="s">
        <v>467</v>
      </c>
      <c r="T42" s="56" t="str">
        <f>VLOOKUP(U42,FORMULAS!$A$15:$B$18,2,0)</f>
        <v>Probabilidad</v>
      </c>
      <c r="U42" s="57" t="s">
        <v>13</v>
      </c>
      <c r="V42" s="58">
        <f>+IF(U42='Tabla Valoración controles'!$D$4,'Tabla Valoración controles'!$F$4,IF('208-PLA-Ft-78 Mapa Gestión'!U42='Tabla Valoración controles'!$D$5,'Tabla Valoración controles'!$F$5,IF(U42=FORMULAS!$A$10,0,'Tabla Valoración controles'!$F$6)))</f>
        <v>0.25</v>
      </c>
      <c r="W42" s="57" t="s">
        <v>8</v>
      </c>
      <c r="X42" s="59">
        <f>+IF(W42='Tabla Valoración controles'!$D$7,'Tabla Valoración controles'!$F$7,IF(U42=FORMULAS!$A$10,0,'Tabla Valoración controles'!$F$8))</f>
        <v>0.15</v>
      </c>
      <c r="Y42" s="57" t="s">
        <v>18</v>
      </c>
      <c r="Z42" s="58">
        <f>+IF(Y42='Tabla Valoración controles'!$D$9,'Tabla Valoración controles'!$F$9,IF(U42=FORMULAS!$A$10,0,'Tabla Valoración controles'!$F$10))</f>
        <v>0</v>
      </c>
      <c r="AA42" s="57" t="s">
        <v>21</v>
      </c>
      <c r="AB42" s="58">
        <f>+IF(AA42='Tabla Valoración controles'!$D$9,'Tabla Valoración controles'!$F$9,IF(W42=FORMULAS!$A$10,0,'Tabla Valoración controles'!$F$10))</f>
        <v>0</v>
      </c>
      <c r="AC42" s="57" t="s">
        <v>100</v>
      </c>
      <c r="AD42" s="58">
        <f>+IF(AC42='Tabla Valoración controles'!$D$13,'Tabla Valoración controles'!$F$13,'Tabla Valoración controles'!$F$14)</f>
        <v>0</v>
      </c>
      <c r="AE42" s="105">
        <f t="shared" si="0"/>
        <v>0.4</v>
      </c>
      <c r="AF42" s="105">
        <f t="shared" ref="AF42:AF45" si="25">+AF41*AE42</f>
        <v>8.9600000000000013E-2</v>
      </c>
      <c r="AG42" s="105">
        <f t="shared" si="12"/>
        <v>0.24640000000000001</v>
      </c>
      <c r="AH42" s="263"/>
      <c r="AI42" s="263"/>
      <c r="AJ42" s="263"/>
      <c r="AK42" s="263"/>
      <c r="AL42" s="264"/>
      <c r="AM42" s="266"/>
      <c r="AN42" s="216"/>
      <c r="AO42" s="142" t="s">
        <v>518</v>
      </c>
      <c r="AP42" s="142" t="s">
        <v>564</v>
      </c>
      <c r="AQ42" s="161" t="s">
        <v>320</v>
      </c>
      <c r="AR42" s="155">
        <v>44593</v>
      </c>
      <c r="AS42" s="155">
        <v>44910</v>
      </c>
      <c r="AT42" s="142" t="s">
        <v>594</v>
      </c>
      <c r="AU42" s="142" t="s">
        <v>593</v>
      </c>
      <c r="AV42" s="144" t="s">
        <v>234</v>
      </c>
      <c r="AW42" s="230"/>
      <c r="AX42" s="139"/>
      <c r="AY42" s="139"/>
      <c r="AZ42" s="139"/>
      <c r="BA42" s="189"/>
      <c r="BB42" s="139"/>
      <c r="BC42" s="139"/>
      <c r="BD42" s="139"/>
      <c r="BE42" s="189"/>
      <c r="BF42" s="139"/>
      <c r="BG42" s="139"/>
      <c r="BH42" s="139"/>
      <c r="BI42" s="189"/>
      <c r="BJ42" s="139"/>
      <c r="BK42" s="139"/>
      <c r="BL42" s="139"/>
      <c r="BM42" s="189"/>
      <c r="BN42" s="109"/>
      <c r="BO42" s="109"/>
      <c r="BP42" s="216"/>
      <c r="BQ42" s="189"/>
      <c r="BR42" s="216"/>
      <c r="BS42" s="216"/>
      <c r="BT42" s="216"/>
      <c r="BU42" s="189"/>
      <c r="BV42" s="216"/>
      <c r="BW42" s="216"/>
      <c r="BX42" s="216"/>
      <c r="BY42" s="189"/>
      <c r="BZ42" s="216"/>
      <c r="CA42" s="216"/>
      <c r="CB42" s="216"/>
      <c r="CC42" s="189"/>
      <c r="CD42" s="216"/>
      <c r="CE42" s="216"/>
      <c r="CF42" s="216"/>
      <c r="CG42" s="189"/>
      <c r="CH42" s="216"/>
      <c r="CI42" s="216"/>
      <c r="CJ42" s="216"/>
      <c r="CK42" s="189"/>
      <c r="CL42" s="216"/>
      <c r="CM42" s="216"/>
      <c r="CN42" s="216"/>
      <c r="CO42" s="189"/>
      <c r="CP42" s="216"/>
      <c r="CQ42" s="216"/>
      <c r="CR42" s="216"/>
      <c r="CS42" s="189"/>
      <c r="CT42" s="216"/>
      <c r="CU42" s="216"/>
      <c r="CV42" s="216"/>
      <c r="CW42" s="189"/>
      <c r="CX42" s="216"/>
      <c r="CY42" s="216"/>
      <c r="CZ42" s="216"/>
      <c r="DA42" s="216"/>
      <c r="DB42" s="216"/>
      <c r="DC42" s="216"/>
      <c r="DD42" s="216"/>
      <c r="DE42" s="216"/>
      <c r="DF42" s="189"/>
      <c r="DG42" s="216"/>
      <c r="DH42" s="216"/>
      <c r="DI42" s="216"/>
      <c r="DJ42" s="216"/>
      <c r="DK42" s="216"/>
      <c r="DL42" s="216"/>
      <c r="DM42" s="216"/>
      <c r="DN42" s="216"/>
      <c r="DO42" s="189"/>
      <c r="DP42" s="216"/>
      <c r="DQ42" s="216"/>
      <c r="DR42" s="216"/>
      <c r="DS42" s="216"/>
      <c r="DT42" s="216"/>
    </row>
    <row r="43" spans="1:124" ht="17.25" customHeight="1" x14ac:dyDescent="0.2">
      <c r="A43" s="278"/>
      <c r="B43" s="257"/>
      <c r="C43" s="260"/>
      <c r="D43" s="260"/>
      <c r="E43" s="257"/>
      <c r="F43" s="321"/>
      <c r="G43" s="272"/>
      <c r="H43" s="324"/>
      <c r="I43" s="272"/>
      <c r="J43" s="275"/>
      <c r="K43" s="234"/>
      <c r="L43" s="237"/>
      <c r="M43" s="240"/>
      <c r="N43" s="234"/>
      <c r="O43" s="269"/>
      <c r="P43" s="269"/>
      <c r="Q43" s="220"/>
      <c r="R43" s="132"/>
      <c r="S43" s="130"/>
      <c r="T43" s="56">
        <f>VLOOKUP(U43,FORMULAS!$A$15:$B$18,2,0)</f>
        <v>0</v>
      </c>
      <c r="U43" s="57" t="s">
        <v>156</v>
      </c>
      <c r="V43" s="58">
        <f>+IF(U43='Tabla Valoración controles'!$D$4,'Tabla Valoración controles'!$F$4,IF('208-PLA-Ft-78 Mapa Gestión'!U43='Tabla Valoración controles'!$D$5,'Tabla Valoración controles'!$F$5,IF(U43=FORMULAS!$A$10,0,'Tabla Valoración controles'!$F$6)))</f>
        <v>0</v>
      </c>
      <c r="W43" s="57"/>
      <c r="X43" s="59">
        <f>+IF(W43='Tabla Valoración controles'!$D$7,'Tabla Valoración controles'!$F$7,IF(U43=FORMULAS!$A$10,0,'Tabla Valoración controles'!$F$8))</f>
        <v>0</v>
      </c>
      <c r="Y43" s="57"/>
      <c r="Z43" s="58">
        <f>+IF(Y43='Tabla Valoración controles'!$D$9,'Tabla Valoración controles'!$F$9,IF(U43=FORMULAS!$A$10,0,'Tabla Valoración controles'!$F$10))</f>
        <v>0</v>
      </c>
      <c r="AA43" s="57"/>
      <c r="AB43" s="58">
        <f>+IF(AA43='Tabla Valoración controles'!$D$9,'Tabla Valoración controles'!$F$9,IF(W43=FORMULAS!$A$10,0,'Tabla Valoración controles'!$F$10))</f>
        <v>0</v>
      </c>
      <c r="AC43" s="57"/>
      <c r="AD43" s="58">
        <f>+IF(AC43='Tabla Valoración controles'!$D$13,'Tabla Valoración controles'!$F$13,'Tabla Valoración controles'!$F$14)</f>
        <v>0</v>
      </c>
      <c r="AE43" s="105">
        <f t="shared" si="0"/>
        <v>0</v>
      </c>
      <c r="AF43" s="105">
        <f t="shared" si="25"/>
        <v>0</v>
      </c>
      <c r="AG43" s="105">
        <f t="shared" si="12"/>
        <v>0.24640000000000001</v>
      </c>
      <c r="AH43" s="263"/>
      <c r="AI43" s="263"/>
      <c r="AJ43" s="263"/>
      <c r="AK43" s="263"/>
      <c r="AL43" s="264"/>
      <c r="AM43" s="266"/>
      <c r="AN43" s="216"/>
      <c r="AO43" s="142"/>
      <c r="AP43" s="142"/>
      <c r="AQ43" s="142"/>
      <c r="AR43" s="155"/>
      <c r="AS43" s="155"/>
      <c r="AT43" s="142"/>
      <c r="AU43" s="142"/>
      <c r="AV43" s="144"/>
      <c r="AW43" s="230"/>
      <c r="AX43" s="139"/>
      <c r="AY43" s="139"/>
      <c r="AZ43" s="139"/>
      <c r="BA43" s="189"/>
      <c r="BB43" s="139"/>
      <c r="BC43" s="139"/>
      <c r="BD43" s="139"/>
      <c r="BE43" s="189"/>
      <c r="BF43" s="139"/>
      <c r="BG43" s="139"/>
      <c r="BH43" s="139"/>
      <c r="BI43" s="189"/>
      <c r="BJ43" s="139"/>
      <c r="BK43" s="139"/>
      <c r="BL43" s="139"/>
      <c r="BM43" s="189"/>
      <c r="BN43" s="109"/>
      <c r="BO43" s="109"/>
      <c r="BP43" s="216"/>
      <c r="BQ43" s="189"/>
      <c r="BR43" s="216"/>
      <c r="BS43" s="216"/>
      <c r="BT43" s="216"/>
      <c r="BU43" s="189"/>
      <c r="BV43" s="216"/>
      <c r="BW43" s="216"/>
      <c r="BX43" s="216"/>
      <c r="BY43" s="189"/>
      <c r="BZ43" s="216"/>
      <c r="CA43" s="216"/>
      <c r="CB43" s="216"/>
      <c r="CC43" s="189"/>
      <c r="CD43" s="216"/>
      <c r="CE43" s="216"/>
      <c r="CF43" s="216"/>
      <c r="CG43" s="189"/>
      <c r="CH43" s="216"/>
      <c r="CI43" s="216"/>
      <c r="CJ43" s="216"/>
      <c r="CK43" s="189"/>
      <c r="CL43" s="216"/>
      <c r="CM43" s="216"/>
      <c r="CN43" s="216"/>
      <c r="CO43" s="189"/>
      <c r="CP43" s="216"/>
      <c r="CQ43" s="216"/>
      <c r="CR43" s="216"/>
      <c r="CS43" s="189"/>
      <c r="CT43" s="216"/>
      <c r="CU43" s="216"/>
      <c r="CV43" s="216"/>
      <c r="CW43" s="189"/>
      <c r="CX43" s="216"/>
      <c r="CY43" s="216"/>
      <c r="CZ43" s="216"/>
      <c r="DA43" s="216"/>
      <c r="DB43" s="216"/>
      <c r="DC43" s="216"/>
      <c r="DD43" s="216"/>
      <c r="DE43" s="216"/>
      <c r="DF43" s="189"/>
      <c r="DG43" s="216"/>
      <c r="DH43" s="216"/>
      <c r="DI43" s="216"/>
      <c r="DJ43" s="216"/>
      <c r="DK43" s="216"/>
      <c r="DL43" s="216"/>
      <c r="DM43" s="216"/>
      <c r="DN43" s="216"/>
      <c r="DO43" s="189"/>
      <c r="DP43" s="216"/>
      <c r="DQ43" s="216"/>
      <c r="DR43" s="216"/>
      <c r="DS43" s="216"/>
      <c r="DT43" s="216"/>
    </row>
    <row r="44" spans="1:124" ht="17.25" customHeight="1" x14ac:dyDescent="0.2">
      <c r="A44" s="278"/>
      <c r="B44" s="257"/>
      <c r="C44" s="260"/>
      <c r="D44" s="260"/>
      <c r="E44" s="257"/>
      <c r="F44" s="321"/>
      <c r="G44" s="272"/>
      <c r="H44" s="324"/>
      <c r="I44" s="272"/>
      <c r="J44" s="275"/>
      <c r="K44" s="234"/>
      <c r="L44" s="237"/>
      <c r="M44" s="240"/>
      <c r="N44" s="234"/>
      <c r="O44" s="269"/>
      <c r="P44" s="269"/>
      <c r="Q44" s="220"/>
      <c r="R44" s="132"/>
      <c r="S44" s="130"/>
      <c r="T44" s="56">
        <f>VLOOKUP(U44,FORMULAS!$A$15:$B$18,2,0)</f>
        <v>0</v>
      </c>
      <c r="U44" s="57" t="s">
        <v>156</v>
      </c>
      <c r="V44" s="58">
        <f>+IF(U44='Tabla Valoración controles'!$D$4,'Tabla Valoración controles'!$F$4,IF('208-PLA-Ft-78 Mapa Gestión'!U44='Tabla Valoración controles'!$D$5,'Tabla Valoración controles'!$F$5,IF(U44=FORMULAS!$A$10,0,'Tabla Valoración controles'!$F$6)))</f>
        <v>0</v>
      </c>
      <c r="W44" s="57"/>
      <c r="X44" s="59">
        <f>+IF(W44='Tabla Valoración controles'!$D$7,'Tabla Valoración controles'!$F$7,IF(U44=FORMULAS!$A$10,0,'Tabla Valoración controles'!$F$8))</f>
        <v>0</v>
      </c>
      <c r="Y44" s="57"/>
      <c r="Z44" s="58">
        <f>+IF(Y44='Tabla Valoración controles'!$D$9,'Tabla Valoración controles'!$F$9,IF(U44=FORMULAS!$A$10,0,'Tabla Valoración controles'!$F$10))</f>
        <v>0</v>
      </c>
      <c r="AA44" s="57"/>
      <c r="AB44" s="58">
        <f>+IF(AA44='Tabla Valoración controles'!$D$9,'Tabla Valoración controles'!$F$9,IF(W44=FORMULAS!$A$10,0,'Tabla Valoración controles'!$F$10))</f>
        <v>0</v>
      </c>
      <c r="AC44" s="57"/>
      <c r="AD44" s="58">
        <f>+IF(AC44='Tabla Valoración controles'!$D$13,'Tabla Valoración controles'!$F$13,'Tabla Valoración controles'!$F$14)</f>
        <v>0</v>
      </c>
      <c r="AE44" s="105">
        <f t="shared" si="0"/>
        <v>0</v>
      </c>
      <c r="AF44" s="105">
        <f t="shared" si="25"/>
        <v>0</v>
      </c>
      <c r="AG44" s="105">
        <f t="shared" si="12"/>
        <v>0.24640000000000001</v>
      </c>
      <c r="AH44" s="263"/>
      <c r="AI44" s="263"/>
      <c r="AJ44" s="263"/>
      <c r="AK44" s="263"/>
      <c r="AL44" s="264"/>
      <c r="AM44" s="266"/>
      <c r="AN44" s="216"/>
      <c r="AO44" s="142"/>
      <c r="AP44" s="142"/>
      <c r="AQ44" s="163"/>
      <c r="AR44" s="168"/>
      <c r="AS44" s="168"/>
      <c r="AT44" s="142"/>
      <c r="AU44" s="142"/>
      <c r="AV44" s="143"/>
      <c r="AW44" s="230"/>
      <c r="AX44" s="139"/>
      <c r="AY44" s="139"/>
      <c r="AZ44" s="139"/>
      <c r="BA44" s="189"/>
      <c r="BB44" s="139"/>
      <c r="BC44" s="139"/>
      <c r="BD44" s="139"/>
      <c r="BE44" s="189"/>
      <c r="BF44" s="139"/>
      <c r="BG44" s="139"/>
      <c r="BH44" s="139"/>
      <c r="BI44" s="189"/>
      <c r="BJ44" s="139"/>
      <c r="BK44" s="139"/>
      <c r="BL44" s="139"/>
      <c r="BM44" s="189"/>
      <c r="BN44" s="109"/>
      <c r="BO44" s="109"/>
      <c r="BP44" s="216"/>
      <c r="BQ44" s="189"/>
      <c r="BR44" s="216"/>
      <c r="BS44" s="216"/>
      <c r="BT44" s="216"/>
      <c r="BU44" s="189"/>
      <c r="BV44" s="216"/>
      <c r="BW44" s="216"/>
      <c r="BX44" s="216"/>
      <c r="BY44" s="189"/>
      <c r="BZ44" s="216"/>
      <c r="CA44" s="216"/>
      <c r="CB44" s="216"/>
      <c r="CC44" s="189"/>
      <c r="CD44" s="216"/>
      <c r="CE44" s="216"/>
      <c r="CF44" s="216"/>
      <c r="CG44" s="189"/>
      <c r="CH44" s="216"/>
      <c r="CI44" s="216"/>
      <c r="CJ44" s="216"/>
      <c r="CK44" s="189"/>
      <c r="CL44" s="216"/>
      <c r="CM44" s="216"/>
      <c r="CN44" s="216"/>
      <c r="CO44" s="189"/>
      <c r="CP44" s="216"/>
      <c r="CQ44" s="216"/>
      <c r="CR44" s="216"/>
      <c r="CS44" s="189"/>
      <c r="CT44" s="216"/>
      <c r="CU44" s="216"/>
      <c r="CV44" s="216"/>
      <c r="CW44" s="189"/>
      <c r="CX44" s="216"/>
      <c r="CY44" s="216"/>
      <c r="CZ44" s="216"/>
      <c r="DA44" s="216"/>
      <c r="DB44" s="216"/>
      <c r="DC44" s="216"/>
      <c r="DD44" s="216"/>
      <c r="DE44" s="216"/>
      <c r="DF44" s="189"/>
      <c r="DG44" s="216"/>
      <c r="DH44" s="216"/>
      <c r="DI44" s="216"/>
      <c r="DJ44" s="216"/>
      <c r="DK44" s="216"/>
      <c r="DL44" s="216"/>
      <c r="DM44" s="216"/>
      <c r="DN44" s="216"/>
      <c r="DO44" s="189"/>
      <c r="DP44" s="216"/>
      <c r="DQ44" s="216"/>
      <c r="DR44" s="216"/>
      <c r="DS44" s="216"/>
      <c r="DT44" s="216"/>
    </row>
    <row r="45" spans="1:124" ht="75.75" customHeight="1" x14ac:dyDescent="0.2">
      <c r="A45" s="279"/>
      <c r="B45" s="258"/>
      <c r="C45" s="261"/>
      <c r="D45" s="261"/>
      <c r="E45" s="258"/>
      <c r="F45" s="322"/>
      <c r="G45" s="273"/>
      <c r="H45" s="325"/>
      <c r="I45" s="273"/>
      <c r="J45" s="276"/>
      <c r="K45" s="235"/>
      <c r="L45" s="238"/>
      <c r="M45" s="241"/>
      <c r="N45" s="235"/>
      <c r="O45" s="270"/>
      <c r="P45" s="270"/>
      <c r="Q45" s="221"/>
      <c r="R45" s="132"/>
      <c r="S45" s="130"/>
      <c r="T45" s="56">
        <f>VLOOKUP(U45,FORMULAS!$A$15:$B$18,2,0)</f>
        <v>0</v>
      </c>
      <c r="U45" s="57" t="s">
        <v>156</v>
      </c>
      <c r="V45" s="58">
        <f>+IF(U45='Tabla Valoración controles'!$D$4,'Tabla Valoración controles'!$F$4,IF('208-PLA-Ft-78 Mapa Gestión'!U45='Tabla Valoración controles'!$D$5,'Tabla Valoración controles'!$F$5,IF(U45=FORMULAS!$A$10,0,'Tabla Valoración controles'!$F$6)))</f>
        <v>0</v>
      </c>
      <c r="W45" s="57"/>
      <c r="X45" s="59">
        <f>+IF(W45='Tabla Valoración controles'!$D$7,'Tabla Valoración controles'!$F$7,IF(U45=FORMULAS!$A$10,0,'Tabla Valoración controles'!$F$8))</f>
        <v>0</v>
      </c>
      <c r="Y45" s="57"/>
      <c r="Z45" s="58">
        <f>+IF(Y45='Tabla Valoración controles'!$D$9,'Tabla Valoración controles'!$F$9,IF(U45=FORMULAS!$A$10,0,'Tabla Valoración controles'!$F$10))</f>
        <v>0</v>
      </c>
      <c r="AA45" s="57"/>
      <c r="AB45" s="58">
        <f>+IF(AA45='Tabla Valoración controles'!$D$9,'Tabla Valoración controles'!$F$9,IF(W45=FORMULAS!$A$10,0,'Tabla Valoración controles'!$F$10))</f>
        <v>0</v>
      </c>
      <c r="AC45" s="57"/>
      <c r="AD45" s="58">
        <f>+IF(AC45='Tabla Valoración controles'!$D$13,'Tabla Valoración controles'!$F$13,'Tabla Valoración controles'!$F$14)</f>
        <v>0</v>
      </c>
      <c r="AE45" s="105">
        <f t="shared" si="0"/>
        <v>0</v>
      </c>
      <c r="AF45" s="105">
        <f t="shared" si="25"/>
        <v>0</v>
      </c>
      <c r="AG45" s="105">
        <f t="shared" si="12"/>
        <v>0.24640000000000001</v>
      </c>
      <c r="AH45" s="263"/>
      <c r="AI45" s="263"/>
      <c r="AJ45" s="263"/>
      <c r="AK45" s="263"/>
      <c r="AL45" s="264"/>
      <c r="AM45" s="267"/>
      <c r="AN45" s="217"/>
      <c r="AO45" s="142"/>
      <c r="AP45" s="142"/>
      <c r="AQ45" s="142"/>
      <c r="AR45" s="155"/>
      <c r="AS45" s="155"/>
      <c r="AT45" s="142"/>
      <c r="AU45" s="142"/>
      <c r="AV45" s="144"/>
      <c r="AW45" s="231"/>
      <c r="AX45" s="139"/>
      <c r="AY45" s="139"/>
      <c r="AZ45" s="139"/>
      <c r="BA45" s="189"/>
      <c r="BB45" s="139"/>
      <c r="BC45" s="139"/>
      <c r="BD45" s="139"/>
      <c r="BE45" s="189"/>
      <c r="BF45" s="139"/>
      <c r="BG45" s="139"/>
      <c r="BH45" s="139"/>
      <c r="BI45" s="189"/>
      <c r="BJ45" s="139"/>
      <c r="BK45" s="139"/>
      <c r="BL45" s="139"/>
      <c r="BM45" s="189"/>
      <c r="BN45" s="110"/>
      <c r="BO45" s="110"/>
      <c r="BP45" s="217"/>
      <c r="BQ45" s="189"/>
      <c r="BR45" s="217"/>
      <c r="BS45" s="217"/>
      <c r="BT45" s="217"/>
      <c r="BU45" s="189"/>
      <c r="BV45" s="217"/>
      <c r="BW45" s="217"/>
      <c r="BX45" s="217"/>
      <c r="BY45" s="189"/>
      <c r="BZ45" s="217"/>
      <c r="CA45" s="217"/>
      <c r="CB45" s="217"/>
      <c r="CC45" s="189"/>
      <c r="CD45" s="217"/>
      <c r="CE45" s="217"/>
      <c r="CF45" s="217"/>
      <c r="CG45" s="189"/>
      <c r="CH45" s="217"/>
      <c r="CI45" s="217"/>
      <c r="CJ45" s="217"/>
      <c r="CK45" s="189"/>
      <c r="CL45" s="217"/>
      <c r="CM45" s="217"/>
      <c r="CN45" s="217"/>
      <c r="CO45" s="189"/>
      <c r="CP45" s="217"/>
      <c r="CQ45" s="217"/>
      <c r="CR45" s="217"/>
      <c r="CS45" s="189"/>
      <c r="CT45" s="217"/>
      <c r="CU45" s="217"/>
      <c r="CV45" s="217"/>
      <c r="CW45" s="189"/>
      <c r="CX45" s="217"/>
      <c r="CY45" s="217"/>
      <c r="CZ45" s="217"/>
      <c r="DA45" s="217"/>
      <c r="DB45" s="217"/>
      <c r="DC45" s="217"/>
      <c r="DD45" s="217"/>
      <c r="DE45" s="217"/>
      <c r="DF45" s="189"/>
      <c r="DG45" s="217"/>
      <c r="DH45" s="217"/>
      <c r="DI45" s="217"/>
      <c r="DJ45" s="217"/>
      <c r="DK45" s="217"/>
      <c r="DL45" s="217"/>
      <c r="DM45" s="217"/>
      <c r="DN45" s="217"/>
      <c r="DO45" s="189"/>
      <c r="DP45" s="217"/>
      <c r="DQ45" s="217"/>
      <c r="DR45" s="217"/>
      <c r="DS45" s="217"/>
      <c r="DT45" s="217"/>
    </row>
    <row r="46" spans="1:124" ht="117" customHeight="1" x14ac:dyDescent="0.2">
      <c r="A46" s="277">
        <v>7</v>
      </c>
      <c r="B46" s="280" t="s">
        <v>169</v>
      </c>
      <c r="C46" s="259" t="str">
        <f>VLOOKUP(B46,FORMULAS!$A$30:$B$52,2,0)</f>
        <v>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v>
      </c>
      <c r="D46" s="259" t="str">
        <f>VLOOKUP(B46,FORMULAS!$A$30:$C$52,3,0)</f>
        <v xml:space="preserve">Director Jurídico </v>
      </c>
      <c r="E46" s="280" t="s">
        <v>113</v>
      </c>
      <c r="F46" s="280" t="s">
        <v>359</v>
      </c>
      <c r="G46" s="280" t="s">
        <v>360</v>
      </c>
      <c r="H46" s="328" t="s">
        <v>361</v>
      </c>
      <c r="I46" s="271" t="s">
        <v>259</v>
      </c>
      <c r="J46" s="274">
        <v>12</v>
      </c>
      <c r="K46" s="233" t="str">
        <f>+IF(L46=FORMULAS!$N$2,FORMULAS!$O$2,IF('208-PLA-Ft-78 Mapa Gestión'!L46:L51=FORMULAS!$N$3,FORMULAS!$O$3,IF('208-PLA-Ft-78 Mapa Gestión'!L46:L51=FORMULAS!$N$4,FORMULAS!$O$4,IF('208-PLA-Ft-78 Mapa Gestión'!L46:L51=FORMULAS!$N$5,FORMULAS!$O$5,IF('208-PLA-Ft-78 Mapa Gestión'!L46:L51=FORMULAS!$N$6,FORMULAS!$O$6)))))</f>
        <v>Baja</v>
      </c>
      <c r="L46" s="236">
        <f>+IF(J46&lt;=FORMULAS!$M$2,FORMULAS!$N$2,IF('208-PLA-Ft-78 Mapa Gestión'!J46&lt;=FORMULAS!$M$3,FORMULAS!$N$3,IF('208-PLA-Ft-78 Mapa Gestión'!J46&lt;=FORMULAS!$M$4,FORMULAS!$N$4,IF('208-PLA-Ft-78 Mapa Gestión'!J46&lt;=FORMULAS!$M$5,FORMULAS!$N$5,FORMULAS!$N$6))))</f>
        <v>0.4</v>
      </c>
      <c r="M46" s="239" t="s">
        <v>88</v>
      </c>
      <c r="N46" s="233" t="str">
        <f>+IF(M46=FORMULAS!$H$2,FORMULAS!$I$2,IF('208-PLA-Ft-78 Mapa Gestión'!M46:M51=FORMULAS!$H$3,FORMULAS!$I$3,IF('208-PLA-Ft-78 Mapa Gestión'!M46:M51=FORMULAS!$H$4,FORMULAS!$I$4,IF('208-PLA-Ft-78 Mapa Gestión'!M46:M51=FORMULAS!$H$5,FORMULAS!$I$5,IF('208-PLA-Ft-78 Mapa Gestión'!M46:M51=FORMULAS!$H$6,FORMULAS!$I$6,IF('208-PLA-Ft-78 Mapa Gestión'!M46:M51=FORMULAS!$H$7,FORMULAS!$I$7,IF('208-PLA-Ft-78 Mapa Gestión'!M46:M51=FORMULAS!$H$8,FORMULAS!$I$8,IF('208-PLA-Ft-78 Mapa Gestión'!M46:M51=FORMULAS!$H$9,FORMULAS!$I$9,IF('208-PLA-Ft-78 Mapa Gestión'!M46:M51=FORMULAS!$H$10,FORMULAS!$I$10,IF('208-PLA-Ft-78 Mapa Gestión'!M46:M51=FORMULAS!$H$11,FORMULAS!$I$11))))))))))</f>
        <v>Leve</v>
      </c>
      <c r="O46" s="268">
        <f>VLOOKUP(N46,FORMULAS!$I$1:$J$6,2,0)</f>
        <v>0.2</v>
      </c>
      <c r="P46" s="268" t="str">
        <f t="shared" ref="P46" si="26">CONCATENATE(N46,K46)</f>
        <v>LeveBaja</v>
      </c>
      <c r="Q46" s="219" t="str">
        <f>VLOOKUP(P46,FORMULAS!$K$17:$L$42,2,0)</f>
        <v>Bajo</v>
      </c>
      <c r="R46" s="132">
        <v>1</v>
      </c>
      <c r="S46" s="130" t="s">
        <v>468</v>
      </c>
      <c r="T46" s="56" t="str">
        <f>VLOOKUP(U46,FORMULAS!$A$15:$B$18,2,0)</f>
        <v>Probabilidad</v>
      </c>
      <c r="U46" s="57" t="s">
        <v>13</v>
      </c>
      <c r="V46" s="58">
        <f>+IF(U46='Tabla Valoración controles'!$D$4,'Tabla Valoración controles'!$F$4,IF('208-PLA-Ft-78 Mapa Gestión'!U46='Tabla Valoración controles'!$D$5,'Tabla Valoración controles'!$F$5,IF(U46=FORMULAS!$A$10,0,'Tabla Valoración controles'!$F$6)))</f>
        <v>0.25</v>
      </c>
      <c r="W46" s="57" t="s">
        <v>8</v>
      </c>
      <c r="X46" s="59">
        <f>+IF(W46='Tabla Valoración controles'!$D$7,'Tabla Valoración controles'!$F$7,IF(U46=FORMULAS!$A$10,0,'Tabla Valoración controles'!$F$8))</f>
        <v>0.15</v>
      </c>
      <c r="Y46" s="57" t="s">
        <v>18</v>
      </c>
      <c r="Z46" s="58">
        <f>+IF(Y46='Tabla Valoración controles'!$D$9,'Tabla Valoración controles'!$F$9,IF(U46=FORMULAS!$A$10,0,'Tabla Valoración controles'!$F$10))</f>
        <v>0</v>
      </c>
      <c r="AA46" s="57" t="s">
        <v>21</v>
      </c>
      <c r="AB46" s="58">
        <f>+IF(AA46='Tabla Valoración controles'!$D$9,'Tabla Valoración controles'!$F$9,IF(W46=FORMULAS!$A$10,0,'Tabla Valoración controles'!$F$10))</f>
        <v>0</v>
      </c>
      <c r="AC46" s="57" t="s">
        <v>100</v>
      </c>
      <c r="AD46" s="58">
        <f>+IF(AC46='Tabla Valoración controles'!$D$13,'Tabla Valoración controles'!$F$13,'Tabla Valoración controles'!$F$14)</f>
        <v>0</v>
      </c>
      <c r="AE46" s="105">
        <f t="shared" si="0"/>
        <v>0.4</v>
      </c>
      <c r="AF46" s="105">
        <f>+IF(T46=FORMULAS!$A$8,'208-PLA-Ft-78 Mapa Gestión'!AE46*'208-PLA-Ft-78 Mapa Gestión'!L46:L51,'208-PLA-Ft-78 Mapa Gestión'!AE46*'208-PLA-Ft-78 Mapa Gestión'!O46:O51)</f>
        <v>0.16000000000000003</v>
      </c>
      <c r="AG46" s="105">
        <f>+IF(T46=FORMULAS!$A$8,'208-PLA-Ft-78 Mapa Gestión'!L46:L51-'208-PLA-Ft-78 Mapa Gestión'!AF46,0)</f>
        <v>0.24</v>
      </c>
      <c r="AH46" s="262">
        <f t="shared" ref="AH46" si="27">+AG51</f>
        <v>0.14399999999999999</v>
      </c>
      <c r="AI46" s="262" t="str">
        <f>+IF(AH46&lt;=FORMULAS!$N$2,FORMULAS!$O$2,IF(AH46&lt;=FORMULAS!$N$3,FORMULAS!$O$3,IF(AH46&lt;=FORMULAS!$N$4,FORMULAS!$O$4,IF(AH46&lt;=FORMULAS!$N$5,FORMULAS!$O$5,FORMULAS!O42))))</f>
        <v>Muy Baja</v>
      </c>
      <c r="AJ46" s="262" t="str">
        <f>+IF(T46=FORMULAS!$A$9,AG51,'208-PLA-Ft-78 Mapa Gestión'!N46:N51)</f>
        <v>Leve</v>
      </c>
      <c r="AK46" s="262">
        <f>+IF(T46=FORMULAS!B45,'208-PLA-Ft-78 Mapa Gestión'!AG51,'208-PLA-Ft-78 Mapa Gestión'!O46:O51)</f>
        <v>0.2</v>
      </c>
      <c r="AL46" s="264" t="str">
        <f t="shared" ref="AL46" si="28">CONCATENATE(AJ46,AI46)</f>
        <v>LeveMuy Baja</v>
      </c>
      <c r="AM46" s="265" t="str">
        <f>VLOOKUP(AL46,FORMULAS!$K$17:$L$42,2,0)</f>
        <v>Bajo</v>
      </c>
      <c r="AN46" s="215" t="s">
        <v>519</v>
      </c>
      <c r="AO46" s="229" t="s">
        <v>520</v>
      </c>
      <c r="AP46" s="229"/>
      <c r="AQ46" s="161"/>
      <c r="AR46" s="226"/>
      <c r="AS46" s="226"/>
      <c r="AT46" s="229"/>
      <c r="AU46" s="229"/>
      <c r="AV46" s="215" t="s">
        <v>520</v>
      </c>
      <c r="AW46" s="229" t="s">
        <v>669</v>
      </c>
      <c r="AX46" s="139"/>
      <c r="AY46" s="139"/>
      <c r="AZ46" s="139"/>
      <c r="BA46" s="189"/>
      <c r="BB46" s="139"/>
      <c r="BC46" s="139"/>
      <c r="BD46" s="139"/>
      <c r="BE46" s="189"/>
      <c r="BF46" s="139"/>
      <c r="BG46" s="139"/>
      <c r="BH46" s="139"/>
      <c r="BI46" s="189"/>
      <c r="BJ46" s="139"/>
      <c r="BK46" s="139"/>
      <c r="BL46" s="139"/>
      <c r="BM46" s="189"/>
      <c r="BN46" s="108"/>
      <c r="BO46" s="108"/>
      <c r="BP46" s="215"/>
      <c r="BQ46" s="189"/>
      <c r="BR46" s="215"/>
      <c r="BS46" s="215"/>
      <c r="BT46" s="215"/>
      <c r="BU46" s="189"/>
      <c r="BV46" s="215"/>
      <c r="BW46" s="215"/>
      <c r="BX46" s="215"/>
      <c r="BY46" s="189"/>
      <c r="BZ46" s="215"/>
      <c r="CA46" s="215"/>
      <c r="CB46" s="215"/>
      <c r="CC46" s="189"/>
      <c r="CD46" s="215"/>
      <c r="CE46" s="215"/>
      <c r="CF46" s="215"/>
      <c r="CG46" s="189"/>
      <c r="CH46" s="215"/>
      <c r="CI46" s="215"/>
      <c r="CJ46" s="215"/>
      <c r="CK46" s="189"/>
      <c r="CL46" s="215"/>
      <c r="CM46" s="215"/>
      <c r="CN46" s="215"/>
      <c r="CO46" s="189"/>
      <c r="CP46" s="215"/>
      <c r="CQ46" s="215"/>
      <c r="CR46" s="215"/>
      <c r="CS46" s="189"/>
      <c r="CT46" s="215"/>
      <c r="CU46" s="215"/>
      <c r="CV46" s="215"/>
      <c r="CW46" s="189"/>
      <c r="CX46" s="215"/>
      <c r="CY46" s="215"/>
      <c r="CZ46" s="215"/>
      <c r="DA46" s="215"/>
      <c r="DB46" s="215"/>
      <c r="DC46" s="215"/>
      <c r="DD46" s="215"/>
      <c r="DE46" s="215"/>
      <c r="DF46" s="189"/>
      <c r="DG46" s="215"/>
      <c r="DH46" s="215"/>
      <c r="DI46" s="215"/>
      <c r="DJ46" s="215"/>
      <c r="DK46" s="215"/>
      <c r="DL46" s="215"/>
      <c r="DM46" s="215"/>
      <c r="DN46" s="215"/>
      <c r="DO46" s="189"/>
      <c r="DP46" s="215"/>
      <c r="DQ46" s="215"/>
      <c r="DR46" s="215"/>
      <c r="DS46" s="215"/>
      <c r="DT46" s="215"/>
    </row>
    <row r="47" spans="1:124" ht="17.25" customHeight="1" x14ac:dyDescent="0.2">
      <c r="A47" s="278"/>
      <c r="B47" s="281"/>
      <c r="C47" s="260"/>
      <c r="D47" s="260"/>
      <c r="E47" s="281"/>
      <c r="F47" s="281"/>
      <c r="G47" s="281"/>
      <c r="H47" s="329"/>
      <c r="I47" s="272"/>
      <c r="J47" s="275"/>
      <c r="K47" s="234"/>
      <c r="L47" s="237"/>
      <c r="M47" s="240"/>
      <c r="N47" s="234"/>
      <c r="O47" s="269"/>
      <c r="P47" s="269"/>
      <c r="Q47" s="220"/>
      <c r="R47" s="132"/>
      <c r="S47" s="130"/>
      <c r="T47" s="56" t="str">
        <f>VLOOKUP(U47,FORMULAS!$A$15:$B$18,2,0)</f>
        <v>Probabilidad</v>
      </c>
      <c r="U47" s="57" t="s">
        <v>13</v>
      </c>
      <c r="V47" s="58">
        <f>+IF(U47='Tabla Valoración controles'!$D$4,'Tabla Valoración controles'!$F$4,IF('208-PLA-Ft-78 Mapa Gestión'!U47='Tabla Valoración controles'!$D$5,'Tabla Valoración controles'!$F$5,IF(U47=FORMULAS!$A$10,0,'Tabla Valoración controles'!$F$6)))</f>
        <v>0.25</v>
      </c>
      <c r="W47" s="57" t="s">
        <v>8</v>
      </c>
      <c r="X47" s="59">
        <f>+IF(W47='Tabla Valoración controles'!$D$7,'Tabla Valoración controles'!$F$7,IF(U47=FORMULAS!$A$10,0,'Tabla Valoración controles'!$F$8))</f>
        <v>0.15</v>
      </c>
      <c r="Y47" s="57" t="s">
        <v>18</v>
      </c>
      <c r="Z47" s="58">
        <f>+IF(Y47='Tabla Valoración controles'!$D$9,'Tabla Valoración controles'!$F$9,IF(U47=FORMULAS!$A$10,0,'Tabla Valoración controles'!$F$10))</f>
        <v>0</v>
      </c>
      <c r="AA47" s="57" t="s">
        <v>22</v>
      </c>
      <c r="AB47" s="58">
        <f>+IF(AA47='Tabla Valoración controles'!$D$9,'Tabla Valoración controles'!$F$9,IF(W47=FORMULAS!$A$10,0,'Tabla Valoración controles'!$F$10))</f>
        <v>0</v>
      </c>
      <c r="AC47" s="57" t="s">
        <v>100</v>
      </c>
      <c r="AD47" s="58">
        <f>+IF(AC47='Tabla Valoración controles'!$D$13,'Tabla Valoración controles'!$F$13,'Tabla Valoración controles'!$F$14)</f>
        <v>0</v>
      </c>
      <c r="AE47" s="105">
        <f t="shared" si="0"/>
        <v>0.4</v>
      </c>
      <c r="AF47" s="105">
        <f t="shared" ref="AF47" si="29">+AE47*AG46</f>
        <v>9.6000000000000002E-2</v>
      </c>
      <c r="AG47" s="105">
        <f t="shared" ref="AG47" si="30">+AG46-AF47</f>
        <v>0.14399999999999999</v>
      </c>
      <c r="AH47" s="263"/>
      <c r="AI47" s="263"/>
      <c r="AJ47" s="263"/>
      <c r="AK47" s="263"/>
      <c r="AL47" s="264"/>
      <c r="AM47" s="266"/>
      <c r="AN47" s="216"/>
      <c r="AO47" s="230"/>
      <c r="AP47" s="230"/>
      <c r="AQ47" s="162"/>
      <c r="AR47" s="227"/>
      <c r="AS47" s="227"/>
      <c r="AT47" s="230"/>
      <c r="AU47" s="230"/>
      <c r="AV47" s="216"/>
      <c r="AW47" s="230"/>
      <c r="AX47" s="139"/>
      <c r="AY47" s="139"/>
      <c r="AZ47" s="139"/>
      <c r="BA47" s="189"/>
      <c r="BB47" s="139"/>
      <c r="BC47" s="139"/>
      <c r="BD47" s="139"/>
      <c r="BE47" s="189"/>
      <c r="BF47" s="139"/>
      <c r="BG47" s="139"/>
      <c r="BH47" s="139"/>
      <c r="BI47" s="189"/>
      <c r="BJ47" s="139"/>
      <c r="BK47" s="139"/>
      <c r="BL47" s="139"/>
      <c r="BM47" s="189"/>
      <c r="BN47" s="109"/>
      <c r="BO47" s="109"/>
      <c r="BP47" s="216"/>
      <c r="BQ47" s="189"/>
      <c r="BR47" s="216"/>
      <c r="BS47" s="216"/>
      <c r="BT47" s="216"/>
      <c r="BU47" s="189"/>
      <c r="BV47" s="216"/>
      <c r="BW47" s="216"/>
      <c r="BX47" s="216"/>
      <c r="BY47" s="189"/>
      <c r="BZ47" s="216"/>
      <c r="CA47" s="216"/>
      <c r="CB47" s="216"/>
      <c r="CC47" s="189"/>
      <c r="CD47" s="216"/>
      <c r="CE47" s="216"/>
      <c r="CF47" s="216"/>
      <c r="CG47" s="189"/>
      <c r="CH47" s="216"/>
      <c r="CI47" s="216"/>
      <c r="CJ47" s="216"/>
      <c r="CK47" s="189"/>
      <c r="CL47" s="216"/>
      <c r="CM47" s="216"/>
      <c r="CN47" s="216"/>
      <c r="CO47" s="189"/>
      <c r="CP47" s="216"/>
      <c r="CQ47" s="216"/>
      <c r="CR47" s="216"/>
      <c r="CS47" s="189"/>
      <c r="CT47" s="216"/>
      <c r="CU47" s="216"/>
      <c r="CV47" s="216"/>
      <c r="CW47" s="189"/>
      <c r="CX47" s="216"/>
      <c r="CY47" s="216"/>
      <c r="CZ47" s="216"/>
      <c r="DA47" s="216"/>
      <c r="DB47" s="216"/>
      <c r="DC47" s="216"/>
      <c r="DD47" s="216"/>
      <c r="DE47" s="216"/>
      <c r="DF47" s="189"/>
      <c r="DG47" s="216"/>
      <c r="DH47" s="216"/>
      <c r="DI47" s="216"/>
      <c r="DJ47" s="216"/>
      <c r="DK47" s="216"/>
      <c r="DL47" s="216"/>
      <c r="DM47" s="216"/>
      <c r="DN47" s="216"/>
      <c r="DO47" s="189"/>
      <c r="DP47" s="216"/>
      <c r="DQ47" s="216"/>
      <c r="DR47" s="216"/>
      <c r="DS47" s="216"/>
      <c r="DT47" s="216"/>
    </row>
    <row r="48" spans="1:124" ht="17.25" customHeight="1" x14ac:dyDescent="0.2">
      <c r="A48" s="278"/>
      <c r="B48" s="281"/>
      <c r="C48" s="260"/>
      <c r="D48" s="260"/>
      <c r="E48" s="281"/>
      <c r="F48" s="281"/>
      <c r="G48" s="281"/>
      <c r="H48" s="329"/>
      <c r="I48" s="272"/>
      <c r="J48" s="275"/>
      <c r="K48" s="234"/>
      <c r="L48" s="237"/>
      <c r="M48" s="240"/>
      <c r="N48" s="234"/>
      <c r="O48" s="269"/>
      <c r="P48" s="269"/>
      <c r="Q48" s="220"/>
      <c r="R48" s="132"/>
      <c r="S48" s="130"/>
      <c r="T48" s="56">
        <f>VLOOKUP(U48,FORMULAS!$A$15:$B$18,2,0)</f>
        <v>0</v>
      </c>
      <c r="U48" s="57" t="s">
        <v>156</v>
      </c>
      <c r="V48" s="58">
        <f>+IF(U48='Tabla Valoración controles'!$D$4,'Tabla Valoración controles'!$F$4,IF('208-PLA-Ft-78 Mapa Gestión'!U48='Tabla Valoración controles'!$D$5,'Tabla Valoración controles'!$F$5,IF(U48=FORMULAS!$A$10,0,'Tabla Valoración controles'!$F$6)))</f>
        <v>0</v>
      </c>
      <c r="W48" s="57"/>
      <c r="X48" s="59">
        <f>+IF(W48='Tabla Valoración controles'!$D$7,'Tabla Valoración controles'!$F$7,IF(U48=FORMULAS!$A$10,0,'Tabla Valoración controles'!$F$8))</f>
        <v>0</v>
      </c>
      <c r="Y48" s="57"/>
      <c r="Z48" s="58">
        <f>+IF(Y48='Tabla Valoración controles'!$D$9,'Tabla Valoración controles'!$F$9,IF(U48=FORMULAS!$A$10,0,'Tabla Valoración controles'!$F$10))</f>
        <v>0</v>
      </c>
      <c r="AA48" s="57"/>
      <c r="AB48" s="58">
        <f>+IF(AA48='Tabla Valoración controles'!$D$9,'Tabla Valoración controles'!$F$9,IF(W48=FORMULAS!$A$10,0,'Tabla Valoración controles'!$F$10))</f>
        <v>0</v>
      </c>
      <c r="AC48" s="57"/>
      <c r="AD48" s="58">
        <f>+IF(AC48='Tabla Valoración controles'!$D$13,'Tabla Valoración controles'!$F$13,'Tabla Valoración controles'!$F$14)</f>
        <v>0</v>
      </c>
      <c r="AE48" s="105">
        <f t="shared" si="0"/>
        <v>0</v>
      </c>
      <c r="AF48" s="105">
        <f t="shared" ref="AF48:AF51" si="31">+AF47*AE48</f>
        <v>0</v>
      </c>
      <c r="AG48" s="105">
        <f t="shared" si="12"/>
        <v>0.14399999999999999</v>
      </c>
      <c r="AH48" s="263"/>
      <c r="AI48" s="263"/>
      <c r="AJ48" s="263"/>
      <c r="AK48" s="263"/>
      <c r="AL48" s="264"/>
      <c r="AM48" s="266"/>
      <c r="AN48" s="216"/>
      <c r="AO48" s="230"/>
      <c r="AP48" s="230"/>
      <c r="AQ48" s="162"/>
      <c r="AR48" s="227"/>
      <c r="AS48" s="227"/>
      <c r="AT48" s="230"/>
      <c r="AU48" s="230"/>
      <c r="AV48" s="216"/>
      <c r="AW48" s="230"/>
      <c r="AX48" s="139"/>
      <c r="AY48" s="139"/>
      <c r="AZ48" s="139"/>
      <c r="BA48" s="189"/>
      <c r="BB48" s="139"/>
      <c r="BC48" s="139"/>
      <c r="BD48" s="139"/>
      <c r="BE48" s="189"/>
      <c r="BF48" s="139"/>
      <c r="BG48" s="139"/>
      <c r="BH48" s="139"/>
      <c r="BI48" s="189"/>
      <c r="BJ48" s="139"/>
      <c r="BK48" s="139"/>
      <c r="BL48" s="139"/>
      <c r="BM48" s="189"/>
      <c r="BN48" s="109"/>
      <c r="BO48" s="109"/>
      <c r="BP48" s="216"/>
      <c r="BQ48" s="189"/>
      <c r="BR48" s="216"/>
      <c r="BS48" s="216"/>
      <c r="BT48" s="216"/>
      <c r="BU48" s="189"/>
      <c r="BV48" s="216"/>
      <c r="BW48" s="216"/>
      <c r="BX48" s="216"/>
      <c r="BY48" s="189"/>
      <c r="BZ48" s="216"/>
      <c r="CA48" s="216"/>
      <c r="CB48" s="216"/>
      <c r="CC48" s="189"/>
      <c r="CD48" s="216"/>
      <c r="CE48" s="216"/>
      <c r="CF48" s="216"/>
      <c r="CG48" s="189"/>
      <c r="CH48" s="216"/>
      <c r="CI48" s="216"/>
      <c r="CJ48" s="216"/>
      <c r="CK48" s="189"/>
      <c r="CL48" s="216"/>
      <c r="CM48" s="216"/>
      <c r="CN48" s="216"/>
      <c r="CO48" s="189"/>
      <c r="CP48" s="216"/>
      <c r="CQ48" s="216"/>
      <c r="CR48" s="216"/>
      <c r="CS48" s="189"/>
      <c r="CT48" s="216"/>
      <c r="CU48" s="216"/>
      <c r="CV48" s="216"/>
      <c r="CW48" s="189"/>
      <c r="CX48" s="216"/>
      <c r="CY48" s="216"/>
      <c r="CZ48" s="216"/>
      <c r="DA48" s="216"/>
      <c r="DB48" s="216"/>
      <c r="DC48" s="216"/>
      <c r="DD48" s="216"/>
      <c r="DE48" s="216"/>
      <c r="DF48" s="189"/>
      <c r="DG48" s="216"/>
      <c r="DH48" s="216"/>
      <c r="DI48" s="216"/>
      <c r="DJ48" s="216"/>
      <c r="DK48" s="216"/>
      <c r="DL48" s="216"/>
      <c r="DM48" s="216"/>
      <c r="DN48" s="216"/>
      <c r="DO48" s="189"/>
      <c r="DP48" s="216"/>
      <c r="DQ48" s="216"/>
      <c r="DR48" s="216"/>
      <c r="DS48" s="216"/>
      <c r="DT48" s="216"/>
    </row>
    <row r="49" spans="1:124" ht="17.25" customHeight="1" x14ac:dyDescent="0.2">
      <c r="A49" s="278"/>
      <c r="B49" s="281"/>
      <c r="C49" s="260"/>
      <c r="D49" s="260"/>
      <c r="E49" s="281"/>
      <c r="F49" s="281"/>
      <c r="G49" s="281"/>
      <c r="H49" s="329"/>
      <c r="I49" s="272"/>
      <c r="J49" s="275"/>
      <c r="K49" s="234"/>
      <c r="L49" s="237"/>
      <c r="M49" s="240"/>
      <c r="N49" s="234"/>
      <c r="O49" s="269"/>
      <c r="P49" s="269"/>
      <c r="Q49" s="220"/>
      <c r="R49" s="132"/>
      <c r="S49" s="130"/>
      <c r="T49" s="56">
        <f>VLOOKUP(U49,FORMULAS!$A$15:$B$18,2,0)</f>
        <v>0</v>
      </c>
      <c r="U49" s="57" t="s">
        <v>156</v>
      </c>
      <c r="V49" s="58">
        <f>+IF(U49='Tabla Valoración controles'!$D$4,'Tabla Valoración controles'!$F$4,IF('208-PLA-Ft-78 Mapa Gestión'!U49='Tabla Valoración controles'!$D$5,'Tabla Valoración controles'!$F$5,IF(U49=FORMULAS!$A$10,0,'Tabla Valoración controles'!$F$6)))</f>
        <v>0</v>
      </c>
      <c r="W49" s="57"/>
      <c r="X49" s="59">
        <f>+IF(W49='Tabla Valoración controles'!$D$7,'Tabla Valoración controles'!$F$7,IF(U49=FORMULAS!$A$10,0,'Tabla Valoración controles'!$F$8))</f>
        <v>0</v>
      </c>
      <c r="Y49" s="57"/>
      <c r="Z49" s="58">
        <f>+IF(Y49='Tabla Valoración controles'!$D$9,'Tabla Valoración controles'!$F$9,IF(U49=FORMULAS!$A$10,0,'Tabla Valoración controles'!$F$10))</f>
        <v>0</v>
      </c>
      <c r="AA49" s="57"/>
      <c r="AB49" s="58">
        <f>+IF(AA49='Tabla Valoración controles'!$D$9,'Tabla Valoración controles'!$F$9,IF(W49=FORMULAS!$A$10,0,'Tabla Valoración controles'!$F$10))</f>
        <v>0</v>
      </c>
      <c r="AC49" s="57"/>
      <c r="AD49" s="58">
        <f>+IF(AC49='Tabla Valoración controles'!$D$13,'Tabla Valoración controles'!$F$13,'Tabla Valoración controles'!$F$14)</f>
        <v>0</v>
      </c>
      <c r="AE49" s="105">
        <f t="shared" si="0"/>
        <v>0</v>
      </c>
      <c r="AF49" s="105">
        <f t="shared" si="31"/>
        <v>0</v>
      </c>
      <c r="AG49" s="105">
        <f t="shared" si="12"/>
        <v>0.14399999999999999</v>
      </c>
      <c r="AH49" s="263"/>
      <c r="AI49" s="263"/>
      <c r="AJ49" s="263"/>
      <c r="AK49" s="263"/>
      <c r="AL49" s="264"/>
      <c r="AM49" s="266"/>
      <c r="AN49" s="216"/>
      <c r="AO49" s="230"/>
      <c r="AP49" s="230"/>
      <c r="AQ49" s="162"/>
      <c r="AR49" s="227"/>
      <c r="AS49" s="227"/>
      <c r="AT49" s="230"/>
      <c r="AU49" s="230"/>
      <c r="AV49" s="216"/>
      <c r="AW49" s="230"/>
      <c r="AX49" s="139"/>
      <c r="AY49" s="139"/>
      <c r="AZ49" s="139"/>
      <c r="BA49" s="189"/>
      <c r="BB49" s="139"/>
      <c r="BC49" s="139"/>
      <c r="BD49" s="139"/>
      <c r="BE49" s="189"/>
      <c r="BF49" s="139"/>
      <c r="BG49" s="139"/>
      <c r="BH49" s="139"/>
      <c r="BI49" s="189"/>
      <c r="BJ49" s="139"/>
      <c r="BK49" s="139"/>
      <c r="BL49" s="139"/>
      <c r="BM49" s="189"/>
      <c r="BN49" s="109"/>
      <c r="BO49" s="109"/>
      <c r="BP49" s="216"/>
      <c r="BQ49" s="189"/>
      <c r="BR49" s="216"/>
      <c r="BS49" s="216"/>
      <c r="BT49" s="216"/>
      <c r="BU49" s="189"/>
      <c r="BV49" s="216"/>
      <c r="BW49" s="216"/>
      <c r="BX49" s="216"/>
      <c r="BY49" s="189"/>
      <c r="BZ49" s="216"/>
      <c r="CA49" s="216"/>
      <c r="CB49" s="216"/>
      <c r="CC49" s="189"/>
      <c r="CD49" s="216"/>
      <c r="CE49" s="216"/>
      <c r="CF49" s="216"/>
      <c r="CG49" s="189"/>
      <c r="CH49" s="216"/>
      <c r="CI49" s="216"/>
      <c r="CJ49" s="216"/>
      <c r="CK49" s="189"/>
      <c r="CL49" s="216"/>
      <c r="CM49" s="216"/>
      <c r="CN49" s="216"/>
      <c r="CO49" s="189"/>
      <c r="CP49" s="216"/>
      <c r="CQ49" s="216"/>
      <c r="CR49" s="216"/>
      <c r="CS49" s="189"/>
      <c r="CT49" s="216"/>
      <c r="CU49" s="216"/>
      <c r="CV49" s="216"/>
      <c r="CW49" s="189"/>
      <c r="CX49" s="216"/>
      <c r="CY49" s="216"/>
      <c r="CZ49" s="216"/>
      <c r="DA49" s="216"/>
      <c r="DB49" s="216"/>
      <c r="DC49" s="216"/>
      <c r="DD49" s="216"/>
      <c r="DE49" s="216"/>
      <c r="DF49" s="189"/>
      <c r="DG49" s="216"/>
      <c r="DH49" s="216"/>
      <c r="DI49" s="216"/>
      <c r="DJ49" s="216"/>
      <c r="DK49" s="216"/>
      <c r="DL49" s="216"/>
      <c r="DM49" s="216"/>
      <c r="DN49" s="216"/>
      <c r="DO49" s="189"/>
      <c r="DP49" s="216"/>
      <c r="DQ49" s="216"/>
      <c r="DR49" s="216"/>
      <c r="DS49" s="216"/>
      <c r="DT49" s="216"/>
    </row>
    <row r="50" spans="1:124" ht="17.25" customHeight="1" x14ac:dyDescent="0.2">
      <c r="A50" s="278"/>
      <c r="B50" s="281"/>
      <c r="C50" s="260"/>
      <c r="D50" s="260"/>
      <c r="E50" s="281"/>
      <c r="F50" s="281"/>
      <c r="G50" s="281"/>
      <c r="H50" s="329"/>
      <c r="I50" s="272"/>
      <c r="J50" s="275"/>
      <c r="K50" s="234"/>
      <c r="L50" s="237"/>
      <c r="M50" s="240"/>
      <c r="N50" s="234"/>
      <c r="O50" s="269"/>
      <c r="P50" s="269"/>
      <c r="Q50" s="220"/>
      <c r="R50" s="132"/>
      <c r="S50" s="130"/>
      <c r="T50" s="56">
        <f>VLOOKUP(U50,FORMULAS!$A$15:$B$18,2,0)</f>
        <v>0</v>
      </c>
      <c r="U50" s="57" t="s">
        <v>156</v>
      </c>
      <c r="V50" s="58">
        <f>+IF(U50='Tabla Valoración controles'!$D$4,'Tabla Valoración controles'!$F$4,IF('208-PLA-Ft-78 Mapa Gestión'!U50='Tabla Valoración controles'!$D$5,'Tabla Valoración controles'!$F$5,IF(U50=FORMULAS!$A$10,0,'Tabla Valoración controles'!$F$6)))</f>
        <v>0</v>
      </c>
      <c r="W50" s="57"/>
      <c r="X50" s="59">
        <f>+IF(W50='Tabla Valoración controles'!$D$7,'Tabla Valoración controles'!$F$7,IF(U50=FORMULAS!$A$10,0,'Tabla Valoración controles'!$F$8))</f>
        <v>0</v>
      </c>
      <c r="Y50" s="57"/>
      <c r="Z50" s="58">
        <f>+IF(Y50='Tabla Valoración controles'!$D$9,'Tabla Valoración controles'!$F$9,IF(U50=FORMULAS!$A$10,0,'Tabla Valoración controles'!$F$10))</f>
        <v>0</v>
      </c>
      <c r="AA50" s="57"/>
      <c r="AB50" s="58">
        <f>+IF(AA50='Tabla Valoración controles'!$D$9,'Tabla Valoración controles'!$F$9,IF(W50=FORMULAS!$A$10,0,'Tabla Valoración controles'!$F$10))</f>
        <v>0</v>
      </c>
      <c r="AC50" s="57"/>
      <c r="AD50" s="58">
        <f>+IF(AC50='Tabla Valoración controles'!$D$13,'Tabla Valoración controles'!$F$13,'Tabla Valoración controles'!$F$14)</f>
        <v>0</v>
      </c>
      <c r="AE50" s="105">
        <f t="shared" si="0"/>
        <v>0</v>
      </c>
      <c r="AF50" s="105">
        <f t="shared" si="31"/>
        <v>0</v>
      </c>
      <c r="AG50" s="105">
        <f t="shared" si="12"/>
        <v>0.14399999999999999</v>
      </c>
      <c r="AH50" s="263"/>
      <c r="AI50" s="263"/>
      <c r="AJ50" s="263"/>
      <c r="AK50" s="263"/>
      <c r="AL50" s="264"/>
      <c r="AM50" s="266"/>
      <c r="AN50" s="216"/>
      <c r="AO50" s="230"/>
      <c r="AP50" s="230"/>
      <c r="AQ50" s="162"/>
      <c r="AR50" s="227"/>
      <c r="AS50" s="227"/>
      <c r="AT50" s="230"/>
      <c r="AU50" s="230"/>
      <c r="AV50" s="216"/>
      <c r="AW50" s="230"/>
      <c r="AX50" s="139"/>
      <c r="AY50" s="139"/>
      <c r="AZ50" s="139"/>
      <c r="BA50" s="189"/>
      <c r="BB50" s="139"/>
      <c r="BC50" s="139"/>
      <c r="BD50" s="139"/>
      <c r="BE50" s="189"/>
      <c r="BF50" s="139"/>
      <c r="BG50" s="139"/>
      <c r="BH50" s="139"/>
      <c r="BI50" s="189"/>
      <c r="BJ50" s="139"/>
      <c r="BK50" s="139"/>
      <c r="BL50" s="139"/>
      <c r="BM50" s="189"/>
      <c r="BN50" s="109"/>
      <c r="BO50" s="109"/>
      <c r="BP50" s="216"/>
      <c r="BQ50" s="189"/>
      <c r="BR50" s="216"/>
      <c r="BS50" s="216"/>
      <c r="BT50" s="216"/>
      <c r="BU50" s="189"/>
      <c r="BV50" s="216"/>
      <c r="BW50" s="216"/>
      <c r="BX50" s="216"/>
      <c r="BY50" s="189"/>
      <c r="BZ50" s="216"/>
      <c r="CA50" s="216"/>
      <c r="CB50" s="216"/>
      <c r="CC50" s="189"/>
      <c r="CD50" s="216"/>
      <c r="CE50" s="216"/>
      <c r="CF50" s="216"/>
      <c r="CG50" s="189"/>
      <c r="CH50" s="216"/>
      <c r="CI50" s="216"/>
      <c r="CJ50" s="216"/>
      <c r="CK50" s="189"/>
      <c r="CL50" s="216"/>
      <c r="CM50" s="216"/>
      <c r="CN50" s="216"/>
      <c r="CO50" s="189"/>
      <c r="CP50" s="216"/>
      <c r="CQ50" s="216"/>
      <c r="CR50" s="216"/>
      <c r="CS50" s="189"/>
      <c r="CT50" s="216"/>
      <c r="CU50" s="216"/>
      <c r="CV50" s="216"/>
      <c r="CW50" s="189"/>
      <c r="CX50" s="216"/>
      <c r="CY50" s="216"/>
      <c r="CZ50" s="216"/>
      <c r="DA50" s="216"/>
      <c r="DB50" s="216"/>
      <c r="DC50" s="216"/>
      <c r="DD50" s="216"/>
      <c r="DE50" s="216"/>
      <c r="DF50" s="189"/>
      <c r="DG50" s="216"/>
      <c r="DH50" s="216"/>
      <c r="DI50" s="216"/>
      <c r="DJ50" s="216"/>
      <c r="DK50" s="216"/>
      <c r="DL50" s="216"/>
      <c r="DM50" s="216"/>
      <c r="DN50" s="216"/>
      <c r="DO50" s="189"/>
      <c r="DP50" s="216"/>
      <c r="DQ50" s="216"/>
      <c r="DR50" s="216"/>
      <c r="DS50" s="216"/>
      <c r="DT50" s="216"/>
    </row>
    <row r="51" spans="1:124" ht="17.25" customHeight="1" x14ac:dyDescent="0.2">
      <c r="A51" s="279"/>
      <c r="B51" s="282"/>
      <c r="C51" s="261"/>
      <c r="D51" s="261"/>
      <c r="E51" s="282"/>
      <c r="F51" s="282"/>
      <c r="G51" s="282"/>
      <c r="H51" s="330"/>
      <c r="I51" s="273"/>
      <c r="J51" s="276"/>
      <c r="K51" s="235"/>
      <c r="L51" s="238"/>
      <c r="M51" s="241"/>
      <c r="N51" s="235"/>
      <c r="O51" s="270"/>
      <c r="P51" s="270"/>
      <c r="Q51" s="221"/>
      <c r="R51" s="132"/>
      <c r="S51" s="130"/>
      <c r="T51" s="56">
        <f>VLOOKUP(U51,FORMULAS!$A$15:$B$18,2,0)</f>
        <v>0</v>
      </c>
      <c r="U51" s="57" t="s">
        <v>156</v>
      </c>
      <c r="V51" s="58">
        <f>+IF(U51='Tabla Valoración controles'!$D$4,'Tabla Valoración controles'!$F$4,IF('208-PLA-Ft-78 Mapa Gestión'!U51='Tabla Valoración controles'!$D$5,'Tabla Valoración controles'!$F$5,IF(U51=FORMULAS!$A$10,0,'Tabla Valoración controles'!$F$6)))</f>
        <v>0</v>
      </c>
      <c r="W51" s="57"/>
      <c r="X51" s="59">
        <f>+IF(W51='Tabla Valoración controles'!$D$7,'Tabla Valoración controles'!$F$7,IF(U51=FORMULAS!$A$10,0,'Tabla Valoración controles'!$F$8))</f>
        <v>0</v>
      </c>
      <c r="Y51" s="57"/>
      <c r="Z51" s="58">
        <f>+IF(Y51='Tabla Valoración controles'!$D$9,'Tabla Valoración controles'!$F$9,IF(U51=FORMULAS!$A$10,0,'Tabla Valoración controles'!$F$10))</f>
        <v>0</v>
      </c>
      <c r="AA51" s="57"/>
      <c r="AB51" s="58">
        <f>+IF(AA51='Tabla Valoración controles'!$D$9,'Tabla Valoración controles'!$F$9,IF(W51=FORMULAS!$A$10,0,'Tabla Valoración controles'!$F$10))</f>
        <v>0</v>
      </c>
      <c r="AC51" s="57"/>
      <c r="AD51" s="58">
        <f>+IF(AC51='Tabla Valoración controles'!$D$13,'Tabla Valoración controles'!$F$13,'Tabla Valoración controles'!$F$14)</f>
        <v>0</v>
      </c>
      <c r="AE51" s="105">
        <f t="shared" si="0"/>
        <v>0</v>
      </c>
      <c r="AF51" s="105">
        <f t="shared" si="31"/>
        <v>0</v>
      </c>
      <c r="AG51" s="105">
        <f t="shared" si="12"/>
        <v>0.14399999999999999</v>
      </c>
      <c r="AH51" s="263"/>
      <c r="AI51" s="263"/>
      <c r="AJ51" s="263"/>
      <c r="AK51" s="263"/>
      <c r="AL51" s="264"/>
      <c r="AM51" s="267"/>
      <c r="AN51" s="217"/>
      <c r="AO51" s="231"/>
      <c r="AP51" s="231"/>
      <c r="AQ51" s="163"/>
      <c r="AR51" s="228"/>
      <c r="AS51" s="228"/>
      <c r="AT51" s="231"/>
      <c r="AU51" s="231"/>
      <c r="AV51" s="217"/>
      <c r="AW51" s="231"/>
      <c r="AX51" s="139"/>
      <c r="AY51" s="139"/>
      <c r="AZ51" s="139"/>
      <c r="BA51" s="189"/>
      <c r="BB51" s="139"/>
      <c r="BC51" s="139"/>
      <c r="BD51" s="139"/>
      <c r="BE51" s="189"/>
      <c r="BF51" s="139"/>
      <c r="BG51" s="139"/>
      <c r="BH51" s="139"/>
      <c r="BI51" s="189"/>
      <c r="BJ51" s="139"/>
      <c r="BK51" s="139"/>
      <c r="BL51" s="139"/>
      <c r="BM51" s="189"/>
      <c r="BN51" s="110"/>
      <c r="BO51" s="110"/>
      <c r="BP51" s="217"/>
      <c r="BQ51" s="189"/>
      <c r="BR51" s="217"/>
      <c r="BS51" s="217"/>
      <c r="BT51" s="217"/>
      <c r="BU51" s="189"/>
      <c r="BV51" s="217"/>
      <c r="BW51" s="217"/>
      <c r="BX51" s="217"/>
      <c r="BY51" s="189"/>
      <c r="BZ51" s="217"/>
      <c r="CA51" s="217"/>
      <c r="CB51" s="217"/>
      <c r="CC51" s="189"/>
      <c r="CD51" s="217"/>
      <c r="CE51" s="217"/>
      <c r="CF51" s="217"/>
      <c r="CG51" s="189"/>
      <c r="CH51" s="217"/>
      <c r="CI51" s="217"/>
      <c r="CJ51" s="217"/>
      <c r="CK51" s="189"/>
      <c r="CL51" s="217"/>
      <c r="CM51" s="217"/>
      <c r="CN51" s="217"/>
      <c r="CO51" s="189"/>
      <c r="CP51" s="217"/>
      <c r="CQ51" s="217"/>
      <c r="CR51" s="217"/>
      <c r="CS51" s="189"/>
      <c r="CT51" s="217"/>
      <c r="CU51" s="217"/>
      <c r="CV51" s="217"/>
      <c r="CW51" s="189"/>
      <c r="CX51" s="217"/>
      <c r="CY51" s="217"/>
      <c r="CZ51" s="217"/>
      <c r="DA51" s="217"/>
      <c r="DB51" s="217"/>
      <c r="DC51" s="217"/>
      <c r="DD51" s="217"/>
      <c r="DE51" s="217"/>
      <c r="DF51" s="189"/>
      <c r="DG51" s="217"/>
      <c r="DH51" s="217"/>
      <c r="DI51" s="217"/>
      <c r="DJ51" s="217"/>
      <c r="DK51" s="217"/>
      <c r="DL51" s="217"/>
      <c r="DM51" s="217"/>
      <c r="DN51" s="217"/>
      <c r="DO51" s="189"/>
      <c r="DP51" s="217"/>
      <c r="DQ51" s="217"/>
      <c r="DR51" s="217"/>
      <c r="DS51" s="217"/>
      <c r="DT51" s="217"/>
    </row>
    <row r="52" spans="1:124" ht="77.25" customHeight="1" x14ac:dyDescent="0.2">
      <c r="A52" s="277">
        <v>8</v>
      </c>
      <c r="B52" s="280" t="s">
        <v>169</v>
      </c>
      <c r="C52" s="259" t="str">
        <f>VLOOKUP(B52,FORMULAS!$A$30:$B$52,2,0)</f>
        <v>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v>
      </c>
      <c r="D52" s="259" t="str">
        <f>VLOOKUP(B52,FORMULAS!$A$30:$C$52,3,0)</f>
        <v xml:space="preserve">Director Jurídico </v>
      </c>
      <c r="E52" s="280" t="s">
        <v>258</v>
      </c>
      <c r="F52" s="280" t="s">
        <v>362</v>
      </c>
      <c r="G52" s="280" t="s">
        <v>363</v>
      </c>
      <c r="H52" s="283" t="s">
        <v>364</v>
      </c>
      <c r="I52" s="271" t="s">
        <v>262</v>
      </c>
      <c r="J52" s="274">
        <v>24</v>
      </c>
      <c r="K52" s="233" t="str">
        <f>+IF(L52=FORMULAS!$N$2,FORMULAS!$O$2,IF('208-PLA-Ft-78 Mapa Gestión'!L52:L57=FORMULAS!$N$3,FORMULAS!$O$3,IF('208-PLA-Ft-78 Mapa Gestión'!L52:L57=FORMULAS!$N$4,FORMULAS!$O$4,IF('208-PLA-Ft-78 Mapa Gestión'!L52:L57=FORMULAS!$N$5,FORMULAS!$O$5,IF('208-PLA-Ft-78 Mapa Gestión'!L52:L57=FORMULAS!$N$6,FORMULAS!$O$6)))))</f>
        <v>Baja</v>
      </c>
      <c r="L52" s="236">
        <f>+IF(J52&lt;=FORMULAS!$M$2,FORMULAS!$N$2,IF('208-PLA-Ft-78 Mapa Gestión'!J52&lt;=FORMULAS!$M$3,FORMULAS!$N$3,IF('208-PLA-Ft-78 Mapa Gestión'!J52&lt;=FORMULAS!$M$4,FORMULAS!$N$4,IF('208-PLA-Ft-78 Mapa Gestión'!J52&lt;=FORMULAS!$M$5,FORMULAS!$N$5,FORMULAS!$N$6))))</f>
        <v>0.4</v>
      </c>
      <c r="M52" s="239" t="s">
        <v>260</v>
      </c>
      <c r="N52" s="233" t="str">
        <f>+IF(M52=FORMULAS!$H$2,FORMULAS!$I$2,IF('208-PLA-Ft-78 Mapa Gestión'!M52:M57=FORMULAS!$H$3,FORMULAS!$I$3,IF('208-PLA-Ft-78 Mapa Gestión'!M52:M57=FORMULAS!$H$4,FORMULAS!$I$4,IF('208-PLA-Ft-78 Mapa Gestión'!M52:M57=FORMULAS!$H$5,FORMULAS!$I$5,IF('208-PLA-Ft-78 Mapa Gestión'!M52:M57=FORMULAS!$H$6,FORMULAS!$I$6,IF('208-PLA-Ft-78 Mapa Gestión'!M52:M57=FORMULAS!$H$7,FORMULAS!$I$7,IF('208-PLA-Ft-78 Mapa Gestión'!M52:M57=FORMULAS!$H$8,FORMULAS!$I$8,IF('208-PLA-Ft-78 Mapa Gestión'!M52:M57=FORMULAS!$H$9,FORMULAS!$I$9,IF('208-PLA-Ft-78 Mapa Gestión'!M52:M57=FORMULAS!$H$10,FORMULAS!$I$10,IF('208-PLA-Ft-78 Mapa Gestión'!M52:M57=FORMULAS!$H$11,FORMULAS!$I$11))))))))))</f>
        <v>Menor</v>
      </c>
      <c r="O52" s="268">
        <f>VLOOKUP(N52,FORMULAS!$I$1:$J$6,2,0)</f>
        <v>0.4</v>
      </c>
      <c r="P52" s="268" t="str">
        <f t="shared" ref="P52" si="32">CONCATENATE(N52,K52)</f>
        <v>MenorBaja</v>
      </c>
      <c r="Q52" s="219" t="str">
        <f>VLOOKUP(P52,FORMULAS!$K$17:$L$42,2,0)</f>
        <v>Moderado</v>
      </c>
      <c r="R52" s="132">
        <v>1</v>
      </c>
      <c r="S52" s="130" t="s">
        <v>469</v>
      </c>
      <c r="T52" s="56" t="str">
        <f>VLOOKUP(U52,FORMULAS!$A$15:$B$18,2,0)</f>
        <v>Probabilidad</v>
      </c>
      <c r="U52" s="57" t="s">
        <v>13</v>
      </c>
      <c r="V52" s="58">
        <f>+IF(U52='Tabla Valoración controles'!$D$4,'Tabla Valoración controles'!$F$4,IF('208-PLA-Ft-78 Mapa Gestión'!U52='Tabla Valoración controles'!$D$5,'Tabla Valoración controles'!$F$5,IF(U52=FORMULAS!$A$10,0,'Tabla Valoración controles'!$F$6)))</f>
        <v>0.25</v>
      </c>
      <c r="W52" s="57" t="s">
        <v>8</v>
      </c>
      <c r="X52" s="59">
        <f>+IF(W52='Tabla Valoración controles'!$D$7,'Tabla Valoración controles'!$F$7,IF(U52=FORMULAS!$A$10,0,'Tabla Valoración controles'!$F$8))</f>
        <v>0.15</v>
      </c>
      <c r="Y52" s="57" t="s">
        <v>19</v>
      </c>
      <c r="Z52" s="58">
        <f>+IF(Y52='Tabla Valoración controles'!$D$9,'Tabla Valoración controles'!$F$9,IF(U52=FORMULAS!$A$10,0,'Tabla Valoración controles'!$F$10))</f>
        <v>0</v>
      </c>
      <c r="AA52" s="57" t="s">
        <v>21</v>
      </c>
      <c r="AB52" s="58">
        <f>+IF(AA52='Tabla Valoración controles'!$D$9,'Tabla Valoración controles'!$F$9,IF(W52=FORMULAS!$A$10,0,'Tabla Valoración controles'!$F$10))</f>
        <v>0</v>
      </c>
      <c r="AC52" s="57" t="s">
        <v>100</v>
      </c>
      <c r="AD52" s="58">
        <f>+IF(AC52='Tabla Valoración controles'!$D$13,'Tabla Valoración controles'!$F$13,'Tabla Valoración controles'!$F$14)</f>
        <v>0</v>
      </c>
      <c r="AE52" s="105">
        <f t="shared" si="0"/>
        <v>0.4</v>
      </c>
      <c r="AF52" s="105">
        <f>+IF(T52=FORMULAS!$A$8,'208-PLA-Ft-78 Mapa Gestión'!AE52*'208-PLA-Ft-78 Mapa Gestión'!L52:L57,'208-PLA-Ft-78 Mapa Gestión'!AE52*'208-PLA-Ft-78 Mapa Gestión'!O52:O57)</f>
        <v>0.16000000000000003</v>
      </c>
      <c r="AG52" s="105">
        <f>+IF(T52=FORMULAS!$A$8,'208-PLA-Ft-78 Mapa Gestión'!L52:L57-'208-PLA-Ft-78 Mapa Gestión'!AF52,0)</f>
        <v>0.24</v>
      </c>
      <c r="AH52" s="262">
        <f t="shared" ref="AH52" si="33">+AG57</f>
        <v>0.14639999999999997</v>
      </c>
      <c r="AI52" s="262" t="str">
        <f>+IF(AH52&lt;=FORMULAS!$N$2,FORMULAS!$O$2,IF(AH52&lt;=FORMULAS!$N$3,FORMULAS!$O$3,IF(AH52&lt;=FORMULAS!$N$4,FORMULAS!$O$4,IF(AH52&lt;=FORMULAS!$N$5,FORMULAS!$O$5,FORMULAS!O48))))</f>
        <v>Muy Baja</v>
      </c>
      <c r="AJ52" s="262" t="str">
        <f>+IF(T52=FORMULAS!$A$9,AG57,'208-PLA-Ft-78 Mapa Gestión'!N52:N57)</f>
        <v>Menor</v>
      </c>
      <c r="AK52" s="262">
        <f>+IF(T52=FORMULAS!B51,'208-PLA-Ft-78 Mapa Gestión'!AG57,'208-PLA-Ft-78 Mapa Gestión'!O52:O57)</f>
        <v>0.4</v>
      </c>
      <c r="AL52" s="264" t="str">
        <f t="shared" ref="AL52" si="34">CONCATENATE(AJ52,AI52)</f>
        <v>MenorMuy Baja</v>
      </c>
      <c r="AM52" s="265" t="str">
        <f>VLOOKUP(AL52,FORMULAS!$K$17:$L$42,2,0)</f>
        <v>Bajo</v>
      </c>
      <c r="AN52" s="215" t="s">
        <v>519</v>
      </c>
      <c r="AO52" s="229" t="s">
        <v>520</v>
      </c>
      <c r="AP52" s="215"/>
      <c r="AQ52" s="116"/>
      <c r="AR52" s="215"/>
      <c r="AS52" s="215"/>
      <c r="AT52" s="215"/>
      <c r="AU52" s="215"/>
      <c r="AV52" s="215" t="s">
        <v>520</v>
      </c>
      <c r="AW52" s="229" t="s">
        <v>670</v>
      </c>
      <c r="AX52" s="139"/>
      <c r="AY52" s="139"/>
      <c r="AZ52" s="139"/>
      <c r="BA52" s="189"/>
      <c r="BB52" s="139"/>
      <c r="BC52" s="139"/>
      <c r="BD52" s="139"/>
      <c r="BE52" s="189"/>
      <c r="BF52" s="139"/>
      <c r="BG52" s="139"/>
      <c r="BH52" s="139"/>
      <c r="BI52" s="189"/>
      <c r="BJ52" s="139"/>
      <c r="BK52" s="139"/>
      <c r="BL52" s="139"/>
      <c r="BM52" s="189"/>
      <c r="BN52" s="108"/>
      <c r="BO52" s="108"/>
      <c r="BP52" s="215"/>
      <c r="BQ52" s="189"/>
      <c r="BR52" s="215"/>
      <c r="BS52" s="215"/>
      <c r="BT52" s="215"/>
      <c r="BU52" s="189"/>
      <c r="BV52" s="215"/>
      <c r="BW52" s="215"/>
      <c r="BX52" s="215"/>
      <c r="BY52" s="189"/>
      <c r="BZ52" s="215"/>
      <c r="CA52" s="215"/>
      <c r="CB52" s="215"/>
      <c r="CC52" s="189"/>
      <c r="CD52" s="215"/>
      <c r="CE52" s="215"/>
      <c r="CF52" s="215"/>
      <c r="CG52" s="189"/>
      <c r="CH52" s="215"/>
      <c r="CI52" s="215"/>
      <c r="CJ52" s="215"/>
      <c r="CK52" s="189"/>
      <c r="CL52" s="215"/>
      <c r="CM52" s="215"/>
      <c r="CN52" s="215"/>
      <c r="CO52" s="189"/>
      <c r="CP52" s="215"/>
      <c r="CQ52" s="215"/>
      <c r="CR52" s="215"/>
      <c r="CS52" s="189"/>
      <c r="CT52" s="215"/>
      <c r="CU52" s="215"/>
      <c r="CV52" s="215"/>
      <c r="CW52" s="189"/>
      <c r="CX52" s="215"/>
      <c r="CY52" s="215"/>
      <c r="CZ52" s="215"/>
      <c r="DA52" s="215"/>
      <c r="DB52" s="215"/>
      <c r="DC52" s="215"/>
      <c r="DD52" s="215"/>
      <c r="DE52" s="215"/>
      <c r="DF52" s="189"/>
      <c r="DG52" s="215"/>
      <c r="DH52" s="215"/>
      <c r="DI52" s="215"/>
      <c r="DJ52" s="215"/>
      <c r="DK52" s="215"/>
      <c r="DL52" s="215"/>
      <c r="DM52" s="215"/>
      <c r="DN52" s="215"/>
      <c r="DO52" s="189"/>
      <c r="DP52" s="215"/>
      <c r="DQ52" s="215"/>
      <c r="DR52" s="215"/>
      <c r="DS52" s="215"/>
      <c r="DT52" s="215"/>
    </row>
    <row r="53" spans="1:124" ht="17.25" customHeight="1" x14ac:dyDescent="0.2">
      <c r="A53" s="278"/>
      <c r="B53" s="281"/>
      <c r="C53" s="260"/>
      <c r="D53" s="260"/>
      <c r="E53" s="281"/>
      <c r="F53" s="281"/>
      <c r="G53" s="281"/>
      <c r="H53" s="284"/>
      <c r="I53" s="272"/>
      <c r="J53" s="275"/>
      <c r="K53" s="234"/>
      <c r="L53" s="237"/>
      <c r="M53" s="240"/>
      <c r="N53" s="234"/>
      <c r="O53" s="269"/>
      <c r="P53" s="269"/>
      <c r="Q53" s="220"/>
      <c r="R53" s="132"/>
      <c r="S53" s="130"/>
      <c r="T53" s="56" t="str">
        <f>VLOOKUP(U53,FORMULAS!$A$15:$B$18,2,0)</f>
        <v>Probabilidad</v>
      </c>
      <c r="U53" s="57" t="s">
        <v>14</v>
      </c>
      <c r="V53" s="58">
        <f>+IF(U53='Tabla Valoración controles'!$D$4,'Tabla Valoración controles'!$F$4,IF('208-PLA-Ft-78 Mapa Gestión'!U53='Tabla Valoración controles'!$D$5,'Tabla Valoración controles'!$F$5,IF(U53=FORMULAS!$A$10,0,'Tabla Valoración controles'!$F$6)))</f>
        <v>0.15</v>
      </c>
      <c r="W53" s="57" t="s">
        <v>8</v>
      </c>
      <c r="X53" s="59">
        <f>+IF(W53='Tabla Valoración controles'!$D$7,'Tabla Valoración controles'!$F$7,IF(U53=FORMULAS!$A$10,0,'Tabla Valoración controles'!$F$8))</f>
        <v>0.15</v>
      </c>
      <c r="Y53" s="57" t="s">
        <v>19</v>
      </c>
      <c r="Z53" s="58">
        <f>+IF(Y53='Tabla Valoración controles'!$D$9,'Tabla Valoración controles'!$F$9,IF(U53=FORMULAS!$A$10,0,'Tabla Valoración controles'!$F$10))</f>
        <v>0</v>
      </c>
      <c r="AA53" s="57" t="s">
        <v>21</v>
      </c>
      <c r="AB53" s="58">
        <f>+IF(AA53='Tabla Valoración controles'!$D$9,'Tabla Valoración controles'!$F$9,IF(W53=FORMULAS!$A$10,0,'Tabla Valoración controles'!$F$10))</f>
        <v>0</v>
      </c>
      <c r="AC53" s="57" t="s">
        <v>100</v>
      </c>
      <c r="AD53" s="58">
        <f>+IF(AC53='Tabla Valoración controles'!$D$13,'Tabla Valoración controles'!$F$13,'Tabla Valoración controles'!$F$14)</f>
        <v>0</v>
      </c>
      <c r="AE53" s="105">
        <f t="shared" si="0"/>
        <v>0.3</v>
      </c>
      <c r="AF53" s="105">
        <f t="shared" ref="AF53" si="35">+AE53*AG52</f>
        <v>7.1999999999999995E-2</v>
      </c>
      <c r="AG53" s="105">
        <f t="shared" ref="AG53" si="36">+AG52-AF53</f>
        <v>0.16799999999999998</v>
      </c>
      <c r="AH53" s="263"/>
      <c r="AI53" s="263"/>
      <c r="AJ53" s="263"/>
      <c r="AK53" s="263"/>
      <c r="AL53" s="264"/>
      <c r="AM53" s="266"/>
      <c r="AN53" s="216"/>
      <c r="AO53" s="230"/>
      <c r="AP53" s="216"/>
      <c r="AQ53" s="117"/>
      <c r="AR53" s="216"/>
      <c r="AS53" s="216"/>
      <c r="AT53" s="216"/>
      <c r="AU53" s="216"/>
      <c r="AV53" s="216"/>
      <c r="AW53" s="230"/>
      <c r="AX53" s="139"/>
      <c r="AY53" s="139"/>
      <c r="AZ53" s="139"/>
      <c r="BA53" s="189"/>
      <c r="BB53" s="139"/>
      <c r="BC53" s="139"/>
      <c r="BD53" s="139"/>
      <c r="BE53" s="189"/>
      <c r="BF53" s="139"/>
      <c r="BG53" s="139"/>
      <c r="BH53" s="139"/>
      <c r="BI53" s="189"/>
      <c r="BJ53" s="139"/>
      <c r="BK53" s="139"/>
      <c r="BL53" s="139"/>
      <c r="BM53" s="189"/>
      <c r="BN53" s="109"/>
      <c r="BO53" s="109"/>
      <c r="BP53" s="216"/>
      <c r="BQ53" s="189"/>
      <c r="BR53" s="216"/>
      <c r="BS53" s="216"/>
      <c r="BT53" s="216"/>
      <c r="BU53" s="189"/>
      <c r="BV53" s="216"/>
      <c r="BW53" s="216"/>
      <c r="BX53" s="216"/>
      <c r="BY53" s="189"/>
      <c r="BZ53" s="216"/>
      <c r="CA53" s="216"/>
      <c r="CB53" s="216"/>
      <c r="CC53" s="189"/>
      <c r="CD53" s="216"/>
      <c r="CE53" s="216"/>
      <c r="CF53" s="216"/>
      <c r="CG53" s="189"/>
      <c r="CH53" s="216"/>
      <c r="CI53" s="216"/>
      <c r="CJ53" s="216"/>
      <c r="CK53" s="189"/>
      <c r="CL53" s="216"/>
      <c r="CM53" s="216"/>
      <c r="CN53" s="216"/>
      <c r="CO53" s="189"/>
      <c r="CP53" s="216"/>
      <c r="CQ53" s="216"/>
      <c r="CR53" s="216"/>
      <c r="CS53" s="189"/>
      <c r="CT53" s="216"/>
      <c r="CU53" s="216"/>
      <c r="CV53" s="216"/>
      <c r="CW53" s="189"/>
      <c r="CX53" s="216"/>
      <c r="CY53" s="216"/>
      <c r="CZ53" s="216"/>
      <c r="DA53" s="216"/>
      <c r="DB53" s="216"/>
      <c r="DC53" s="216"/>
      <c r="DD53" s="216"/>
      <c r="DE53" s="216"/>
      <c r="DF53" s="189"/>
      <c r="DG53" s="216"/>
      <c r="DH53" s="216"/>
      <c r="DI53" s="216"/>
      <c r="DJ53" s="216"/>
      <c r="DK53" s="216"/>
      <c r="DL53" s="216"/>
      <c r="DM53" s="216"/>
      <c r="DN53" s="216"/>
      <c r="DO53" s="189"/>
      <c r="DP53" s="216"/>
      <c r="DQ53" s="216"/>
      <c r="DR53" s="216"/>
      <c r="DS53" s="216"/>
      <c r="DT53" s="216"/>
    </row>
    <row r="54" spans="1:124" ht="17.25" customHeight="1" x14ac:dyDescent="0.2">
      <c r="A54" s="278"/>
      <c r="B54" s="281"/>
      <c r="C54" s="260"/>
      <c r="D54" s="260"/>
      <c r="E54" s="281"/>
      <c r="F54" s="281"/>
      <c r="G54" s="281"/>
      <c r="H54" s="284"/>
      <c r="I54" s="272"/>
      <c r="J54" s="275"/>
      <c r="K54" s="234"/>
      <c r="L54" s="237"/>
      <c r="M54" s="240"/>
      <c r="N54" s="234"/>
      <c r="O54" s="269"/>
      <c r="P54" s="269"/>
      <c r="Q54" s="220"/>
      <c r="R54" s="132"/>
      <c r="S54" s="130"/>
      <c r="T54" s="56" t="str">
        <f>VLOOKUP(U54,FORMULAS!$A$15:$B$18,2,0)</f>
        <v>Probabilidad</v>
      </c>
      <c r="U54" s="57" t="s">
        <v>14</v>
      </c>
      <c r="V54" s="58">
        <f>+IF(U54='Tabla Valoración controles'!$D$4,'Tabla Valoración controles'!$F$4,IF('208-PLA-Ft-78 Mapa Gestión'!U54='Tabla Valoración controles'!$D$5,'Tabla Valoración controles'!$F$5,IF(U54=FORMULAS!$A$10,0,'Tabla Valoración controles'!$F$6)))</f>
        <v>0.15</v>
      </c>
      <c r="W54" s="57" t="s">
        <v>8</v>
      </c>
      <c r="X54" s="59">
        <f>+IF(W54='Tabla Valoración controles'!$D$7,'Tabla Valoración controles'!$F$7,IF(U54=FORMULAS!$A$10,0,'Tabla Valoración controles'!$F$8))</f>
        <v>0.15</v>
      </c>
      <c r="Y54" s="57" t="s">
        <v>19</v>
      </c>
      <c r="Z54" s="58">
        <f>+IF(Y54='Tabla Valoración controles'!$D$9,'Tabla Valoración controles'!$F$9,IF(U54=FORMULAS!$A$10,0,'Tabla Valoración controles'!$F$10))</f>
        <v>0</v>
      </c>
      <c r="AA54" s="57" t="s">
        <v>22</v>
      </c>
      <c r="AB54" s="58">
        <f>+IF(AA54='Tabla Valoración controles'!$D$9,'Tabla Valoración controles'!$F$9,IF(W54=FORMULAS!$A$10,0,'Tabla Valoración controles'!$F$10))</f>
        <v>0</v>
      </c>
      <c r="AC54" s="57" t="s">
        <v>100</v>
      </c>
      <c r="AD54" s="58">
        <f>+IF(AC54='Tabla Valoración controles'!$D$13,'Tabla Valoración controles'!$F$13,'Tabla Valoración controles'!$F$14)</f>
        <v>0</v>
      </c>
      <c r="AE54" s="105">
        <f t="shared" si="0"/>
        <v>0.3</v>
      </c>
      <c r="AF54" s="105">
        <f t="shared" ref="AF54:AF57" si="37">+AF53*AE54</f>
        <v>2.1599999999999998E-2</v>
      </c>
      <c r="AG54" s="105">
        <f t="shared" si="12"/>
        <v>0.14639999999999997</v>
      </c>
      <c r="AH54" s="263"/>
      <c r="AI54" s="263"/>
      <c r="AJ54" s="263"/>
      <c r="AK54" s="263"/>
      <c r="AL54" s="264"/>
      <c r="AM54" s="266"/>
      <c r="AN54" s="216"/>
      <c r="AO54" s="230"/>
      <c r="AP54" s="216"/>
      <c r="AQ54" s="117"/>
      <c r="AR54" s="216"/>
      <c r="AS54" s="216"/>
      <c r="AT54" s="216"/>
      <c r="AU54" s="216"/>
      <c r="AV54" s="216"/>
      <c r="AW54" s="230"/>
      <c r="AX54" s="139"/>
      <c r="AY54" s="139"/>
      <c r="AZ54" s="139"/>
      <c r="BA54" s="189"/>
      <c r="BB54" s="139"/>
      <c r="BC54" s="139"/>
      <c r="BD54" s="139"/>
      <c r="BE54" s="189"/>
      <c r="BF54" s="139"/>
      <c r="BG54" s="139"/>
      <c r="BH54" s="139"/>
      <c r="BI54" s="189"/>
      <c r="BJ54" s="139"/>
      <c r="BK54" s="139"/>
      <c r="BL54" s="139"/>
      <c r="BM54" s="189"/>
      <c r="BN54" s="109"/>
      <c r="BO54" s="109"/>
      <c r="BP54" s="216"/>
      <c r="BQ54" s="189"/>
      <c r="BR54" s="216"/>
      <c r="BS54" s="216"/>
      <c r="BT54" s="216"/>
      <c r="BU54" s="189"/>
      <c r="BV54" s="216"/>
      <c r="BW54" s="216"/>
      <c r="BX54" s="216"/>
      <c r="BY54" s="189"/>
      <c r="BZ54" s="216"/>
      <c r="CA54" s="216"/>
      <c r="CB54" s="216"/>
      <c r="CC54" s="189"/>
      <c r="CD54" s="216"/>
      <c r="CE54" s="216"/>
      <c r="CF54" s="216"/>
      <c r="CG54" s="189"/>
      <c r="CH54" s="216"/>
      <c r="CI54" s="216"/>
      <c r="CJ54" s="216"/>
      <c r="CK54" s="189"/>
      <c r="CL54" s="216"/>
      <c r="CM54" s="216"/>
      <c r="CN54" s="216"/>
      <c r="CO54" s="189"/>
      <c r="CP54" s="216"/>
      <c r="CQ54" s="216"/>
      <c r="CR54" s="216"/>
      <c r="CS54" s="189"/>
      <c r="CT54" s="216"/>
      <c r="CU54" s="216"/>
      <c r="CV54" s="216"/>
      <c r="CW54" s="189"/>
      <c r="CX54" s="216"/>
      <c r="CY54" s="216"/>
      <c r="CZ54" s="216"/>
      <c r="DA54" s="216"/>
      <c r="DB54" s="216"/>
      <c r="DC54" s="216"/>
      <c r="DD54" s="216"/>
      <c r="DE54" s="216"/>
      <c r="DF54" s="189"/>
      <c r="DG54" s="216"/>
      <c r="DH54" s="216"/>
      <c r="DI54" s="216"/>
      <c r="DJ54" s="216"/>
      <c r="DK54" s="216"/>
      <c r="DL54" s="216"/>
      <c r="DM54" s="216"/>
      <c r="DN54" s="216"/>
      <c r="DO54" s="189"/>
      <c r="DP54" s="216"/>
      <c r="DQ54" s="216"/>
      <c r="DR54" s="216"/>
      <c r="DS54" s="216"/>
      <c r="DT54" s="216"/>
    </row>
    <row r="55" spans="1:124" ht="17.25" customHeight="1" x14ac:dyDescent="0.2">
      <c r="A55" s="278"/>
      <c r="B55" s="281"/>
      <c r="C55" s="260"/>
      <c r="D55" s="260"/>
      <c r="E55" s="281"/>
      <c r="F55" s="281"/>
      <c r="G55" s="281"/>
      <c r="H55" s="284"/>
      <c r="I55" s="272"/>
      <c r="J55" s="275"/>
      <c r="K55" s="234"/>
      <c r="L55" s="237"/>
      <c r="M55" s="240"/>
      <c r="N55" s="234"/>
      <c r="O55" s="269"/>
      <c r="P55" s="269"/>
      <c r="Q55" s="220"/>
      <c r="R55" s="132"/>
      <c r="S55" s="130"/>
      <c r="T55" s="56">
        <f>VLOOKUP(U55,FORMULAS!$A$15:$B$18,2,0)</f>
        <v>0</v>
      </c>
      <c r="U55" s="57" t="s">
        <v>156</v>
      </c>
      <c r="V55" s="58">
        <f>+IF(U55='Tabla Valoración controles'!$D$4,'Tabla Valoración controles'!$F$4,IF('208-PLA-Ft-78 Mapa Gestión'!U55='Tabla Valoración controles'!$D$5,'Tabla Valoración controles'!$F$5,IF(U55=FORMULAS!$A$10,0,'Tabla Valoración controles'!$F$6)))</f>
        <v>0</v>
      </c>
      <c r="W55" s="57"/>
      <c r="X55" s="59">
        <f>+IF(W55='Tabla Valoración controles'!$D$7,'Tabla Valoración controles'!$F$7,IF(U55=FORMULAS!$A$10,0,'Tabla Valoración controles'!$F$8))</f>
        <v>0</v>
      </c>
      <c r="Y55" s="57"/>
      <c r="Z55" s="58">
        <f>+IF(Y55='Tabla Valoración controles'!$D$9,'Tabla Valoración controles'!$F$9,IF(U55=FORMULAS!$A$10,0,'Tabla Valoración controles'!$F$10))</f>
        <v>0</v>
      </c>
      <c r="AA55" s="57" t="s">
        <v>22</v>
      </c>
      <c r="AB55" s="58">
        <f>+IF(AA55='Tabla Valoración controles'!$D$9,'Tabla Valoración controles'!$F$9,IF(W55=FORMULAS!$A$10,0,'Tabla Valoración controles'!$F$10))</f>
        <v>0</v>
      </c>
      <c r="AC55" s="57"/>
      <c r="AD55" s="58">
        <f>+IF(AC55='Tabla Valoración controles'!$D$13,'Tabla Valoración controles'!$F$13,'Tabla Valoración controles'!$F$14)</f>
        <v>0</v>
      </c>
      <c r="AE55" s="105">
        <f t="shared" si="0"/>
        <v>0</v>
      </c>
      <c r="AF55" s="105">
        <f t="shared" si="37"/>
        <v>0</v>
      </c>
      <c r="AG55" s="105">
        <f t="shared" si="12"/>
        <v>0.14639999999999997</v>
      </c>
      <c r="AH55" s="263"/>
      <c r="AI55" s="263"/>
      <c r="AJ55" s="263"/>
      <c r="AK55" s="263"/>
      <c r="AL55" s="264"/>
      <c r="AM55" s="266"/>
      <c r="AN55" s="216"/>
      <c r="AO55" s="230"/>
      <c r="AP55" s="216"/>
      <c r="AQ55" s="117"/>
      <c r="AR55" s="216"/>
      <c r="AS55" s="216"/>
      <c r="AT55" s="216"/>
      <c r="AU55" s="216"/>
      <c r="AV55" s="216"/>
      <c r="AW55" s="230"/>
      <c r="AX55" s="139"/>
      <c r="AY55" s="139"/>
      <c r="AZ55" s="139"/>
      <c r="BA55" s="189"/>
      <c r="BB55" s="139"/>
      <c r="BC55" s="139"/>
      <c r="BD55" s="139"/>
      <c r="BE55" s="189"/>
      <c r="BF55" s="139"/>
      <c r="BG55" s="139"/>
      <c r="BH55" s="139"/>
      <c r="BI55" s="189"/>
      <c r="BJ55" s="139"/>
      <c r="BK55" s="139"/>
      <c r="BL55" s="139"/>
      <c r="BM55" s="189"/>
      <c r="BN55" s="109"/>
      <c r="BO55" s="109"/>
      <c r="BP55" s="216"/>
      <c r="BQ55" s="189"/>
      <c r="BR55" s="216"/>
      <c r="BS55" s="216"/>
      <c r="BT55" s="216"/>
      <c r="BU55" s="189"/>
      <c r="BV55" s="216"/>
      <c r="BW55" s="216"/>
      <c r="BX55" s="216"/>
      <c r="BY55" s="189"/>
      <c r="BZ55" s="216"/>
      <c r="CA55" s="216"/>
      <c r="CB55" s="216"/>
      <c r="CC55" s="189"/>
      <c r="CD55" s="216"/>
      <c r="CE55" s="216"/>
      <c r="CF55" s="216"/>
      <c r="CG55" s="189"/>
      <c r="CH55" s="216"/>
      <c r="CI55" s="216"/>
      <c r="CJ55" s="216"/>
      <c r="CK55" s="189"/>
      <c r="CL55" s="216"/>
      <c r="CM55" s="216"/>
      <c r="CN55" s="216"/>
      <c r="CO55" s="189"/>
      <c r="CP55" s="216"/>
      <c r="CQ55" s="216"/>
      <c r="CR55" s="216"/>
      <c r="CS55" s="189"/>
      <c r="CT55" s="216"/>
      <c r="CU55" s="216"/>
      <c r="CV55" s="216"/>
      <c r="CW55" s="189"/>
      <c r="CX55" s="216"/>
      <c r="CY55" s="216"/>
      <c r="CZ55" s="216"/>
      <c r="DA55" s="216"/>
      <c r="DB55" s="216"/>
      <c r="DC55" s="216"/>
      <c r="DD55" s="216"/>
      <c r="DE55" s="216"/>
      <c r="DF55" s="189"/>
      <c r="DG55" s="216"/>
      <c r="DH55" s="216"/>
      <c r="DI55" s="216"/>
      <c r="DJ55" s="216"/>
      <c r="DK55" s="216"/>
      <c r="DL55" s="216"/>
      <c r="DM55" s="216"/>
      <c r="DN55" s="216"/>
      <c r="DO55" s="189"/>
      <c r="DP55" s="216"/>
      <c r="DQ55" s="216"/>
      <c r="DR55" s="216"/>
      <c r="DS55" s="216"/>
      <c r="DT55" s="216"/>
    </row>
    <row r="56" spans="1:124" ht="17.25" customHeight="1" x14ac:dyDescent="0.2">
      <c r="A56" s="278"/>
      <c r="B56" s="281"/>
      <c r="C56" s="260"/>
      <c r="D56" s="260"/>
      <c r="E56" s="281"/>
      <c r="F56" s="281"/>
      <c r="G56" s="281"/>
      <c r="H56" s="284"/>
      <c r="I56" s="272"/>
      <c r="J56" s="275"/>
      <c r="K56" s="234"/>
      <c r="L56" s="237"/>
      <c r="M56" s="240"/>
      <c r="N56" s="234"/>
      <c r="O56" s="269"/>
      <c r="P56" s="269"/>
      <c r="Q56" s="220"/>
      <c r="R56" s="132"/>
      <c r="S56" s="130"/>
      <c r="T56" s="56">
        <f>VLOOKUP(U56,FORMULAS!$A$15:$B$18,2,0)</f>
        <v>0</v>
      </c>
      <c r="U56" s="57" t="s">
        <v>156</v>
      </c>
      <c r="V56" s="58">
        <f>+IF(U56='Tabla Valoración controles'!$D$4,'Tabla Valoración controles'!$F$4,IF('208-PLA-Ft-78 Mapa Gestión'!U56='Tabla Valoración controles'!$D$5,'Tabla Valoración controles'!$F$5,IF(U56=FORMULAS!$A$10,0,'Tabla Valoración controles'!$F$6)))</f>
        <v>0</v>
      </c>
      <c r="W56" s="57"/>
      <c r="X56" s="59">
        <f>+IF(W56='Tabla Valoración controles'!$D$7,'Tabla Valoración controles'!$F$7,IF(U56=FORMULAS!$A$10,0,'Tabla Valoración controles'!$F$8))</f>
        <v>0</v>
      </c>
      <c r="Y56" s="57"/>
      <c r="Z56" s="58">
        <f>+IF(Y56='Tabla Valoración controles'!$D$9,'Tabla Valoración controles'!$F$9,IF(U56=FORMULAS!$A$10,0,'Tabla Valoración controles'!$F$10))</f>
        <v>0</v>
      </c>
      <c r="AA56" s="57"/>
      <c r="AB56" s="58">
        <f>+IF(AA56='Tabla Valoración controles'!$D$9,'Tabla Valoración controles'!$F$9,IF(W56=FORMULAS!$A$10,0,'Tabla Valoración controles'!$F$10))</f>
        <v>0</v>
      </c>
      <c r="AC56" s="57"/>
      <c r="AD56" s="58">
        <f>+IF(AC56='Tabla Valoración controles'!$D$13,'Tabla Valoración controles'!$F$13,'Tabla Valoración controles'!$F$14)</f>
        <v>0</v>
      </c>
      <c r="AE56" s="105">
        <f t="shared" si="0"/>
        <v>0</v>
      </c>
      <c r="AF56" s="105">
        <f t="shared" si="37"/>
        <v>0</v>
      </c>
      <c r="AG56" s="105">
        <f t="shared" si="12"/>
        <v>0.14639999999999997</v>
      </c>
      <c r="AH56" s="263"/>
      <c r="AI56" s="263"/>
      <c r="AJ56" s="263"/>
      <c r="AK56" s="263"/>
      <c r="AL56" s="264"/>
      <c r="AM56" s="266"/>
      <c r="AN56" s="216"/>
      <c r="AO56" s="230"/>
      <c r="AP56" s="216"/>
      <c r="AQ56" s="117"/>
      <c r="AR56" s="216"/>
      <c r="AS56" s="216"/>
      <c r="AT56" s="216"/>
      <c r="AU56" s="216"/>
      <c r="AV56" s="216"/>
      <c r="AW56" s="230"/>
      <c r="AX56" s="139"/>
      <c r="AY56" s="139"/>
      <c r="AZ56" s="139"/>
      <c r="BA56" s="189"/>
      <c r="BB56" s="139"/>
      <c r="BC56" s="139"/>
      <c r="BD56" s="139"/>
      <c r="BE56" s="189"/>
      <c r="BF56" s="139"/>
      <c r="BG56" s="139"/>
      <c r="BH56" s="139"/>
      <c r="BI56" s="189"/>
      <c r="BJ56" s="139"/>
      <c r="BK56" s="139"/>
      <c r="BL56" s="139"/>
      <c r="BM56" s="189"/>
      <c r="BN56" s="109"/>
      <c r="BO56" s="109"/>
      <c r="BP56" s="216"/>
      <c r="BQ56" s="189"/>
      <c r="BR56" s="216"/>
      <c r="BS56" s="216"/>
      <c r="BT56" s="216"/>
      <c r="BU56" s="189"/>
      <c r="BV56" s="216"/>
      <c r="BW56" s="216"/>
      <c r="BX56" s="216"/>
      <c r="BY56" s="189"/>
      <c r="BZ56" s="216"/>
      <c r="CA56" s="216"/>
      <c r="CB56" s="216"/>
      <c r="CC56" s="189"/>
      <c r="CD56" s="216"/>
      <c r="CE56" s="216"/>
      <c r="CF56" s="216"/>
      <c r="CG56" s="189"/>
      <c r="CH56" s="216"/>
      <c r="CI56" s="216"/>
      <c r="CJ56" s="216"/>
      <c r="CK56" s="189"/>
      <c r="CL56" s="216"/>
      <c r="CM56" s="216"/>
      <c r="CN56" s="216"/>
      <c r="CO56" s="189"/>
      <c r="CP56" s="216"/>
      <c r="CQ56" s="216"/>
      <c r="CR56" s="216"/>
      <c r="CS56" s="189"/>
      <c r="CT56" s="216"/>
      <c r="CU56" s="216"/>
      <c r="CV56" s="216"/>
      <c r="CW56" s="189"/>
      <c r="CX56" s="216"/>
      <c r="CY56" s="216"/>
      <c r="CZ56" s="216"/>
      <c r="DA56" s="216"/>
      <c r="DB56" s="216"/>
      <c r="DC56" s="216"/>
      <c r="DD56" s="216"/>
      <c r="DE56" s="216"/>
      <c r="DF56" s="189"/>
      <c r="DG56" s="216"/>
      <c r="DH56" s="216"/>
      <c r="DI56" s="216"/>
      <c r="DJ56" s="216"/>
      <c r="DK56" s="216"/>
      <c r="DL56" s="216"/>
      <c r="DM56" s="216"/>
      <c r="DN56" s="216"/>
      <c r="DO56" s="189"/>
      <c r="DP56" s="216"/>
      <c r="DQ56" s="216"/>
      <c r="DR56" s="216"/>
      <c r="DS56" s="216"/>
      <c r="DT56" s="216"/>
    </row>
    <row r="57" spans="1:124" ht="17.25" customHeight="1" x14ac:dyDescent="0.2">
      <c r="A57" s="279"/>
      <c r="B57" s="282"/>
      <c r="C57" s="261"/>
      <c r="D57" s="261"/>
      <c r="E57" s="282"/>
      <c r="F57" s="282"/>
      <c r="G57" s="282"/>
      <c r="H57" s="285"/>
      <c r="I57" s="273"/>
      <c r="J57" s="276"/>
      <c r="K57" s="235"/>
      <c r="L57" s="238"/>
      <c r="M57" s="241"/>
      <c r="N57" s="235"/>
      <c r="O57" s="270"/>
      <c r="P57" s="270"/>
      <c r="Q57" s="221"/>
      <c r="R57" s="132"/>
      <c r="S57" s="130"/>
      <c r="T57" s="56">
        <f>VLOOKUP(U57,FORMULAS!$A$15:$B$18,2,0)</f>
        <v>0</v>
      </c>
      <c r="U57" s="57" t="s">
        <v>156</v>
      </c>
      <c r="V57" s="58">
        <f>+IF(U57='Tabla Valoración controles'!$D$4,'Tabla Valoración controles'!$F$4,IF('208-PLA-Ft-78 Mapa Gestión'!U57='Tabla Valoración controles'!$D$5,'Tabla Valoración controles'!$F$5,IF(U57=FORMULAS!$A$10,0,'Tabla Valoración controles'!$F$6)))</f>
        <v>0</v>
      </c>
      <c r="W57" s="57"/>
      <c r="X57" s="59">
        <f>+IF(W57='Tabla Valoración controles'!$D$7,'Tabla Valoración controles'!$F$7,IF(U57=FORMULAS!$A$10,0,'Tabla Valoración controles'!$F$8))</f>
        <v>0</v>
      </c>
      <c r="Y57" s="57"/>
      <c r="Z57" s="58">
        <f>+IF(Y57='Tabla Valoración controles'!$D$9,'Tabla Valoración controles'!$F$9,IF(U57=FORMULAS!$A$10,0,'Tabla Valoración controles'!$F$10))</f>
        <v>0</v>
      </c>
      <c r="AA57" s="57"/>
      <c r="AB57" s="58">
        <f>+IF(AA57='Tabla Valoración controles'!$D$9,'Tabla Valoración controles'!$F$9,IF(W57=FORMULAS!$A$10,0,'Tabla Valoración controles'!$F$10))</f>
        <v>0</v>
      </c>
      <c r="AC57" s="57"/>
      <c r="AD57" s="58">
        <f>+IF(AC57='Tabla Valoración controles'!$D$13,'Tabla Valoración controles'!$F$13,'Tabla Valoración controles'!$F$14)</f>
        <v>0</v>
      </c>
      <c r="AE57" s="105">
        <f t="shared" si="0"/>
        <v>0</v>
      </c>
      <c r="AF57" s="105">
        <f t="shared" si="37"/>
        <v>0</v>
      </c>
      <c r="AG57" s="105">
        <f t="shared" si="12"/>
        <v>0.14639999999999997</v>
      </c>
      <c r="AH57" s="263"/>
      <c r="AI57" s="263"/>
      <c r="AJ57" s="263"/>
      <c r="AK57" s="263"/>
      <c r="AL57" s="264"/>
      <c r="AM57" s="267"/>
      <c r="AN57" s="217"/>
      <c r="AO57" s="231"/>
      <c r="AP57" s="217"/>
      <c r="AQ57" s="118"/>
      <c r="AR57" s="217"/>
      <c r="AS57" s="217"/>
      <c r="AT57" s="217"/>
      <c r="AU57" s="217"/>
      <c r="AV57" s="217"/>
      <c r="AW57" s="231"/>
      <c r="AX57" s="139"/>
      <c r="AY57" s="139"/>
      <c r="AZ57" s="139"/>
      <c r="BA57" s="189"/>
      <c r="BB57" s="139"/>
      <c r="BC57" s="139"/>
      <c r="BD57" s="139"/>
      <c r="BE57" s="189"/>
      <c r="BF57" s="139"/>
      <c r="BG57" s="139"/>
      <c r="BH57" s="139"/>
      <c r="BI57" s="189"/>
      <c r="BJ57" s="139"/>
      <c r="BK57" s="139"/>
      <c r="BL57" s="139"/>
      <c r="BM57" s="189"/>
      <c r="BN57" s="110"/>
      <c r="BO57" s="110"/>
      <c r="BP57" s="217"/>
      <c r="BQ57" s="189"/>
      <c r="BR57" s="217"/>
      <c r="BS57" s="217"/>
      <c r="BT57" s="217"/>
      <c r="BU57" s="189"/>
      <c r="BV57" s="217"/>
      <c r="BW57" s="217"/>
      <c r="BX57" s="217"/>
      <c r="BY57" s="189"/>
      <c r="BZ57" s="217"/>
      <c r="CA57" s="217"/>
      <c r="CB57" s="217"/>
      <c r="CC57" s="189"/>
      <c r="CD57" s="217"/>
      <c r="CE57" s="217"/>
      <c r="CF57" s="217"/>
      <c r="CG57" s="189"/>
      <c r="CH57" s="217"/>
      <c r="CI57" s="217"/>
      <c r="CJ57" s="217"/>
      <c r="CK57" s="189"/>
      <c r="CL57" s="217"/>
      <c r="CM57" s="217"/>
      <c r="CN57" s="217"/>
      <c r="CO57" s="189"/>
      <c r="CP57" s="217"/>
      <c r="CQ57" s="217"/>
      <c r="CR57" s="217"/>
      <c r="CS57" s="189"/>
      <c r="CT57" s="217"/>
      <c r="CU57" s="217"/>
      <c r="CV57" s="217"/>
      <c r="CW57" s="189"/>
      <c r="CX57" s="217"/>
      <c r="CY57" s="217"/>
      <c r="CZ57" s="217"/>
      <c r="DA57" s="217"/>
      <c r="DB57" s="217"/>
      <c r="DC57" s="217"/>
      <c r="DD57" s="217"/>
      <c r="DE57" s="217"/>
      <c r="DF57" s="189"/>
      <c r="DG57" s="217"/>
      <c r="DH57" s="217"/>
      <c r="DI57" s="217"/>
      <c r="DJ57" s="217"/>
      <c r="DK57" s="217"/>
      <c r="DL57" s="217"/>
      <c r="DM57" s="217"/>
      <c r="DN57" s="217"/>
      <c r="DO57" s="189"/>
      <c r="DP57" s="217"/>
      <c r="DQ57" s="217"/>
      <c r="DR57" s="217"/>
      <c r="DS57" s="217"/>
      <c r="DT57" s="217"/>
    </row>
    <row r="58" spans="1:124" ht="82.5" customHeight="1" x14ac:dyDescent="0.2">
      <c r="A58" s="277">
        <v>9</v>
      </c>
      <c r="B58" s="280" t="s">
        <v>169</v>
      </c>
      <c r="C58" s="259" t="str">
        <f>VLOOKUP(B58,FORMULAS!$A$30:$B$52,2,0)</f>
        <v>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v>
      </c>
      <c r="D58" s="259" t="str">
        <f>VLOOKUP(B58,FORMULAS!$A$30:$C$52,3,0)</f>
        <v xml:space="preserve">Director Jurídico </v>
      </c>
      <c r="E58" s="280" t="s">
        <v>113</v>
      </c>
      <c r="F58" s="280" t="s">
        <v>365</v>
      </c>
      <c r="G58" s="280" t="s">
        <v>366</v>
      </c>
      <c r="H58" s="283" t="s">
        <v>367</v>
      </c>
      <c r="I58" s="271" t="s">
        <v>259</v>
      </c>
      <c r="J58" s="274">
        <v>24</v>
      </c>
      <c r="K58" s="233" t="str">
        <f>+IF(L58=FORMULAS!$N$2,FORMULAS!$O$2,IF('208-PLA-Ft-78 Mapa Gestión'!L58:L63=FORMULAS!$N$3,FORMULAS!$O$3,IF('208-PLA-Ft-78 Mapa Gestión'!L58:L63=FORMULAS!$N$4,FORMULAS!$O$4,IF('208-PLA-Ft-78 Mapa Gestión'!L58:L63=FORMULAS!$N$5,FORMULAS!$O$5,IF('208-PLA-Ft-78 Mapa Gestión'!L58:L63=FORMULAS!$N$6,FORMULAS!$O$6)))))</f>
        <v>Baja</v>
      </c>
      <c r="L58" s="236">
        <f>+IF(J58&lt;=FORMULAS!$M$2,FORMULAS!$N$2,IF('208-PLA-Ft-78 Mapa Gestión'!J58&lt;=FORMULAS!$M$3,FORMULAS!$N$3,IF('208-PLA-Ft-78 Mapa Gestión'!J58&lt;=FORMULAS!$M$4,FORMULAS!$N$4,IF('208-PLA-Ft-78 Mapa Gestión'!J58&lt;=FORMULAS!$M$5,FORMULAS!$N$5,FORMULAS!$N$6))))</f>
        <v>0.4</v>
      </c>
      <c r="M58" s="239" t="s">
        <v>260</v>
      </c>
      <c r="N58" s="233" t="str">
        <f>+IF(M58=FORMULAS!$H$2,FORMULAS!$I$2,IF('208-PLA-Ft-78 Mapa Gestión'!M58:M63=FORMULAS!$H$3,FORMULAS!$I$3,IF('208-PLA-Ft-78 Mapa Gestión'!M58:M63=FORMULAS!$H$4,FORMULAS!$I$4,IF('208-PLA-Ft-78 Mapa Gestión'!M58:M63=FORMULAS!$H$5,FORMULAS!$I$5,IF('208-PLA-Ft-78 Mapa Gestión'!M58:M63=FORMULAS!$H$6,FORMULAS!$I$6,IF('208-PLA-Ft-78 Mapa Gestión'!M58:M63=FORMULAS!$H$7,FORMULAS!$I$7,IF('208-PLA-Ft-78 Mapa Gestión'!M58:M63=FORMULAS!$H$8,FORMULAS!$I$8,IF('208-PLA-Ft-78 Mapa Gestión'!M58:M63=FORMULAS!$H$9,FORMULAS!$I$9,IF('208-PLA-Ft-78 Mapa Gestión'!M58:M63=FORMULAS!$H$10,FORMULAS!$I$10,IF('208-PLA-Ft-78 Mapa Gestión'!M58:M63=FORMULAS!$H$11,FORMULAS!$I$11))))))))))</f>
        <v>Menor</v>
      </c>
      <c r="O58" s="268">
        <f>VLOOKUP(N58,FORMULAS!$I$1:$J$6,2,0)</f>
        <v>0.4</v>
      </c>
      <c r="P58" s="268" t="str">
        <f t="shared" ref="P58" si="38">CONCATENATE(N58,K58)</f>
        <v>MenorBaja</v>
      </c>
      <c r="Q58" s="219" t="str">
        <f>VLOOKUP(P58,FORMULAS!$K$17:$L$42,2,0)</f>
        <v>Moderado</v>
      </c>
      <c r="R58" s="132">
        <v>1</v>
      </c>
      <c r="S58" s="130" t="s">
        <v>470</v>
      </c>
      <c r="T58" s="56" t="str">
        <f>VLOOKUP(U58,FORMULAS!$A$15:$B$18,2,0)</f>
        <v>Probabilidad</v>
      </c>
      <c r="U58" s="57" t="s">
        <v>13</v>
      </c>
      <c r="V58" s="58">
        <f>+IF(U58='Tabla Valoración controles'!$D$4,'Tabla Valoración controles'!$F$4,IF('208-PLA-Ft-78 Mapa Gestión'!U58='Tabla Valoración controles'!$D$5,'Tabla Valoración controles'!$F$5,IF(U58=FORMULAS!$A$10,0,'Tabla Valoración controles'!$F$6)))</f>
        <v>0.25</v>
      </c>
      <c r="W58" s="57" t="s">
        <v>8</v>
      </c>
      <c r="X58" s="59">
        <f>+IF(W58='Tabla Valoración controles'!$D$7,'Tabla Valoración controles'!$F$7,IF(U58=FORMULAS!$A$10,0,'Tabla Valoración controles'!$F$8))</f>
        <v>0.15</v>
      </c>
      <c r="Y58" s="57" t="s">
        <v>18</v>
      </c>
      <c r="Z58" s="58">
        <f>+IF(Y58='Tabla Valoración controles'!$D$9,'Tabla Valoración controles'!$F$9,IF(U58=FORMULAS!$A$10,0,'Tabla Valoración controles'!$F$10))</f>
        <v>0</v>
      </c>
      <c r="AA58" s="57" t="s">
        <v>21</v>
      </c>
      <c r="AB58" s="58">
        <f>+IF(AA58='Tabla Valoración controles'!$D$9,'Tabla Valoración controles'!$F$9,IF(W58=FORMULAS!$A$10,0,'Tabla Valoración controles'!$F$10))</f>
        <v>0</v>
      </c>
      <c r="AC58" s="57" t="s">
        <v>100</v>
      </c>
      <c r="AD58" s="58">
        <f>+IF(AC58='Tabla Valoración controles'!$D$13,'Tabla Valoración controles'!$F$13,'Tabla Valoración controles'!$F$14)</f>
        <v>0</v>
      </c>
      <c r="AE58" s="105">
        <f t="shared" si="0"/>
        <v>0.4</v>
      </c>
      <c r="AF58" s="105">
        <f>+IF(T58=FORMULAS!$A$8,'208-PLA-Ft-78 Mapa Gestión'!AE58*'208-PLA-Ft-78 Mapa Gestión'!L58:L63,'208-PLA-Ft-78 Mapa Gestión'!AE58*'208-PLA-Ft-78 Mapa Gestión'!O58:O63)</f>
        <v>0.16000000000000003</v>
      </c>
      <c r="AG58" s="105">
        <f>+IF(T58=FORMULAS!$A$8,'208-PLA-Ft-78 Mapa Gestión'!L58:L63-'208-PLA-Ft-78 Mapa Gestión'!AF58,0)</f>
        <v>0.24</v>
      </c>
      <c r="AH58" s="262">
        <f t="shared" ref="AH58" si="39">+AG63</f>
        <v>0.24</v>
      </c>
      <c r="AI58" s="262" t="str">
        <f>+IF(AH58&lt;=FORMULAS!$N$2,FORMULAS!$O$2,IF(AH58&lt;=FORMULAS!$N$3,FORMULAS!$O$3,IF(AH58&lt;=FORMULAS!$N$4,FORMULAS!$O$4,IF(AH58&lt;=FORMULAS!$N$5,FORMULAS!$O$5,FORMULAS!O54))))</f>
        <v>Baja</v>
      </c>
      <c r="AJ58" s="262" t="str">
        <f>+IF(T58=FORMULAS!$A$9,AG63,'208-PLA-Ft-78 Mapa Gestión'!N58:N63)</f>
        <v>Menor</v>
      </c>
      <c r="AK58" s="262">
        <f>+IF(T58=FORMULAS!B57,'208-PLA-Ft-78 Mapa Gestión'!AG63,'208-PLA-Ft-78 Mapa Gestión'!O58:O63)</f>
        <v>0.4</v>
      </c>
      <c r="AL58" s="264" t="str">
        <f t="shared" ref="AL58" si="40">CONCATENATE(AJ58,AI58)</f>
        <v>MenorBaja</v>
      </c>
      <c r="AM58" s="265" t="str">
        <f>VLOOKUP(AL58,FORMULAS!$K$17:$L$42,2,0)</f>
        <v>Moderado</v>
      </c>
      <c r="AN58" s="215" t="s">
        <v>162</v>
      </c>
      <c r="AO58" s="145" t="s">
        <v>693</v>
      </c>
      <c r="AP58" s="145" t="s">
        <v>565</v>
      </c>
      <c r="AQ58" s="161" t="s">
        <v>324</v>
      </c>
      <c r="AR58" s="159">
        <v>44594</v>
      </c>
      <c r="AS58" s="159">
        <v>44915</v>
      </c>
      <c r="AT58" s="145" t="s">
        <v>595</v>
      </c>
      <c r="AU58" s="145" t="s">
        <v>596</v>
      </c>
      <c r="AV58" s="157" t="s">
        <v>234</v>
      </c>
      <c r="AW58" s="229" t="s">
        <v>671</v>
      </c>
      <c r="AX58" s="139"/>
      <c r="AY58" s="139"/>
      <c r="AZ58" s="139"/>
      <c r="BA58" s="189"/>
      <c r="BB58" s="139"/>
      <c r="BC58" s="139"/>
      <c r="BD58" s="139"/>
      <c r="BE58" s="189"/>
      <c r="BF58" s="139"/>
      <c r="BG58" s="139"/>
      <c r="BH58" s="139"/>
      <c r="BI58" s="189"/>
      <c r="BJ58" s="139"/>
      <c r="BK58" s="139"/>
      <c r="BL58" s="139"/>
      <c r="BM58" s="189"/>
      <c r="BN58" s="108"/>
      <c r="BO58" s="108"/>
      <c r="BP58" s="215"/>
      <c r="BQ58" s="189"/>
      <c r="BR58" s="215"/>
      <c r="BS58" s="215"/>
      <c r="BT58" s="215"/>
      <c r="BU58" s="189"/>
      <c r="BV58" s="215"/>
      <c r="BW58" s="215"/>
      <c r="BX58" s="215"/>
      <c r="BY58" s="189"/>
      <c r="BZ58" s="215"/>
      <c r="CA58" s="215"/>
      <c r="CB58" s="215"/>
      <c r="CC58" s="189"/>
      <c r="CD58" s="215"/>
      <c r="CE58" s="215"/>
      <c r="CF58" s="215"/>
      <c r="CG58" s="189"/>
      <c r="CH58" s="215"/>
      <c r="CI58" s="215"/>
      <c r="CJ58" s="215"/>
      <c r="CK58" s="189"/>
      <c r="CL58" s="215"/>
      <c r="CM58" s="215"/>
      <c r="CN58" s="215"/>
      <c r="CO58" s="189"/>
      <c r="CP58" s="215"/>
      <c r="CQ58" s="215"/>
      <c r="CR58" s="215"/>
      <c r="CS58" s="189"/>
      <c r="CT58" s="215"/>
      <c r="CU58" s="215"/>
      <c r="CV58" s="215"/>
      <c r="CW58" s="189"/>
      <c r="CX58" s="215"/>
      <c r="CY58" s="215"/>
      <c r="CZ58" s="215"/>
      <c r="DA58" s="215"/>
      <c r="DB58" s="215"/>
      <c r="DC58" s="215"/>
      <c r="DD58" s="215"/>
      <c r="DE58" s="215"/>
      <c r="DF58" s="189"/>
      <c r="DG58" s="215"/>
      <c r="DH58" s="215"/>
      <c r="DI58" s="215"/>
      <c r="DJ58" s="215"/>
      <c r="DK58" s="215"/>
      <c r="DL58" s="215"/>
      <c r="DM58" s="215"/>
      <c r="DN58" s="215"/>
      <c r="DO58" s="189"/>
      <c r="DP58" s="215"/>
      <c r="DQ58" s="215"/>
      <c r="DR58" s="215"/>
      <c r="DS58" s="215"/>
      <c r="DT58" s="215"/>
    </row>
    <row r="59" spans="1:124" ht="17.25" customHeight="1" x14ac:dyDescent="0.2">
      <c r="A59" s="278"/>
      <c r="B59" s="281"/>
      <c r="C59" s="260"/>
      <c r="D59" s="260"/>
      <c r="E59" s="281"/>
      <c r="F59" s="281"/>
      <c r="G59" s="281"/>
      <c r="H59" s="284"/>
      <c r="I59" s="272"/>
      <c r="J59" s="275"/>
      <c r="K59" s="234"/>
      <c r="L59" s="237"/>
      <c r="M59" s="240"/>
      <c r="N59" s="234"/>
      <c r="O59" s="269"/>
      <c r="P59" s="269"/>
      <c r="Q59" s="220"/>
      <c r="R59" s="132"/>
      <c r="S59" s="130"/>
      <c r="T59" s="56">
        <f>VLOOKUP(U59,FORMULAS!$A$15:$B$18,2,0)</f>
        <v>0</v>
      </c>
      <c r="U59" s="57" t="s">
        <v>156</v>
      </c>
      <c r="V59" s="58">
        <f>+IF(U59='Tabla Valoración controles'!$D$4,'Tabla Valoración controles'!$F$4,IF('208-PLA-Ft-78 Mapa Gestión'!U59='Tabla Valoración controles'!$D$5,'Tabla Valoración controles'!$F$5,IF(U59=FORMULAS!$A$10,0,'Tabla Valoración controles'!$F$6)))</f>
        <v>0</v>
      </c>
      <c r="W59" s="57"/>
      <c r="X59" s="59">
        <f>+IF(W59='Tabla Valoración controles'!$D$7,'Tabla Valoración controles'!$F$7,IF(U59=FORMULAS!$A$10,0,'Tabla Valoración controles'!$F$8))</f>
        <v>0</v>
      </c>
      <c r="Y59" s="57"/>
      <c r="Z59" s="58">
        <f>+IF(Y59='Tabla Valoración controles'!$D$9,'Tabla Valoración controles'!$F$9,IF(U59=FORMULAS!$A$10,0,'Tabla Valoración controles'!$F$10))</f>
        <v>0</v>
      </c>
      <c r="AA59" s="57"/>
      <c r="AB59" s="58">
        <f>+IF(AA59='Tabla Valoración controles'!$D$9,'Tabla Valoración controles'!$F$9,IF(W59=FORMULAS!$A$10,0,'Tabla Valoración controles'!$F$10))</f>
        <v>0</v>
      </c>
      <c r="AC59" s="57"/>
      <c r="AD59" s="58">
        <f>+IF(AC59='Tabla Valoración controles'!$D$13,'Tabla Valoración controles'!$F$13,'Tabla Valoración controles'!$F$14)</f>
        <v>0</v>
      </c>
      <c r="AE59" s="105">
        <f t="shared" si="0"/>
        <v>0</v>
      </c>
      <c r="AF59" s="105">
        <f t="shared" ref="AF59" si="41">+AE59*AG58</f>
        <v>0</v>
      </c>
      <c r="AG59" s="105">
        <f t="shared" ref="AG59" si="42">+AG58-AF59</f>
        <v>0.24</v>
      </c>
      <c r="AH59" s="263"/>
      <c r="AI59" s="263"/>
      <c r="AJ59" s="263"/>
      <c r="AK59" s="263"/>
      <c r="AL59" s="264"/>
      <c r="AM59" s="266"/>
      <c r="AN59" s="216"/>
      <c r="AO59" s="141"/>
      <c r="AP59" s="141"/>
      <c r="AQ59" s="162"/>
      <c r="AR59" s="151"/>
      <c r="AS59" s="151"/>
      <c r="AT59" s="141"/>
      <c r="AU59" s="141"/>
      <c r="AV59" s="143"/>
      <c r="AW59" s="230"/>
      <c r="AX59" s="139"/>
      <c r="AY59" s="139"/>
      <c r="AZ59" s="139"/>
      <c r="BA59" s="189"/>
      <c r="BB59" s="139"/>
      <c r="BC59" s="139"/>
      <c r="BD59" s="139"/>
      <c r="BE59" s="189"/>
      <c r="BF59" s="139"/>
      <c r="BG59" s="139"/>
      <c r="BH59" s="139"/>
      <c r="BI59" s="189"/>
      <c r="BJ59" s="139"/>
      <c r="BK59" s="139"/>
      <c r="BL59" s="139"/>
      <c r="BM59" s="189"/>
      <c r="BN59" s="109"/>
      <c r="BO59" s="109"/>
      <c r="BP59" s="216"/>
      <c r="BQ59" s="189"/>
      <c r="BR59" s="216"/>
      <c r="BS59" s="216"/>
      <c r="BT59" s="216"/>
      <c r="BU59" s="189"/>
      <c r="BV59" s="216"/>
      <c r="BW59" s="216"/>
      <c r="BX59" s="216"/>
      <c r="BY59" s="189"/>
      <c r="BZ59" s="216"/>
      <c r="CA59" s="216"/>
      <c r="CB59" s="216"/>
      <c r="CC59" s="189"/>
      <c r="CD59" s="216"/>
      <c r="CE59" s="216"/>
      <c r="CF59" s="216"/>
      <c r="CG59" s="189"/>
      <c r="CH59" s="216"/>
      <c r="CI59" s="216"/>
      <c r="CJ59" s="216"/>
      <c r="CK59" s="189"/>
      <c r="CL59" s="216"/>
      <c r="CM59" s="216"/>
      <c r="CN59" s="216"/>
      <c r="CO59" s="189"/>
      <c r="CP59" s="216"/>
      <c r="CQ59" s="216"/>
      <c r="CR59" s="216"/>
      <c r="CS59" s="189"/>
      <c r="CT59" s="216"/>
      <c r="CU59" s="216"/>
      <c r="CV59" s="216"/>
      <c r="CW59" s="189"/>
      <c r="CX59" s="216"/>
      <c r="CY59" s="216"/>
      <c r="CZ59" s="216"/>
      <c r="DA59" s="216"/>
      <c r="DB59" s="216"/>
      <c r="DC59" s="216"/>
      <c r="DD59" s="216"/>
      <c r="DE59" s="216"/>
      <c r="DF59" s="189"/>
      <c r="DG59" s="216"/>
      <c r="DH59" s="216"/>
      <c r="DI59" s="216"/>
      <c r="DJ59" s="216"/>
      <c r="DK59" s="216"/>
      <c r="DL59" s="216"/>
      <c r="DM59" s="216"/>
      <c r="DN59" s="216"/>
      <c r="DO59" s="189"/>
      <c r="DP59" s="216"/>
      <c r="DQ59" s="216"/>
      <c r="DR59" s="216"/>
      <c r="DS59" s="216"/>
      <c r="DT59" s="216"/>
    </row>
    <row r="60" spans="1:124" ht="17.25" customHeight="1" x14ac:dyDescent="0.2">
      <c r="A60" s="278"/>
      <c r="B60" s="281"/>
      <c r="C60" s="260"/>
      <c r="D60" s="260"/>
      <c r="E60" s="281"/>
      <c r="F60" s="281"/>
      <c r="G60" s="281"/>
      <c r="H60" s="284"/>
      <c r="I60" s="272"/>
      <c r="J60" s="275"/>
      <c r="K60" s="234"/>
      <c r="L60" s="237"/>
      <c r="M60" s="240"/>
      <c r="N60" s="234"/>
      <c r="O60" s="269"/>
      <c r="P60" s="269"/>
      <c r="Q60" s="220"/>
      <c r="R60" s="132"/>
      <c r="S60" s="130"/>
      <c r="T60" s="56">
        <f>VLOOKUP(U60,FORMULAS!$A$15:$B$18,2,0)</f>
        <v>0</v>
      </c>
      <c r="U60" s="57" t="s">
        <v>156</v>
      </c>
      <c r="V60" s="58">
        <f>+IF(U60='Tabla Valoración controles'!$D$4,'Tabla Valoración controles'!$F$4,IF('208-PLA-Ft-78 Mapa Gestión'!U60='Tabla Valoración controles'!$D$5,'Tabla Valoración controles'!$F$5,IF(U60=FORMULAS!$A$10,0,'Tabla Valoración controles'!$F$6)))</f>
        <v>0</v>
      </c>
      <c r="W60" s="57"/>
      <c r="X60" s="59">
        <f>+IF(W60='Tabla Valoración controles'!$D$7,'Tabla Valoración controles'!$F$7,IF(U60=FORMULAS!$A$10,0,'Tabla Valoración controles'!$F$8))</f>
        <v>0</v>
      </c>
      <c r="Y60" s="57"/>
      <c r="Z60" s="58">
        <f>+IF(Y60='Tabla Valoración controles'!$D$9,'Tabla Valoración controles'!$F$9,IF(U60=FORMULAS!$A$10,0,'Tabla Valoración controles'!$F$10))</f>
        <v>0</v>
      </c>
      <c r="AA60" s="57"/>
      <c r="AB60" s="58">
        <f>+IF(AA60='Tabla Valoración controles'!$D$9,'Tabla Valoración controles'!$F$9,IF(W60=FORMULAS!$A$10,0,'Tabla Valoración controles'!$F$10))</f>
        <v>0</v>
      </c>
      <c r="AC60" s="57"/>
      <c r="AD60" s="58">
        <f>+IF(AC60='Tabla Valoración controles'!$D$13,'Tabla Valoración controles'!$F$13,'Tabla Valoración controles'!$F$14)</f>
        <v>0</v>
      </c>
      <c r="AE60" s="105">
        <f t="shared" si="0"/>
        <v>0</v>
      </c>
      <c r="AF60" s="105">
        <f t="shared" ref="AF60:AF63" si="43">+AF59*AE60</f>
        <v>0</v>
      </c>
      <c r="AG60" s="105">
        <f t="shared" si="12"/>
        <v>0.24</v>
      </c>
      <c r="AH60" s="263"/>
      <c r="AI60" s="263"/>
      <c r="AJ60" s="263"/>
      <c r="AK60" s="263"/>
      <c r="AL60" s="264"/>
      <c r="AM60" s="266"/>
      <c r="AN60" s="216"/>
      <c r="AO60" s="141"/>
      <c r="AP60" s="141"/>
      <c r="AQ60" s="162"/>
      <c r="AR60" s="151"/>
      <c r="AS60" s="151"/>
      <c r="AT60" s="141"/>
      <c r="AU60" s="141"/>
      <c r="AV60" s="143"/>
      <c r="AW60" s="230"/>
      <c r="AX60" s="139"/>
      <c r="AY60" s="139"/>
      <c r="AZ60" s="139"/>
      <c r="BA60" s="189"/>
      <c r="BB60" s="139"/>
      <c r="BC60" s="139"/>
      <c r="BD60" s="139"/>
      <c r="BE60" s="189"/>
      <c r="BF60" s="139"/>
      <c r="BG60" s="139"/>
      <c r="BH60" s="139"/>
      <c r="BI60" s="189"/>
      <c r="BJ60" s="139"/>
      <c r="BK60" s="139"/>
      <c r="BL60" s="139"/>
      <c r="BM60" s="189"/>
      <c r="BN60" s="109"/>
      <c r="BO60" s="109"/>
      <c r="BP60" s="216"/>
      <c r="BQ60" s="189"/>
      <c r="BR60" s="216"/>
      <c r="BS60" s="216"/>
      <c r="BT60" s="216"/>
      <c r="BU60" s="189"/>
      <c r="BV60" s="216"/>
      <c r="BW60" s="216"/>
      <c r="BX60" s="216"/>
      <c r="BY60" s="189"/>
      <c r="BZ60" s="216"/>
      <c r="CA60" s="216"/>
      <c r="CB60" s="216"/>
      <c r="CC60" s="189"/>
      <c r="CD60" s="216"/>
      <c r="CE60" s="216"/>
      <c r="CF60" s="216"/>
      <c r="CG60" s="189"/>
      <c r="CH60" s="216"/>
      <c r="CI60" s="216"/>
      <c r="CJ60" s="216"/>
      <c r="CK60" s="189"/>
      <c r="CL60" s="216"/>
      <c r="CM60" s="216"/>
      <c r="CN60" s="216"/>
      <c r="CO60" s="189"/>
      <c r="CP60" s="216"/>
      <c r="CQ60" s="216"/>
      <c r="CR60" s="216"/>
      <c r="CS60" s="189"/>
      <c r="CT60" s="216"/>
      <c r="CU60" s="216"/>
      <c r="CV60" s="216"/>
      <c r="CW60" s="189"/>
      <c r="CX60" s="216"/>
      <c r="CY60" s="216"/>
      <c r="CZ60" s="216"/>
      <c r="DA60" s="216"/>
      <c r="DB60" s="216"/>
      <c r="DC60" s="216"/>
      <c r="DD60" s="216"/>
      <c r="DE60" s="216"/>
      <c r="DF60" s="189"/>
      <c r="DG60" s="216"/>
      <c r="DH60" s="216"/>
      <c r="DI60" s="216"/>
      <c r="DJ60" s="216"/>
      <c r="DK60" s="216"/>
      <c r="DL60" s="216"/>
      <c r="DM60" s="216"/>
      <c r="DN60" s="216"/>
      <c r="DO60" s="189"/>
      <c r="DP60" s="216"/>
      <c r="DQ60" s="216"/>
      <c r="DR60" s="216"/>
      <c r="DS60" s="216"/>
      <c r="DT60" s="216"/>
    </row>
    <row r="61" spans="1:124" ht="17.25" customHeight="1" x14ac:dyDescent="0.2">
      <c r="A61" s="278"/>
      <c r="B61" s="281"/>
      <c r="C61" s="260"/>
      <c r="D61" s="260"/>
      <c r="E61" s="281"/>
      <c r="F61" s="281"/>
      <c r="G61" s="281"/>
      <c r="H61" s="284"/>
      <c r="I61" s="272"/>
      <c r="J61" s="275"/>
      <c r="K61" s="234"/>
      <c r="L61" s="237"/>
      <c r="M61" s="240"/>
      <c r="N61" s="234"/>
      <c r="O61" s="269"/>
      <c r="P61" s="269"/>
      <c r="Q61" s="220"/>
      <c r="R61" s="132"/>
      <c r="S61" s="130"/>
      <c r="T61" s="56">
        <f>VLOOKUP(U61,FORMULAS!$A$15:$B$18,2,0)</f>
        <v>0</v>
      </c>
      <c r="U61" s="57" t="s">
        <v>156</v>
      </c>
      <c r="V61" s="58">
        <f>+IF(U61='Tabla Valoración controles'!$D$4,'Tabla Valoración controles'!$F$4,IF('208-PLA-Ft-78 Mapa Gestión'!U61='Tabla Valoración controles'!$D$5,'Tabla Valoración controles'!$F$5,IF(U61=FORMULAS!$A$10,0,'Tabla Valoración controles'!$F$6)))</f>
        <v>0</v>
      </c>
      <c r="W61" s="57"/>
      <c r="X61" s="59">
        <f>+IF(W61='Tabla Valoración controles'!$D$7,'Tabla Valoración controles'!$F$7,IF(U61=FORMULAS!$A$10,0,'Tabla Valoración controles'!$F$8))</f>
        <v>0</v>
      </c>
      <c r="Y61" s="57"/>
      <c r="Z61" s="58">
        <f>+IF(Y61='Tabla Valoración controles'!$D$9,'Tabla Valoración controles'!$F$9,IF(U61=FORMULAS!$A$10,0,'Tabla Valoración controles'!$F$10))</f>
        <v>0</v>
      </c>
      <c r="AA61" s="57"/>
      <c r="AB61" s="58">
        <f>+IF(AA61='Tabla Valoración controles'!$D$9,'Tabla Valoración controles'!$F$9,IF(W61=FORMULAS!$A$10,0,'Tabla Valoración controles'!$F$10))</f>
        <v>0</v>
      </c>
      <c r="AC61" s="57"/>
      <c r="AD61" s="58">
        <f>+IF(AC61='Tabla Valoración controles'!$D$13,'Tabla Valoración controles'!$F$13,'Tabla Valoración controles'!$F$14)</f>
        <v>0</v>
      </c>
      <c r="AE61" s="105">
        <f t="shared" si="0"/>
        <v>0</v>
      </c>
      <c r="AF61" s="105">
        <f t="shared" si="43"/>
        <v>0</v>
      </c>
      <c r="AG61" s="105">
        <f t="shared" si="12"/>
        <v>0.24</v>
      </c>
      <c r="AH61" s="263"/>
      <c r="AI61" s="263"/>
      <c r="AJ61" s="263"/>
      <c r="AK61" s="263"/>
      <c r="AL61" s="264"/>
      <c r="AM61" s="266"/>
      <c r="AN61" s="216"/>
      <c r="AO61" s="141"/>
      <c r="AP61" s="141"/>
      <c r="AQ61" s="162"/>
      <c r="AR61" s="151"/>
      <c r="AS61" s="151"/>
      <c r="AT61" s="141"/>
      <c r="AU61" s="141"/>
      <c r="AV61" s="143"/>
      <c r="AW61" s="230"/>
      <c r="AX61" s="139"/>
      <c r="AY61" s="139"/>
      <c r="AZ61" s="139"/>
      <c r="BA61" s="189"/>
      <c r="BB61" s="139"/>
      <c r="BC61" s="139"/>
      <c r="BD61" s="139"/>
      <c r="BE61" s="189"/>
      <c r="BF61" s="139"/>
      <c r="BG61" s="139"/>
      <c r="BH61" s="139"/>
      <c r="BI61" s="189"/>
      <c r="BJ61" s="139"/>
      <c r="BK61" s="139"/>
      <c r="BL61" s="139"/>
      <c r="BM61" s="189"/>
      <c r="BN61" s="109"/>
      <c r="BO61" s="109"/>
      <c r="BP61" s="216"/>
      <c r="BQ61" s="189"/>
      <c r="BR61" s="216"/>
      <c r="BS61" s="216"/>
      <c r="BT61" s="216"/>
      <c r="BU61" s="189"/>
      <c r="BV61" s="216"/>
      <c r="BW61" s="216"/>
      <c r="BX61" s="216"/>
      <c r="BY61" s="189"/>
      <c r="BZ61" s="216"/>
      <c r="CA61" s="216"/>
      <c r="CB61" s="216"/>
      <c r="CC61" s="189"/>
      <c r="CD61" s="216"/>
      <c r="CE61" s="216"/>
      <c r="CF61" s="216"/>
      <c r="CG61" s="189"/>
      <c r="CH61" s="216"/>
      <c r="CI61" s="216"/>
      <c r="CJ61" s="216"/>
      <c r="CK61" s="189"/>
      <c r="CL61" s="216"/>
      <c r="CM61" s="216"/>
      <c r="CN61" s="216"/>
      <c r="CO61" s="189"/>
      <c r="CP61" s="216"/>
      <c r="CQ61" s="216"/>
      <c r="CR61" s="216"/>
      <c r="CS61" s="189"/>
      <c r="CT61" s="216"/>
      <c r="CU61" s="216"/>
      <c r="CV61" s="216"/>
      <c r="CW61" s="189"/>
      <c r="CX61" s="216"/>
      <c r="CY61" s="216"/>
      <c r="CZ61" s="216"/>
      <c r="DA61" s="216"/>
      <c r="DB61" s="216"/>
      <c r="DC61" s="216"/>
      <c r="DD61" s="216"/>
      <c r="DE61" s="216"/>
      <c r="DF61" s="189"/>
      <c r="DG61" s="216"/>
      <c r="DH61" s="216"/>
      <c r="DI61" s="216"/>
      <c r="DJ61" s="216"/>
      <c r="DK61" s="216"/>
      <c r="DL61" s="216"/>
      <c r="DM61" s="216"/>
      <c r="DN61" s="216"/>
      <c r="DO61" s="189"/>
      <c r="DP61" s="216"/>
      <c r="DQ61" s="216"/>
      <c r="DR61" s="216"/>
      <c r="DS61" s="216"/>
      <c r="DT61" s="216"/>
    </row>
    <row r="62" spans="1:124" ht="17.25" customHeight="1" x14ac:dyDescent="0.2">
      <c r="A62" s="278"/>
      <c r="B62" s="281"/>
      <c r="C62" s="260"/>
      <c r="D62" s="260"/>
      <c r="E62" s="281"/>
      <c r="F62" s="281"/>
      <c r="G62" s="281"/>
      <c r="H62" s="284"/>
      <c r="I62" s="272"/>
      <c r="J62" s="275"/>
      <c r="K62" s="234"/>
      <c r="L62" s="237"/>
      <c r="M62" s="240"/>
      <c r="N62" s="234"/>
      <c r="O62" s="269"/>
      <c r="P62" s="269"/>
      <c r="Q62" s="220"/>
      <c r="R62" s="132"/>
      <c r="S62" s="130"/>
      <c r="T62" s="56">
        <f>VLOOKUP(U62,FORMULAS!$A$15:$B$18,2,0)</f>
        <v>0</v>
      </c>
      <c r="U62" s="57" t="s">
        <v>156</v>
      </c>
      <c r="V62" s="58">
        <f>+IF(U62='Tabla Valoración controles'!$D$4,'Tabla Valoración controles'!$F$4,IF('208-PLA-Ft-78 Mapa Gestión'!U62='Tabla Valoración controles'!$D$5,'Tabla Valoración controles'!$F$5,IF(U62=FORMULAS!$A$10,0,'Tabla Valoración controles'!$F$6)))</f>
        <v>0</v>
      </c>
      <c r="W62" s="57"/>
      <c r="X62" s="59">
        <f>+IF(W62='Tabla Valoración controles'!$D$7,'Tabla Valoración controles'!$F$7,IF(U62=FORMULAS!$A$10,0,'Tabla Valoración controles'!$F$8))</f>
        <v>0</v>
      </c>
      <c r="Y62" s="57"/>
      <c r="Z62" s="58">
        <f>+IF(Y62='Tabla Valoración controles'!$D$9,'Tabla Valoración controles'!$F$9,IF(U62=FORMULAS!$A$10,0,'Tabla Valoración controles'!$F$10))</f>
        <v>0</v>
      </c>
      <c r="AA62" s="57"/>
      <c r="AB62" s="58">
        <f>+IF(AA62='Tabla Valoración controles'!$D$9,'Tabla Valoración controles'!$F$9,IF(W62=FORMULAS!$A$10,0,'Tabla Valoración controles'!$F$10))</f>
        <v>0</v>
      </c>
      <c r="AC62" s="57"/>
      <c r="AD62" s="58">
        <f>+IF(AC62='Tabla Valoración controles'!$D$13,'Tabla Valoración controles'!$F$13,'Tabla Valoración controles'!$F$14)</f>
        <v>0</v>
      </c>
      <c r="AE62" s="105">
        <f t="shared" si="0"/>
        <v>0</v>
      </c>
      <c r="AF62" s="105">
        <f t="shared" si="43"/>
        <v>0</v>
      </c>
      <c r="AG62" s="105">
        <f t="shared" si="12"/>
        <v>0.24</v>
      </c>
      <c r="AH62" s="263"/>
      <c r="AI62" s="263"/>
      <c r="AJ62" s="263"/>
      <c r="AK62" s="263"/>
      <c r="AL62" s="264"/>
      <c r="AM62" s="266"/>
      <c r="AN62" s="216"/>
      <c r="AO62" s="141"/>
      <c r="AP62" s="141"/>
      <c r="AQ62" s="162"/>
      <c r="AR62" s="151"/>
      <c r="AS62" s="151"/>
      <c r="AT62" s="141"/>
      <c r="AU62" s="141"/>
      <c r="AV62" s="143"/>
      <c r="AW62" s="230"/>
      <c r="AX62" s="139"/>
      <c r="AY62" s="139"/>
      <c r="AZ62" s="139"/>
      <c r="BA62" s="189"/>
      <c r="BB62" s="139"/>
      <c r="BC62" s="139"/>
      <c r="BD62" s="139"/>
      <c r="BE62" s="189"/>
      <c r="BF62" s="139"/>
      <c r="BG62" s="139"/>
      <c r="BH62" s="139"/>
      <c r="BI62" s="189"/>
      <c r="BJ62" s="139"/>
      <c r="BK62" s="139"/>
      <c r="BL62" s="139"/>
      <c r="BM62" s="189"/>
      <c r="BN62" s="109"/>
      <c r="BO62" s="109"/>
      <c r="BP62" s="216"/>
      <c r="BQ62" s="189"/>
      <c r="BR62" s="216"/>
      <c r="BS62" s="216"/>
      <c r="BT62" s="216"/>
      <c r="BU62" s="189"/>
      <c r="BV62" s="216"/>
      <c r="BW62" s="216"/>
      <c r="BX62" s="216"/>
      <c r="BY62" s="189"/>
      <c r="BZ62" s="216"/>
      <c r="CA62" s="216"/>
      <c r="CB62" s="216"/>
      <c r="CC62" s="189"/>
      <c r="CD62" s="216"/>
      <c r="CE62" s="216"/>
      <c r="CF62" s="216"/>
      <c r="CG62" s="189"/>
      <c r="CH62" s="216"/>
      <c r="CI62" s="216"/>
      <c r="CJ62" s="216"/>
      <c r="CK62" s="189"/>
      <c r="CL62" s="216"/>
      <c r="CM62" s="216"/>
      <c r="CN62" s="216"/>
      <c r="CO62" s="189"/>
      <c r="CP62" s="216"/>
      <c r="CQ62" s="216"/>
      <c r="CR62" s="216"/>
      <c r="CS62" s="189"/>
      <c r="CT62" s="216"/>
      <c r="CU62" s="216"/>
      <c r="CV62" s="216"/>
      <c r="CW62" s="189"/>
      <c r="CX62" s="216"/>
      <c r="CY62" s="216"/>
      <c r="CZ62" s="216"/>
      <c r="DA62" s="216"/>
      <c r="DB62" s="216"/>
      <c r="DC62" s="216"/>
      <c r="DD62" s="216"/>
      <c r="DE62" s="216"/>
      <c r="DF62" s="189"/>
      <c r="DG62" s="216"/>
      <c r="DH62" s="216"/>
      <c r="DI62" s="216"/>
      <c r="DJ62" s="216"/>
      <c r="DK62" s="216"/>
      <c r="DL62" s="216"/>
      <c r="DM62" s="216"/>
      <c r="DN62" s="216"/>
      <c r="DO62" s="189"/>
      <c r="DP62" s="216"/>
      <c r="DQ62" s="216"/>
      <c r="DR62" s="216"/>
      <c r="DS62" s="216"/>
      <c r="DT62" s="216"/>
    </row>
    <row r="63" spans="1:124" ht="17.25" customHeight="1" x14ac:dyDescent="0.2">
      <c r="A63" s="279"/>
      <c r="B63" s="282"/>
      <c r="C63" s="261"/>
      <c r="D63" s="261"/>
      <c r="E63" s="282"/>
      <c r="F63" s="282"/>
      <c r="G63" s="282"/>
      <c r="H63" s="285"/>
      <c r="I63" s="273"/>
      <c r="J63" s="276"/>
      <c r="K63" s="235"/>
      <c r="L63" s="238"/>
      <c r="M63" s="241"/>
      <c r="N63" s="235"/>
      <c r="O63" s="270"/>
      <c r="P63" s="270"/>
      <c r="Q63" s="221"/>
      <c r="R63" s="132"/>
      <c r="S63" s="130"/>
      <c r="T63" s="56">
        <f>VLOOKUP(U63,FORMULAS!$A$15:$B$18,2,0)</f>
        <v>0</v>
      </c>
      <c r="U63" s="57" t="s">
        <v>156</v>
      </c>
      <c r="V63" s="58">
        <f>+IF(U63='Tabla Valoración controles'!$D$4,'Tabla Valoración controles'!$F$4,IF('208-PLA-Ft-78 Mapa Gestión'!U63='Tabla Valoración controles'!$D$5,'Tabla Valoración controles'!$F$5,IF(U63=FORMULAS!$A$10,0,'Tabla Valoración controles'!$F$6)))</f>
        <v>0</v>
      </c>
      <c r="W63" s="57"/>
      <c r="X63" s="59">
        <f>+IF(W63='Tabla Valoración controles'!$D$7,'Tabla Valoración controles'!$F$7,IF(U63=FORMULAS!$A$10,0,'Tabla Valoración controles'!$F$8))</f>
        <v>0</v>
      </c>
      <c r="Y63" s="57"/>
      <c r="Z63" s="58">
        <f>+IF(Y63='Tabla Valoración controles'!$D$9,'Tabla Valoración controles'!$F$9,IF(U63=FORMULAS!$A$10,0,'Tabla Valoración controles'!$F$10))</f>
        <v>0</v>
      </c>
      <c r="AA63" s="57"/>
      <c r="AB63" s="58">
        <f>+IF(AA63='Tabla Valoración controles'!$D$9,'Tabla Valoración controles'!$F$9,IF(W63=FORMULAS!$A$10,0,'Tabla Valoración controles'!$F$10))</f>
        <v>0</v>
      </c>
      <c r="AC63" s="57"/>
      <c r="AD63" s="58">
        <f>+IF(AC63='Tabla Valoración controles'!$D$13,'Tabla Valoración controles'!$F$13,'Tabla Valoración controles'!$F$14)</f>
        <v>0</v>
      </c>
      <c r="AE63" s="105">
        <f t="shared" si="0"/>
        <v>0</v>
      </c>
      <c r="AF63" s="105">
        <f t="shared" si="43"/>
        <v>0</v>
      </c>
      <c r="AG63" s="105">
        <f t="shared" si="12"/>
        <v>0.24</v>
      </c>
      <c r="AH63" s="263"/>
      <c r="AI63" s="263"/>
      <c r="AJ63" s="263"/>
      <c r="AK63" s="263"/>
      <c r="AL63" s="264"/>
      <c r="AM63" s="267"/>
      <c r="AN63" s="217"/>
      <c r="AO63" s="142"/>
      <c r="AP63" s="142"/>
      <c r="AQ63" s="163"/>
      <c r="AR63" s="152"/>
      <c r="AS63" s="152"/>
      <c r="AT63" s="142"/>
      <c r="AU63" s="142"/>
      <c r="AV63" s="144"/>
      <c r="AW63" s="231"/>
      <c r="AX63" s="139"/>
      <c r="AY63" s="139"/>
      <c r="AZ63" s="139"/>
      <c r="BA63" s="189"/>
      <c r="BB63" s="139"/>
      <c r="BC63" s="139"/>
      <c r="BD63" s="139"/>
      <c r="BE63" s="189"/>
      <c r="BF63" s="139"/>
      <c r="BG63" s="139"/>
      <c r="BH63" s="139"/>
      <c r="BI63" s="189"/>
      <c r="BJ63" s="139"/>
      <c r="BK63" s="139"/>
      <c r="BL63" s="139"/>
      <c r="BM63" s="189"/>
      <c r="BN63" s="110"/>
      <c r="BO63" s="110"/>
      <c r="BP63" s="217"/>
      <c r="BQ63" s="189"/>
      <c r="BR63" s="217"/>
      <c r="BS63" s="217"/>
      <c r="BT63" s="217"/>
      <c r="BU63" s="189"/>
      <c r="BV63" s="217"/>
      <c r="BW63" s="217"/>
      <c r="BX63" s="217"/>
      <c r="BY63" s="189"/>
      <c r="BZ63" s="217"/>
      <c r="CA63" s="217"/>
      <c r="CB63" s="217"/>
      <c r="CC63" s="189"/>
      <c r="CD63" s="217"/>
      <c r="CE63" s="217"/>
      <c r="CF63" s="217"/>
      <c r="CG63" s="189"/>
      <c r="CH63" s="217"/>
      <c r="CI63" s="217"/>
      <c r="CJ63" s="217"/>
      <c r="CK63" s="189"/>
      <c r="CL63" s="217"/>
      <c r="CM63" s="217"/>
      <c r="CN63" s="217"/>
      <c r="CO63" s="189"/>
      <c r="CP63" s="217"/>
      <c r="CQ63" s="217"/>
      <c r="CR63" s="217"/>
      <c r="CS63" s="189"/>
      <c r="CT63" s="217"/>
      <c r="CU63" s="217"/>
      <c r="CV63" s="217"/>
      <c r="CW63" s="189"/>
      <c r="CX63" s="217"/>
      <c r="CY63" s="217"/>
      <c r="CZ63" s="217"/>
      <c r="DA63" s="217"/>
      <c r="DB63" s="217"/>
      <c r="DC63" s="217"/>
      <c r="DD63" s="217"/>
      <c r="DE63" s="217"/>
      <c r="DF63" s="189"/>
      <c r="DG63" s="217"/>
      <c r="DH63" s="217"/>
      <c r="DI63" s="217"/>
      <c r="DJ63" s="217"/>
      <c r="DK63" s="217"/>
      <c r="DL63" s="217"/>
      <c r="DM63" s="217"/>
      <c r="DN63" s="217"/>
      <c r="DO63" s="189"/>
      <c r="DP63" s="217"/>
      <c r="DQ63" s="217"/>
      <c r="DR63" s="217"/>
      <c r="DS63" s="217"/>
      <c r="DT63" s="217"/>
    </row>
    <row r="64" spans="1:124" ht="89.25" customHeight="1" x14ac:dyDescent="0.2">
      <c r="A64" s="277">
        <v>10</v>
      </c>
      <c r="B64" s="280" t="s">
        <v>173</v>
      </c>
      <c r="C64" s="259" t="str">
        <f>VLOOKUP(B64,FORMULAS!$A$30:$B$52,2,0)</f>
        <v>Atender, identificar, registrar, informar y direccionar a la ciudadanía sobre los trámites y servicios a los que pueden acceder, en torno a los programas que desarrolla la Caja de la Vivienda Popular, a través de los canales de atención dispuestos por la 
entidad, con el propósito de medir y evaluar el grado de satisfacción de los usuarios sobre los servicios prestados por la CVP y realizar el seguimiento y control a las PQRSD que ingresan a la entidad.</v>
      </c>
      <c r="D64" s="259" t="str">
        <f>VLOOKUP(B64,FORMULAS!$A$30:$C$52,3,0)</f>
        <v>Director de Gestión Corporativa y CID</v>
      </c>
      <c r="E64" s="280" t="s">
        <v>258</v>
      </c>
      <c r="F64" s="271" t="s">
        <v>368</v>
      </c>
      <c r="G64" s="271" t="s">
        <v>369</v>
      </c>
      <c r="H64" s="328" t="s">
        <v>370</v>
      </c>
      <c r="I64" s="271" t="s">
        <v>262</v>
      </c>
      <c r="J64" s="274">
        <v>600</v>
      </c>
      <c r="K64" s="233" t="str">
        <f>+IF(L64=FORMULAS!$N$2,FORMULAS!$O$2,IF('208-PLA-Ft-78 Mapa Gestión'!L64:L69=FORMULAS!$N$3,FORMULAS!$O$3,IF('208-PLA-Ft-78 Mapa Gestión'!L64:L69=FORMULAS!$N$4,FORMULAS!$O$4,IF('208-PLA-Ft-78 Mapa Gestión'!L64:L69=FORMULAS!$N$5,FORMULAS!$O$5,IF('208-PLA-Ft-78 Mapa Gestión'!L64:L69=FORMULAS!$N$6,FORMULAS!$O$6)))))</f>
        <v>Alta</v>
      </c>
      <c r="L64" s="236">
        <f>+IF(J64&lt;=FORMULAS!$M$2,FORMULAS!$N$2,IF('208-PLA-Ft-78 Mapa Gestión'!J64&lt;=FORMULAS!$M$3,FORMULAS!$N$3,IF('208-PLA-Ft-78 Mapa Gestión'!J64&lt;=FORMULAS!$M$4,FORMULAS!$N$4,IF('208-PLA-Ft-78 Mapa Gestión'!J64&lt;=FORMULAS!$M$5,FORMULAS!$N$5,FORMULAS!$N$6))))</f>
        <v>0.8</v>
      </c>
      <c r="M64" s="239" t="s">
        <v>91</v>
      </c>
      <c r="N64" s="233" t="str">
        <f>+IF(M64=FORMULAS!$H$2,FORMULAS!$I$2,IF('208-PLA-Ft-78 Mapa Gestión'!M64:M69=FORMULAS!$H$3,FORMULAS!$I$3,IF('208-PLA-Ft-78 Mapa Gestión'!M64:M69=FORMULAS!$H$4,FORMULAS!$I$4,IF('208-PLA-Ft-78 Mapa Gestión'!M64:M69=FORMULAS!$H$5,FORMULAS!$I$5,IF('208-PLA-Ft-78 Mapa Gestión'!M64:M69=FORMULAS!$H$6,FORMULAS!$I$6,IF('208-PLA-Ft-78 Mapa Gestión'!M64:M69=FORMULAS!$H$7,FORMULAS!$I$7,IF('208-PLA-Ft-78 Mapa Gestión'!M64:M69=FORMULAS!$H$8,FORMULAS!$I$8,IF('208-PLA-Ft-78 Mapa Gestión'!M64:M69=FORMULAS!$H$9,FORMULAS!$I$9,IF('208-PLA-Ft-78 Mapa Gestión'!M64:M69=FORMULAS!$H$10,FORMULAS!$I$10,IF('208-PLA-Ft-78 Mapa Gestión'!M64:M69=FORMULAS!$H$11,FORMULAS!$I$11))))))))))</f>
        <v>Moderado</v>
      </c>
      <c r="O64" s="268">
        <f>VLOOKUP(N64,FORMULAS!$I$1:$J$6,2,0)</f>
        <v>0.6</v>
      </c>
      <c r="P64" s="268" t="str">
        <f t="shared" ref="P64" si="44">CONCATENATE(N64,K64)</f>
        <v>ModeradoAlta</v>
      </c>
      <c r="Q64" s="219" t="str">
        <f>VLOOKUP(P64,FORMULAS!$K$17:$L$42,2,0)</f>
        <v>Alto</v>
      </c>
      <c r="R64" s="132">
        <v>1</v>
      </c>
      <c r="S64" s="130" t="s">
        <v>471</v>
      </c>
      <c r="T64" s="56" t="str">
        <f>VLOOKUP(U64,FORMULAS!$A$15:$B$18,2,0)</f>
        <v>Probabilidad</v>
      </c>
      <c r="U64" s="57" t="s">
        <v>13</v>
      </c>
      <c r="V64" s="58">
        <f>+IF(U64='Tabla Valoración controles'!$D$4,'Tabla Valoración controles'!$F$4,IF('208-PLA-Ft-78 Mapa Gestión'!U64='Tabla Valoración controles'!$D$5,'Tabla Valoración controles'!$F$5,IF(U64=FORMULAS!$A$10,0,'Tabla Valoración controles'!$F$6)))</f>
        <v>0.25</v>
      </c>
      <c r="W64" s="57" t="s">
        <v>8</v>
      </c>
      <c r="X64" s="59">
        <f>+IF(W64='Tabla Valoración controles'!$D$7,'Tabla Valoración controles'!$F$7,IF(U64=FORMULAS!$A$10,0,'Tabla Valoración controles'!$F$8))</f>
        <v>0.15</v>
      </c>
      <c r="Y64" s="57" t="s">
        <v>19</v>
      </c>
      <c r="Z64" s="58">
        <f>+IF(Y64='Tabla Valoración controles'!$D$9,'Tabla Valoración controles'!$F$9,IF(U64=FORMULAS!$A$10,0,'Tabla Valoración controles'!$F$10))</f>
        <v>0</v>
      </c>
      <c r="AA64" s="57" t="s">
        <v>21</v>
      </c>
      <c r="AB64" s="58">
        <f>+IF(AA64='Tabla Valoración controles'!$D$9,'Tabla Valoración controles'!$F$9,IF(W64=FORMULAS!$A$10,0,'Tabla Valoración controles'!$F$10))</f>
        <v>0</v>
      </c>
      <c r="AC64" s="57" t="s">
        <v>100</v>
      </c>
      <c r="AD64" s="58">
        <f>+IF(AC64='Tabla Valoración controles'!$D$13,'Tabla Valoración controles'!$F$13,'Tabla Valoración controles'!$F$14)</f>
        <v>0</v>
      </c>
      <c r="AE64" s="105">
        <f t="shared" si="0"/>
        <v>0.4</v>
      </c>
      <c r="AF64" s="105">
        <f>+IF(T64=FORMULAS!$A$8,'208-PLA-Ft-78 Mapa Gestión'!AE64*'208-PLA-Ft-78 Mapa Gestión'!L64:L69,'208-PLA-Ft-78 Mapa Gestión'!AE64*'208-PLA-Ft-78 Mapa Gestión'!O64:O69)</f>
        <v>0.32000000000000006</v>
      </c>
      <c r="AG64" s="105">
        <f>+IF(T64=FORMULAS!$A$8,'208-PLA-Ft-78 Mapa Gestión'!L64:L69-'208-PLA-Ft-78 Mapa Gestión'!AF64,0)</f>
        <v>0.48</v>
      </c>
      <c r="AH64" s="262">
        <f t="shared" ref="AH64" si="45">+AG69</f>
        <v>0.48</v>
      </c>
      <c r="AI64" s="262" t="str">
        <f>+IF(AH64&lt;=FORMULAS!$N$2,FORMULAS!$O$2,IF(AH64&lt;=FORMULAS!$N$3,FORMULAS!$O$3,IF(AH64&lt;=FORMULAS!$N$4,FORMULAS!$O$4,IF(AH64&lt;=FORMULAS!$N$5,FORMULAS!$O$5,FORMULAS!O60))))</f>
        <v>Media</v>
      </c>
      <c r="AJ64" s="262" t="str">
        <f>+IF(T64=FORMULAS!$A$9,AG69,'208-PLA-Ft-78 Mapa Gestión'!N64:N69)</f>
        <v>Moderado</v>
      </c>
      <c r="AK64" s="262">
        <f>+IF(T64=FORMULAS!B63,'208-PLA-Ft-78 Mapa Gestión'!AG69,'208-PLA-Ft-78 Mapa Gestión'!O64:O69)</f>
        <v>0.6</v>
      </c>
      <c r="AL64" s="264" t="str">
        <f t="shared" ref="AL64" si="46">CONCATENATE(AJ64,AI64)</f>
        <v>ModeradoMedia</v>
      </c>
      <c r="AM64" s="265" t="str">
        <f>VLOOKUP(AL64,FORMULAS!$K$17:$L$42,2,0)</f>
        <v>Moderado</v>
      </c>
      <c r="AN64" s="215" t="s">
        <v>162</v>
      </c>
      <c r="AO64" s="145" t="s">
        <v>521</v>
      </c>
      <c r="AP64" s="145" t="s">
        <v>566</v>
      </c>
      <c r="AQ64" s="161" t="s">
        <v>320</v>
      </c>
      <c r="AR64" s="159">
        <v>44562</v>
      </c>
      <c r="AS64" s="159">
        <v>44926</v>
      </c>
      <c r="AT64" s="145" t="s">
        <v>597</v>
      </c>
      <c r="AU64" s="145" t="s">
        <v>598</v>
      </c>
      <c r="AV64" s="157" t="s">
        <v>234</v>
      </c>
      <c r="AW64" s="215"/>
      <c r="AX64" s="139"/>
      <c r="AY64" s="139"/>
      <c r="AZ64" s="139"/>
      <c r="BA64" s="189"/>
      <c r="BB64" s="139"/>
      <c r="BC64" s="139"/>
      <c r="BD64" s="139"/>
      <c r="BE64" s="189"/>
      <c r="BF64" s="139"/>
      <c r="BG64" s="139"/>
      <c r="BH64" s="139"/>
      <c r="BI64" s="189"/>
      <c r="BJ64" s="139"/>
      <c r="BK64" s="139"/>
      <c r="BL64" s="139"/>
      <c r="BM64" s="189"/>
      <c r="BN64" s="108"/>
      <c r="BO64" s="108"/>
      <c r="BP64" s="215"/>
      <c r="BQ64" s="189"/>
      <c r="BR64" s="215"/>
      <c r="BS64" s="215"/>
      <c r="BT64" s="215"/>
      <c r="BU64" s="189"/>
      <c r="BV64" s="215"/>
      <c r="BW64" s="215"/>
      <c r="BX64" s="215"/>
      <c r="BY64" s="189"/>
      <c r="BZ64" s="215"/>
      <c r="CA64" s="215"/>
      <c r="CB64" s="215"/>
      <c r="CC64" s="189"/>
      <c r="CD64" s="215"/>
      <c r="CE64" s="215"/>
      <c r="CF64" s="215"/>
      <c r="CG64" s="189"/>
      <c r="CH64" s="215"/>
      <c r="CI64" s="215"/>
      <c r="CJ64" s="215"/>
      <c r="CK64" s="189"/>
      <c r="CL64" s="215"/>
      <c r="CM64" s="215"/>
      <c r="CN64" s="215"/>
      <c r="CO64" s="189"/>
      <c r="CP64" s="215"/>
      <c r="CQ64" s="215"/>
      <c r="CR64" s="215"/>
      <c r="CS64" s="189"/>
      <c r="CT64" s="215"/>
      <c r="CU64" s="215"/>
      <c r="CV64" s="215"/>
      <c r="CW64" s="189"/>
      <c r="CX64" s="215"/>
      <c r="CY64" s="215"/>
      <c r="CZ64" s="215"/>
      <c r="DA64" s="215"/>
      <c r="DB64" s="215"/>
      <c r="DC64" s="215"/>
      <c r="DD64" s="215"/>
      <c r="DE64" s="215"/>
      <c r="DF64" s="189"/>
      <c r="DG64" s="215"/>
      <c r="DH64" s="215"/>
      <c r="DI64" s="215"/>
      <c r="DJ64" s="215"/>
      <c r="DK64" s="215"/>
      <c r="DL64" s="215"/>
      <c r="DM64" s="215"/>
      <c r="DN64" s="215"/>
      <c r="DO64" s="189"/>
      <c r="DP64" s="215"/>
      <c r="DQ64" s="215"/>
      <c r="DR64" s="215"/>
      <c r="DS64" s="215"/>
      <c r="DT64" s="215"/>
    </row>
    <row r="65" spans="1:124" ht="17.25" customHeight="1" x14ac:dyDescent="0.2">
      <c r="A65" s="278"/>
      <c r="B65" s="281"/>
      <c r="C65" s="260"/>
      <c r="D65" s="260"/>
      <c r="E65" s="281"/>
      <c r="F65" s="272"/>
      <c r="G65" s="272"/>
      <c r="H65" s="329"/>
      <c r="I65" s="272"/>
      <c r="J65" s="275"/>
      <c r="K65" s="234"/>
      <c r="L65" s="237"/>
      <c r="M65" s="240"/>
      <c r="N65" s="234"/>
      <c r="O65" s="269"/>
      <c r="P65" s="269"/>
      <c r="Q65" s="220"/>
      <c r="R65" s="132"/>
      <c r="S65" s="130"/>
      <c r="T65" s="56">
        <f>VLOOKUP(U65,FORMULAS!$A$15:$B$18,2,0)</f>
        <v>0</v>
      </c>
      <c r="U65" s="57" t="s">
        <v>156</v>
      </c>
      <c r="V65" s="58">
        <f>+IF(U65='Tabla Valoración controles'!$D$4,'Tabla Valoración controles'!$F$4,IF('208-PLA-Ft-78 Mapa Gestión'!U65='Tabla Valoración controles'!$D$5,'Tabla Valoración controles'!$F$5,IF(U65=FORMULAS!$A$10,0,'Tabla Valoración controles'!$F$6)))</f>
        <v>0</v>
      </c>
      <c r="W65" s="57"/>
      <c r="X65" s="59">
        <f>+IF(W65='Tabla Valoración controles'!$D$7,'Tabla Valoración controles'!$F$7,IF(U65=FORMULAS!$A$10,0,'Tabla Valoración controles'!$F$8))</f>
        <v>0</v>
      </c>
      <c r="Y65" s="57"/>
      <c r="Z65" s="58">
        <f>+IF(Y65='Tabla Valoración controles'!$D$9,'Tabla Valoración controles'!$F$9,IF(U65=FORMULAS!$A$10,0,'Tabla Valoración controles'!$F$10))</f>
        <v>0</v>
      </c>
      <c r="AA65" s="57"/>
      <c r="AB65" s="58">
        <f>+IF(AA65='Tabla Valoración controles'!$D$9,'Tabla Valoración controles'!$F$9,IF(W65=FORMULAS!$A$10,0,'Tabla Valoración controles'!$F$10))</f>
        <v>0</v>
      </c>
      <c r="AC65" s="57"/>
      <c r="AD65" s="58">
        <f>+IF(AC65='Tabla Valoración controles'!$D$13,'Tabla Valoración controles'!$F$13,'Tabla Valoración controles'!$F$14)</f>
        <v>0</v>
      </c>
      <c r="AE65" s="105">
        <f t="shared" si="0"/>
        <v>0</v>
      </c>
      <c r="AF65" s="105">
        <f t="shared" ref="AF65" si="47">+AE65*AG64</f>
        <v>0</v>
      </c>
      <c r="AG65" s="105">
        <f t="shared" ref="AG65" si="48">+AG64-AF65</f>
        <v>0.48</v>
      </c>
      <c r="AH65" s="263"/>
      <c r="AI65" s="263"/>
      <c r="AJ65" s="263"/>
      <c r="AK65" s="263"/>
      <c r="AL65" s="264"/>
      <c r="AM65" s="266"/>
      <c r="AN65" s="216"/>
      <c r="AO65" s="141"/>
      <c r="AP65" s="141"/>
      <c r="AQ65" s="162"/>
      <c r="AR65" s="141"/>
      <c r="AS65" s="141"/>
      <c r="AT65" s="141"/>
      <c r="AU65" s="141"/>
      <c r="AV65" s="143"/>
      <c r="AW65" s="216"/>
      <c r="AX65" s="139"/>
      <c r="AY65" s="139"/>
      <c r="AZ65" s="139"/>
      <c r="BA65" s="189"/>
      <c r="BB65" s="139"/>
      <c r="BC65" s="139"/>
      <c r="BD65" s="139"/>
      <c r="BE65" s="189"/>
      <c r="BF65" s="139"/>
      <c r="BG65" s="139"/>
      <c r="BH65" s="139"/>
      <c r="BI65" s="189"/>
      <c r="BJ65" s="139"/>
      <c r="BK65" s="139"/>
      <c r="BL65" s="139"/>
      <c r="BM65" s="189"/>
      <c r="BN65" s="109"/>
      <c r="BO65" s="109"/>
      <c r="BP65" s="216"/>
      <c r="BQ65" s="189"/>
      <c r="BR65" s="216"/>
      <c r="BS65" s="216"/>
      <c r="BT65" s="216"/>
      <c r="BU65" s="189"/>
      <c r="BV65" s="216"/>
      <c r="BW65" s="216"/>
      <c r="BX65" s="216"/>
      <c r="BY65" s="189"/>
      <c r="BZ65" s="216"/>
      <c r="CA65" s="216"/>
      <c r="CB65" s="216"/>
      <c r="CC65" s="189"/>
      <c r="CD65" s="216"/>
      <c r="CE65" s="216"/>
      <c r="CF65" s="216"/>
      <c r="CG65" s="189"/>
      <c r="CH65" s="216"/>
      <c r="CI65" s="216"/>
      <c r="CJ65" s="216"/>
      <c r="CK65" s="189"/>
      <c r="CL65" s="216"/>
      <c r="CM65" s="216"/>
      <c r="CN65" s="216"/>
      <c r="CO65" s="189"/>
      <c r="CP65" s="216"/>
      <c r="CQ65" s="216"/>
      <c r="CR65" s="216"/>
      <c r="CS65" s="189"/>
      <c r="CT65" s="216"/>
      <c r="CU65" s="216"/>
      <c r="CV65" s="216"/>
      <c r="CW65" s="189"/>
      <c r="CX65" s="216"/>
      <c r="CY65" s="216"/>
      <c r="CZ65" s="216"/>
      <c r="DA65" s="216"/>
      <c r="DB65" s="216"/>
      <c r="DC65" s="216"/>
      <c r="DD65" s="216"/>
      <c r="DE65" s="216"/>
      <c r="DF65" s="189"/>
      <c r="DG65" s="216"/>
      <c r="DH65" s="216"/>
      <c r="DI65" s="216"/>
      <c r="DJ65" s="216"/>
      <c r="DK65" s="216"/>
      <c r="DL65" s="216"/>
      <c r="DM65" s="216"/>
      <c r="DN65" s="216"/>
      <c r="DO65" s="189"/>
      <c r="DP65" s="216"/>
      <c r="DQ65" s="216"/>
      <c r="DR65" s="216"/>
      <c r="DS65" s="216"/>
      <c r="DT65" s="216"/>
    </row>
    <row r="66" spans="1:124" ht="17.25" customHeight="1" x14ac:dyDescent="0.2">
      <c r="A66" s="278"/>
      <c r="B66" s="281"/>
      <c r="C66" s="260"/>
      <c r="D66" s="260"/>
      <c r="E66" s="281"/>
      <c r="F66" s="272"/>
      <c r="G66" s="272"/>
      <c r="H66" s="329"/>
      <c r="I66" s="272"/>
      <c r="J66" s="275"/>
      <c r="K66" s="234"/>
      <c r="L66" s="237"/>
      <c r="M66" s="240"/>
      <c r="N66" s="234"/>
      <c r="O66" s="269"/>
      <c r="P66" s="269"/>
      <c r="Q66" s="220"/>
      <c r="R66" s="132"/>
      <c r="S66" s="130"/>
      <c r="T66" s="56">
        <f>VLOOKUP(U66,FORMULAS!$A$15:$B$18,2,0)</f>
        <v>0</v>
      </c>
      <c r="U66" s="57" t="s">
        <v>156</v>
      </c>
      <c r="V66" s="58">
        <f>+IF(U66='Tabla Valoración controles'!$D$4,'Tabla Valoración controles'!$F$4,IF('208-PLA-Ft-78 Mapa Gestión'!U66='Tabla Valoración controles'!$D$5,'Tabla Valoración controles'!$F$5,IF(U66=FORMULAS!$A$10,0,'Tabla Valoración controles'!$F$6)))</f>
        <v>0</v>
      </c>
      <c r="W66" s="57"/>
      <c r="X66" s="59">
        <f>+IF(W66='Tabla Valoración controles'!$D$7,'Tabla Valoración controles'!$F$7,IF(U66=FORMULAS!$A$10,0,'Tabla Valoración controles'!$F$8))</f>
        <v>0</v>
      </c>
      <c r="Y66" s="57"/>
      <c r="Z66" s="58">
        <f>+IF(Y66='Tabla Valoración controles'!$D$9,'Tabla Valoración controles'!$F$9,IF(U66=FORMULAS!$A$10,0,'Tabla Valoración controles'!$F$10))</f>
        <v>0</v>
      </c>
      <c r="AA66" s="57"/>
      <c r="AB66" s="58">
        <f>+IF(AA66='Tabla Valoración controles'!$D$9,'Tabla Valoración controles'!$F$9,IF(W66=FORMULAS!$A$10,0,'Tabla Valoración controles'!$F$10))</f>
        <v>0</v>
      </c>
      <c r="AC66" s="57"/>
      <c r="AD66" s="58">
        <f>+IF(AC66='Tabla Valoración controles'!$D$13,'Tabla Valoración controles'!$F$13,'Tabla Valoración controles'!$F$14)</f>
        <v>0</v>
      </c>
      <c r="AE66" s="105">
        <f t="shared" si="0"/>
        <v>0</v>
      </c>
      <c r="AF66" s="105">
        <f t="shared" ref="AF66:AF69" si="49">+AF65*AE66</f>
        <v>0</v>
      </c>
      <c r="AG66" s="105">
        <f t="shared" si="12"/>
        <v>0.48</v>
      </c>
      <c r="AH66" s="263"/>
      <c r="AI66" s="263"/>
      <c r="AJ66" s="263"/>
      <c r="AK66" s="263"/>
      <c r="AL66" s="264"/>
      <c r="AM66" s="266"/>
      <c r="AN66" s="216"/>
      <c r="AO66" s="141"/>
      <c r="AP66" s="141"/>
      <c r="AQ66" s="162"/>
      <c r="AR66" s="141"/>
      <c r="AS66" s="141"/>
      <c r="AT66" s="141"/>
      <c r="AU66" s="141"/>
      <c r="AV66" s="143"/>
      <c r="AW66" s="216"/>
      <c r="AX66" s="139"/>
      <c r="AY66" s="139"/>
      <c r="AZ66" s="139"/>
      <c r="BA66" s="189"/>
      <c r="BB66" s="139"/>
      <c r="BC66" s="139"/>
      <c r="BD66" s="139"/>
      <c r="BE66" s="189"/>
      <c r="BF66" s="139"/>
      <c r="BG66" s="139"/>
      <c r="BH66" s="139"/>
      <c r="BI66" s="189"/>
      <c r="BJ66" s="139"/>
      <c r="BK66" s="139"/>
      <c r="BL66" s="139"/>
      <c r="BM66" s="189"/>
      <c r="BN66" s="109"/>
      <c r="BO66" s="109"/>
      <c r="BP66" s="216"/>
      <c r="BQ66" s="189"/>
      <c r="BR66" s="216"/>
      <c r="BS66" s="216"/>
      <c r="BT66" s="216"/>
      <c r="BU66" s="189"/>
      <c r="BV66" s="216"/>
      <c r="BW66" s="216"/>
      <c r="BX66" s="216"/>
      <c r="BY66" s="189"/>
      <c r="BZ66" s="216"/>
      <c r="CA66" s="216"/>
      <c r="CB66" s="216"/>
      <c r="CC66" s="189"/>
      <c r="CD66" s="216"/>
      <c r="CE66" s="216"/>
      <c r="CF66" s="216"/>
      <c r="CG66" s="189"/>
      <c r="CH66" s="216"/>
      <c r="CI66" s="216"/>
      <c r="CJ66" s="216"/>
      <c r="CK66" s="189"/>
      <c r="CL66" s="216"/>
      <c r="CM66" s="216"/>
      <c r="CN66" s="216"/>
      <c r="CO66" s="189"/>
      <c r="CP66" s="216"/>
      <c r="CQ66" s="216"/>
      <c r="CR66" s="216"/>
      <c r="CS66" s="189"/>
      <c r="CT66" s="216"/>
      <c r="CU66" s="216"/>
      <c r="CV66" s="216"/>
      <c r="CW66" s="189"/>
      <c r="CX66" s="216"/>
      <c r="CY66" s="216"/>
      <c r="CZ66" s="216"/>
      <c r="DA66" s="216"/>
      <c r="DB66" s="216"/>
      <c r="DC66" s="216"/>
      <c r="DD66" s="216"/>
      <c r="DE66" s="216"/>
      <c r="DF66" s="189"/>
      <c r="DG66" s="216"/>
      <c r="DH66" s="216"/>
      <c r="DI66" s="216"/>
      <c r="DJ66" s="216"/>
      <c r="DK66" s="216"/>
      <c r="DL66" s="216"/>
      <c r="DM66" s="216"/>
      <c r="DN66" s="216"/>
      <c r="DO66" s="189"/>
      <c r="DP66" s="216"/>
      <c r="DQ66" s="216"/>
      <c r="DR66" s="216"/>
      <c r="DS66" s="216"/>
      <c r="DT66" s="216"/>
    </row>
    <row r="67" spans="1:124" ht="17.25" customHeight="1" x14ac:dyDescent="0.2">
      <c r="A67" s="278"/>
      <c r="B67" s="281"/>
      <c r="C67" s="260"/>
      <c r="D67" s="260"/>
      <c r="E67" s="281"/>
      <c r="F67" s="272"/>
      <c r="G67" s="272"/>
      <c r="H67" s="329"/>
      <c r="I67" s="272"/>
      <c r="J67" s="275"/>
      <c r="K67" s="234"/>
      <c r="L67" s="237"/>
      <c r="M67" s="240"/>
      <c r="N67" s="234"/>
      <c r="O67" s="269"/>
      <c r="P67" s="269"/>
      <c r="Q67" s="220"/>
      <c r="R67" s="132"/>
      <c r="S67" s="130"/>
      <c r="T67" s="56">
        <f>VLOOKUP(U67,FORMULAS!$A$15:$B$18,2,0)</f>
        <v>0</v>
      </c>
      <c r="U67" s="57" t="s">
        <v>156</v>
      </c>
      <c r="V67" s="58">
        <f>+IF(U67='Tabla Valoración controles'!$D$4,'Tabla Valoración controles'!$F$4,IF('208-PLA-Ft-78 Mapa Gestión'!U67='Tabla Valoración controles'!$D$5,'Tabla Valoración controles'!$F$5,IF(U67=FORMULAS!$A$10,0,'Tabla Valoración controles'!$F$6)))</f>
        <v>0</v>
      </c>
      <c r="W67" s="57"/>
      <c r="X67" s="59">
        <f>+IF(W67='Tabla Valoración controles'!$D$7,'Tabla Valoración controles'!$F$7,IF(U67=FORMULAS!$A$10,0,'Tabla Valoración controles'!$F$8))</f>
        <v>0</v>
      </c>
      <c r="Y67" s="57"/>
      <c r="Z67" s="58">
        <f>+IF(Y67='Tabla Valoración controles'!$D$9,'Tabla Valoración controles'!$F$9,IF(U67=FORMULAS!$A$10,0,'Tabla Valoración controles'!$F$10))</f>
        <v>0</v>
      </c>
      <c r="AA67" s="57"/>
      <c r="AB67" s="58">
        <f>+IF(AA67='Tabla Valoración controles'!$D$9,'Tabla Valoración controles'!$F$9,IF(W67=FORMULAS!$A$10,0,'Tabla Valoración controles'!$F$10))</f>
        <v>0</v>
      </c>
      <c r="AC67" s="57"/>
      <c r="AD67" s="58">
        <f>+IF(AC67='Tabla Valoración controles'!$D$13,'Tabla Valoración controles'!$F$13,'Tabla Valoración controles'!$F$14)</f>
        <v>0</v>
      </c>
      <c r="AE67" s="105">
        <f t="shared" si="0"/>
        <v>0</v>
      </c>
      <c r="AF67" s="105">
        <f t="shared" si="49"/>
        <v>0</v>
      </c>
      <c r="AG67" s="105">
        <f t="shared" si="12"/>
        <v>0.48</v>
      </c>
      <c r="AH67" s="263"/>
      <c r="AI67" s="263"/>
      <c r="AJ67" s="263"/>
      <c r="AK67" s="263"/>
      <c r="AL67" s="264"/>
      <c r="AM67" s="266"/>
      <c r="AN67" s="216"/>
      <c r="AO67" s="141"/>
      <c r="AP67" s="141"/>
      <c r="AQ67" s="162"/>
      <c r="AR67" s="141"/>
      <c r="AS67" s="141"/>
      <c r="AT67" s="141"/>
      <c r="AU67" s="141"/>
      <c r="AV67" s="143"/>
      <c r="AW67" s="216"/>
      <c r="AX67" s="139"/>
      <c r="AY67" s="139"/>
      <c r="AZ67" s="139"/>
      <c r="BA67" s="189"/>
      <c r="BB67" s="139"/>
      <c r="BC67" s="139"/>
      <c r="BD67" s="139"/>
      <c r="BE67" s="189"/>
      <c r="BF67" s="139"/>
      <c r="BG67" s="139"/>
      <c r="BH67" s="139"/>
      <c r="BI67" s="189"/>
      <c r="BJ67" s="139"/>
      <c r="BK67" s="139"/>
      <c r="BL67" s="139"/>
      <c r="BM67" s="189"/>
      <c r="BN67" s="109"/>
      <c r="BO67" s="109"/>
      <c r="BP67" s="216"/>
      <c r="BQ67" s="189"/>
      <c r="BR67" s="216"/>
      <c r="BS67" s="216"/>
      <c r="BT67" s="216"/>
      <c r="BU67" s="189"/>
      <c r="BV67" s="216"/>
      <c r="BW67" s="216"/>
      <c r="BX67" s="216"/>
      <c r="BY67" s="189"/>
      <c r="BZ67" s="216"/>
      <c r="CA67" s="216"/>
      <c r="CB67" s="216"/>
      <c r="CC67" s="189"/>
      <c r="CD67" s="216"/>
      <c r="CE67" s="216"/>
      <c r="CF67" s="216"/>
      <c r="CG67" s="189"/>
      <c r="CH67" s="216"/>
      <c r="CI67" s="216"/>
      <c r="CJ67" s="216"/>
      <c r="CK67" s="189"/>
      <c r="CL67" s="216"/>
      <c r="CM67" s="216"/>
      <c r="CN67" s="216"/>
      <c r="CO67" s="189"/>
      <c r="CP67" s="216"/>
      <c r="CQ67" s="216"/>
      <c r="CR67" s="216"/>
      <c r="CS67" s="189"/>
      <c r="CT67" s="216"/>
      <c r="CU67" s="216"/>
      <c r="CV67" s="216"/>
      <c r="CW67" s="189"/>
      <c r="CX67" s="216"/>
      <c r="CY67" s="216"/>
      <c r="CZ67" s="216"/>
      <c r="DA67" s="216"/>
      <c r="DB67" s="216"/>
      <c r="DC67" s="216"/>
      <c r="DD67" s="216"/>
      <c r="DE67" s="216"/>
      <c r="DF67" s="189"/>
      <c r="DG67" s="216"/>
      <c r="DH67" s="216"/>
      <c r="DI67" s="216"/>
      <c r="DJ67" s="216"/>
      <c r="DK67" s="216"/>
      <c r="DL67" s="216"/>
      <c r="DM67" s="216"/>
      <c r="DN67" s="216"/>
      <c r="DO67" s="189"/>
      <c r="DP67" s="216"/>
      <c r="DQ67" s="216"/>
      <c r="DR67" s="216"/>
      <c r="DS67" s="216"/>
      <c r="DT67" s="216"/>
    </row>
    <row r="68" spans="1:124" ht="17.25" customHeight="1" x14ac:dyDescent="0.2">
      <c r="A68" s="278"/>
      <c r="B68" s="281"/>
      <c r="C68" s="260"/>
      <c r="D68" s="260"/>
      <c r="E68" s="281"/>
      <c r="F68" s="272"/>
      <c r="G68" s="272"/>
      <c r="H68" s="329"/>
      <c r="I68" s="272"/>
      <c r="J68" s="275"/>
      <c r="K68" s="234"/>
      <c r="L68" s="237"/>
      <c r="M68" s="240"/>
      <c r="N68" s="234"/>
      <c r="O68" s="269"/>
      <c r="P68" s="269"/>
      <c r="Q68" s="220"/>
      <c r="R68" s="132"/>
      <c r="S68" s="130"/>
      <c r="T68" s="56">
        <f>VLOOKUP(U68,FORMULAS!$A$15:$B$18,2,0)</f>
        <v>0</v>
      </c>
      <c r="U68" s="57" t="s">
        <v>156</v>
      </c>
      <c r="V68" s="58">
        <f>+IF(U68='Tabla Valoración controles'!$D$4,'Tabla Valoración controles'!$F$4,IF('208-PLA-Ft-78 Mapa Gestión'!U68='Tabla Valoración controles'!$D$5,'Tabla Valoración controles'!$F$5,IF(U68=FORMULAS!$A$10,0,'Tabla Valoración controles'!$F$6)))</f>
        <v>0</v>
      </c>
      <c r="W68" s="57"/>
      <c r="X68" s="59">
        <f>+IF(W68='Tabla Valoración controles'!$D$7,'Tabla Valoración controles'!$F$7,IF(U68=FORMULAS!$A$10,0,'Tabla Valoración controles'!$F$8))</f>
        <v>0</v>
      </c>
      <c r="Y68" s="57"/>
      <c r="Z68" s="58">
        <f>+IF(Y68='Tabla Valoración controles'!$D$9,'Tabla Valoración controles'!$F$9,IF(U68=FORMULAS!$A$10,0,'Tabla Valoración controles'!$F$10))</f>
        <v>0</v>
      </c>
      <c r="AA68" s="57"/>
      <c r="AB68" s="58">
        <f>+IF(AA68='Tabla Valoración controles'!$D$9,'Tabla Valoración controles'!$F$9,IF(W68=FORMULAS!$A$10,0,'Tabla Valoración controles'!$F$10))</f>
        <v>0</v>
      </c>
      <c r="AC68" s="57"/>
      <c r="AD68" s="58">
        <f>+IF(AC68='Tabla Valoración controles'!$D$13,'Tabla Valoración controles'!$F$13,'Tabla Valoración controles'!$F$14)</f>
        <v>0</v>
      </c>
      <c r="AE68" s="105">
        <f t="shared" si="0"/>
        <v>0</v>
      </c>
      <c r="AF68" s="105">
        <f t="shared" si="49"/>
        <v>0</v>
      </c>
      <c r="AG68" s="105">
        <f t="shared" si="12"/>
        <v>0.48</v>
      </c>
      <c r="AH68" s="263"/>
      <c r="AI68" s="263"/>
      <c r="AJ68" s="263"/>
      <c r="AK68" s="263"/>
      <c r="AL68" s="264"/>
      <c r="AM68" s="266"/>
      <c r="AN68" s="216"/>
      <c r="AO68" s="141"/>
      <c r="AP68" s="141"/>
      <c r="AQ68" s="162"/>
      <c r="AR68" s="141"/>
      <c r="AS68" s="141"/>
      <c r="AT68" s="141"/>
      <c r="AU68" s="141"/>
      <c r="AV68" s="143"/>
      <c r="AW68" s="216"/>
      <c r="AX68" s="139"/>
      <c r="AY68" s="139"/>
      <c r="AZ68" s="139"/>
      <c r="BA68" s="189"/>
      <c r="BB68" s="139"/>
      <c r="BC68" s="139"/>
      <c r="BD68" s="139"/>
      <c r="BE68" s="189"/>
      <c r="BF68" s="139"/>
      <c r="BG68" s="139"/>
      <c r="BH68" s="139"/>
      <c r="BI68" s="189"/>
      <c r="BJ68" s="139"/>
      <c r="BK68" s="139"/>
      <c r="BL68" s="139"/>
      <c r="BM68" s="189"/>
      <c r="BN68" s="109"/>
      <c r="BO68" s="109"/>
      <c r="BP68" s="216"/>
      <c r="BQ68" s="189"/>
      <c r="BR68" s="216"/>
      <c r="BS68" s="216"/>
      <c r="BT68" s="216"/>
      <c r="BU68" s="189"/>
      <c r="BV68" s="216"/>
      <c r="BW68" s="216"/>
      <c r="BX68" s="216"/>
      <c r="BY68" s="189"/>
      <c r="BZ68" s="216"/>
      <c r="CA68" s="216"/>
      <c r="CB68" s="216"/>
      <c r="CC68" s="189"/>
      <c r="CD68" s="216"/>
      <c r="CE68" s="216"/>
      <c r="CF68" s="216"/>
      <c r="CG68" s="189"/>
      <c r="CH68" s="216"/>
      <c r="CI68" s="216"/>
      <c r="CJ68" s="216"/>
      <c r="CK68" s="189"/>
      <c r="CL68" s="216"/>
      <c r="CM68" s="216"/>
      <c r="CN68" s="216"/>
      <c r="CO68" s="189"/>
      <c r="CP68" s="216"/>
      <c r="CQ68" s="216"/>
      <c r="CR68" s="216"/>
      <c r="CS68" s="189"/>
      <c r="CT68" s="216"/>
      <c r="CU68" s="216"/>
      <c r="CV68" s="216"/>
      <c r="CW68" s="189"/>
      <c r="CX68" s="216"/>
      <c r="CY68" s="216"/>
      <c r="CZ68" s="216"/>
      <c r="DA68" s="216"/>
      <c r="DB68" s="216"/>
      <c r="DC68" s="216"/>
      <c r="DD68" s="216"/>
      <c r="DE68" s="216"/>
      <c r="DF68" s="189"/>
      <c r="DG68" s="216"/>
      <c r="DH68" s="216"/>
      <c r="DI68" s="216"/>
      <c r="DJ68" s="216"/>
      <c r="DK68" s="216"/>
      <c r="DL68" s="216"/>
      <c r="DM68" s="216"/>
      <c r="DN68" s="216"/>
      <c r="DO68" s="189"/>
      <c r="DP68" s="216"/>
      <c r="DQ68" s="216"/>
      <c r="DR68" s="216"/>
      <c r="DS68" s="216"/>
      <c r="DT68" s="216"/>
    </row>
    <row r="69" spans="1:124" ht="17.25" customHeight="1" x14ac:dyDescent="0.2">
      <c r="A69" s="279"/>
      <c r="B69" s="282"/>
      <c r="C69" s="261"/>
      <c r="D69" s="261"/>
      <c r="E69" s="282"/>
      <c r="F69" s="273"/>
      <c r="G69" s="273"/>
      <c r="H69" s="330"/>
      <c r="I69" s="273"/>
      <c r="J69" s="276"/>
      <c r="K69" s="235"/>
      <c r="L69" s="238"/>
      <c r="M69" s="241"/>
      <c r="N69" s="235"/>
      <c r="O69" s="270"/>
      <c r="P69" s="270"/>
      <c r="Q69" s="221"/>
      <c r="R69" s="132"/>
      <c r="S69" s="130"/>
      <c r="T69" s="56">
        <f>VLOOKUP(U69,FORMULAS!$A$15:$B$18,2,0)</f>
        <v>0</v>
      </c>
      <c r="U69" s="57" t="s">
        <v>156</v>
      </c>
      <c r="V69" s="58">
        <f>+IF(U69='Tabla Valoración controles'!$D$4,'Tabla Valoración controles'!$F$4,IF('208-PLA-Ft-78 Mapa Gestión'!U69='Tabla Valoración controles'!$D$5,'Tabla Valoración controles'!$F$5,IF(U69=FORMULAS!$A$10,0,'Tabla Valoración controles'!$F$6)))</f>
        <v>0</v>
      </c>
      <c r="W69" s="57"/>
      <c r="X69" s="59">
        <f>+IF(W69='Tabla Valoración controles'!$D$7,'Tabla Valoración controles'!$F$7,IF(U69=FORMULAS!$A$10,0,'Tabla Valoración controles'!$F$8))</f>
        <v>0</v>
      </c>
      <c r="Y69" s="57"/>
      <c r="Z69" s="58">
        <f>+IF(Y69='Tabla Valoración controles'!$D$9,'Tabla Valoración controles'!$F$9,IF(U69=FORMULAS!$A$10,0,'Tabla Valoración controles'!$F$10))</f>
        <v>0</v>
      </c>
      <c r="AA69" s="57"/>
      <c r="AB69" s="58">
        <f>+IF(AA69='Tabla Valoración controles'!$D$9,'Tabla Valoración controles'!$F$9,IF(W69=FORMULAS!$A$10,0,'Tabla Valoración controles'!$F$10))</f>
        <v>0</v>
      </c>
      <c r="AC69" s="57"/>
      <c r="AD69" s="58">
        <f>+IF(AC69='Tabla Valoración controles'!$D$13,'Tabla Valoración controles'!$F$13,'Tabla Valoración controles'!$F$14)</f>
        <v>0</v>
      </c>
      <c r="AE69" s="105">
        <f t="shared" si="0"/>
        <v>0</v>
      </c>
      <c r="AF69" s="105">
        <f t="shared" si="49"/>
        <v>0</v>
      </c>
      <c r="AG69" s="105">
        <f t="shared" si="12"/>
        <v>0.48</v>
      </c>
      <c r="AH69" s="263"/>
      <c r="AI69" s="263"/>
      <c r="AJ69" s="263"/>
      <c r="AK69" s="263"/>
      <c r="AL69" s="264"/>
      <c r="AM69" s="267"/>
      <c r="AN69" s="217"/>
      <c r="AO69" s="142"/>
      <c r="AP69" s="142"/>
      <c r="AQ69" s="163"/>
      <c r="AR69" s="142"/>
      <c r="AS69" s="142"/>
      <c r="AT69" s="142"/>
      <c r="AU69" s="142"/>
      <c r="AV69" s="144"/>
      <c r="AW69" s="217"/>
      <c r="AX69" s="139"/>
      <c r="AY69" s="139"/>
      <c r="AZ69" s="139"/>
      <c r="BA69" s="189"/>
      <c r="BB69" s="139"/>
      <c r="BC69" s="139"/>
      <c r="BD69" s="139"/>
      <c r="BE69" s="189"/>
      <c r="BF69" s="139"/>
      <c r="BG69" s="139"/>
      <c r="BH69" s="139"/>
      <c r="BI69" s="189"/>
      <c r="BJ69" s="139"/>
      <c r="BK69" s="139"/>
      <c r="BL69" s="139"/>
      <c r="BM69" s="189"/>
      <c r="BN69" s="110"/>
      <c r="BO69" s="110"/>
      <c r="BP69" s="217"/>
      <c r="BQ69" s="189"/>
      <c r="BR69" s="217"/>
      <c r="BS69" s="217"/>
      <c r="BT69" s="217"/>
      <c r="BU69" s="189"/>
      <c r="BV69" s="217"/>
      <c r="BW69" s="217"/>
      <c r="BX69" s="217"/>
      <c r="BY69" s="189"/>
      <c r="BZ69" s="217"/>
      <c r="CA69" s="217"/>
      <c r="CB69" s="217"/>
      <c r="CC69" s="189"/>
      <c r="CD69" s="217"/>
      <c r="CE69" s="217"/>
      <c r="CF69" s="217"/>
      <c r="CG69" s="189"/>
      <c r="CH69" s="217"/>
      <c r="CI69" s="217"/>
      <c r="CJ69" s="217"/>
      <c r="CK69" s="189"/>
      <c r="CL69" s="217"/>
      <c r="CM69" s="217"/>
      <c r="CN69" s="217"/>
      <c r="CO69" s="189"/>
      <c r="CP69" s="217"/>
      <c r="CQ69" s="217"/>
      <c r="CR69" s="217"/>
      <c r="CS69" s="189"/>
      <c r="CT69" s="217"/>
      <c r="CU69" s="217"/>
      <c r="CV69" s="217"/>
      <c r="CW69" s="189"/>
      <c r="CX69" s="217"/>
      <c r="CY69" s="217"/>
      <c r="CZ69" s="217"/>
      <c r="DA69" s="217"/>
      <c r="DB69" s="217"/>
      <c r="DC69" s="217"/>
      <c r="DD69" s="217"/>
      <c r="DE69" s="217"/>
      <c r="DF69" s="189"/>
      <c r="DG69" s="217"/>
      <c r="DH69" s="217"/>
      <c r="DI69" s="217"/>
      <c r="DJ69" s="217"/>
      <c r="DK69" s="217"/>
      <c r="DL69" s="217"/>
      <c r="DM69" s="217"/>
      <c r="DN69" s="217"/>
      <c r="DO69" s="189"/>
      <c r="DP69" s="217"/>
      <c r="DQ69" s="217"/>
      <c r="DR69" s="217"/>
      <c r="DS69" s="217"/>
      <c r="DT69" s="217"/>
    </row>
    <row r="70" spans="1:124" ht="68.25" customHeight="1" x14ac:dyDescent="0.2">
      <c r="A70" s="277">
        <v>11</v>
      </c>
      <c r="B70" s="280" t="s">
        <v>181</v>
      </c>
      <c r="C70" s="259" t="s">
        <v>730</v>
      </c>
      <c r="D70" s="259" t="str">
        <f>VLOOKUP(B70,FORMULAS!$A$30:$C$52,3,0)</f>
        <v>Director de Gestión Corporativa y CID</v>
      </c>
      <c r="E70" s="280" t="s">
        <v>113</v>
      </c>
      <c r="F70" s="271" t="s">
        <v>371</v>
      </c>
      <c r="G70" s="271" t="s">
        <v>372</v>
      </c>
      <c r="H70" s="328" t="s">
        <v>731</v>
      </c>
      <c r="I70" s="271" t="s">
        <v>259</v>
      </c>
      <c r="J70" s="274">
        <v>450</v>
      </c>
      <c r="K70" s="233" t="str">
        <f>+IF(L70=FORMULAS!$N$2,FORMULAS!$O$2,IF('208-PLA-Ft-78 Mapa Gestión'!L70:L75=FORMULAS!$N$3,FORMULAS!$O$3,IF('208-PLA-Ft-78 Mapa Gestión'!L70:L75=FORMULAS!$N$4,FORMULAS!$O$4,IF('208-PLA-Ft-78 Mapa Gestión'!L70:L75=FORMULAS!$N$5,FORMULAS!$O$5,IF('208-PLA-Ft-78 Mapa Gestión'!L70:L75=FORMULAS!$N$6,FORMULAS!$O$6)))))</f>
        <v>Media</v>
      </c>
      <c r="L70" s="236">
        <f>+IF(J70&lt;=FORMULAS!$M$2,FORMULAS!$N$2,IF('208-PLA-Ft-78 Mapa Gestión'!J70&lt;=FORMULAS!$M$3,FORMULAS!$N$3,IF('208-PLA-Ft-78 Mapa Gestión'!J70&lt;=FORMULAS!$M$4,FORMULAS!$N$4,IF('208-PLA-Ft-78 Mapa Gestión'!J70&lt;=FORMULAS!$M$5,FORMULAS!$N$5,FORMULAS!$N$6))))</f>
        <v>0.6</v>
      </c>
      <c r="M70" s="239" t="s">
        <v>260</v>
      </c>
      <c r="N70" s="233" t="str">
        <f>+IF(M70=FORMULAS!$H$2,FORMULAS!$I$2,IF('208-PLA-Ft-78 Mapa Gestión'!M70:M75=FORMULAS!$H$3,FORMULAS!$I$3,IF('208-PLA-Ft-78 Mapa Gestión'!M70:M75=FORMULAS!$H$4,FORMULAS!$I$4,IF('208-PLA-Ft-78 Mapa Gestión'!M70:M75=FORMULAS!$H$5,FORMULAS!$I$5,IF('208-PLA-Ft-78 Mapa Gestión'!M70:M75=FORMULAS!$H$6,FORMULAS!$I$6,IF('208-PLA-Ft-78 Mapa Gestión'!M70:M75=FORMULAS!$H$7,FORMULAS!$I$7,IF('208-PLA-Ft-78 Mapa Gestión'!M70:M75=FORMULAS!$H$8,FORMULAS!$I$8,IF('208-PLA-Ft-78 Mapa Gestión'!M70:M75=FORMULAS!$H$9,FORMULAS!$I$9,IF('208-PLA-Ft-78 Mapa Gestión'!M70:M75=FORMULAS!$H$10,FORMULAS!$I$10,IF('208-PLA-Ft-78 Mapa Gestión'!M70:M75=FORMULAS!$H$11,FORMULAS!$I$11))))))))))</f>
        <v>Menor</v>
      </c>
      <c r="O70" s="268">
        <f>VLOOKUP(N70,FORMULAS!$I$1:$J$6,2,0)</f>
        <v>0.4</v>
      </c>
      <c r="P70" s="268" t="str">
        <f t="shared" ref="P70" si="50">CONCATENATE(N70,K70)</f>
        <v>MenorMedia</v>
      </c>
      <c r="Q70" s="219" t="str">
        <f>VLOOKUP(P70,FORMULAS!$K$17:$L$42,2,0)</f>
        <v>Moderado</v>
      </c>
      <c r="R70" s="132">
        <v>1</v>
      </c>
      <c r="S70" s="184" t="s">
        <v>732</v>
      </c>
      <c r="T70" s="56" t="str">
        <f>VLOOKUP(U70,FORMULAS!$A$15:$B$18,2,0)</f>
        <v>Probabilidad</v>
      </c>
      <c r="U70" s="57" t="s">
        <v>13</v>
      </c>
      <c r="V70" s="58">
        <f>+IF(U70='Tabla Valoración controles'!$D$4,'Tabla Valoración controles'!$F$4,IF('208-PLA-Ft-78 Mapa Gestión'!U70='Tabla Valoración controles'!$D$5,'Tabla Valoración controles'!$F$5,IF(U70=FORMULAS!$A$10,0,'Tabla Valoración controles'!$F$6)))</f>
        <v>0.25</v>
      </c>
      <c r="W70" s="57" t="s">
        <v>8</v>
      </c>
      <c r="X70" s="59">
        <f>+IF(W70='Tabla Valoración controles'!$D$7,'Tabla Valoración controles'!$F$7,IF(U70=FORMULAS!$A$10,0,'Tabla Valoración controles'!$F$8))</f>
        <v>0.15</v>
      </c>
      <c r="Y70" s="57" t="s">
        <v>18</v>
      </c>
      <c r="Z70" s="58">
        <f>+IF(Y70='Tabla Valoración controles'!$D$9,'Tabla Valoración controles'!$F$9,IF(U70=FORMULAS!$A$10,0,'Tabla Valoración controles'!$F$10))</f>
        <v>0</v>
      </c>
      <c r="AA70" s="57" t="s">
        <v>21</v>
      </c>
      <c r="AB70" s="58">
        <f>+IF(AA70='Tabla Valoración controles'!$D$9,'Tabla Valoración controles'!$F$9,IF(W70=FORMULAS!$A$10,0,'Tabla Valoración controles'!$F$10))</f>
        <v>0</v>
      </c>
      <c r="AC70" s="57" t="s">
        <v>100</v>
      </c>
      <c r="AD70" s="58">
        <f>+IF(AC70='Tabla Valoración controles'!$D$13,'Tabla Valoración controles'!$F$13,'Tabla Valoración controles'!$F$14)</f>
        <v>0</v>
      </c>
      <c r="AE70" s="105">
        <f t="shared" si="0"/>
        <v>0.4</v>
      </c>
      <c r="AF70" s="105">
        <f>+IF(T70=FORMULAS!$A$8,'208-PLA-Ft-78 Mapa Gestión'!AE70*'208-PLA-Ft-78 Mapa Gestión'!L70:L75,'208-PLA-Ft-78 Mapa Gestión'!AE70*'208-PLA-Ft-78 Mapa Gestión'!O70:O75)</f>
        <v>0.24</v>
      </c>
      <c r="AG70" s="105">
        <f>+IF(T70=FORMULAS!$A$8,'208-PLA-Ft-78 Mapa Gestión'!L70:L75-'208-PLA-Ft-78 Mapa Gestión'!AF70,0)</f>
        <v>0.36</v>
      </c>
      <c r="AH70" s="262">
        <f t="shared" ref="AH70" si="51">+AG75</f>
        <v>0.36</v>
      </c>
      <c r="AI70" s="262" t="str">
        <f>+IF(AH70&lt;=FORMULAS!$N$2,FORMULAS!$O$2,IF(AH70&lt;=FORMULAS!$N$3,FORMULAS!$O$3,IF(AH70&lt;=FORMULAS!$N$4,FORMULAS!$O$4,IF(AH70&lt;=FORMULAS!$N$5,FORMULAS!$O$5,FORMULAS!O66))))</f>
        <v>Baja</v>
      </c>
      <c r="AJ70" s="262" t="str">
        <f>+IF(T70=FORMULAS!$A$9,AG75,'208-PLA-Ft-78 Mapa Gestión'!N70:N75)</f>
        <v>Menor</v>
      </c>
      <c r="AK70" s="262">
        <f>+IF(T70=FORMULAS!B69,'208-PLA-Ft-78 Mapa Gestión'!AG75,'208-PLA-Ft-78 Mapa Gestión'!O70:O75)</f>
        <v>0.4</v>
      </c>
      <c r="AL70" s="264" t="str">
        <f t="shared" ref="AL70" si="52">CONCATENATE(AJ70,AI70)</f>
        <v>MenorBaja</v>
      </c>
      <c r="AM70" s="265" t="str">
        <f>VLOOKUP(AL70,FORMULAS!$K$17:$L$42,2,0)</f>
        <v>Moderado</v>
      </c>
      <c r="AN70" s="215" t="s">
        <v>162</v>
      </c>
      <c r="AO70" s="139" t="s">
        <v>522</v>
      </c>
      <c r="AP70" s="139" t="s">
        <v>566</v>
      </c>
      <c r="AQ70" s="164" t="s">
        <v>685</v>
      </c>
      <c r="AR70" s="158">
        <v>44562</v>
      </c>
      <c r="AS70" s="158">
        <v>44926</v>
      </c>
      <c r="AT70" s="139" t="s">
        <v>599</v>
      </c>
      <c r="AU70" s="139" t="s">
        <v>600</v>
      </c>
      <c r="AV70" s="157" t="s">
        <v>234</v>
      </c>
      <c r="AW70" s="215"/>
      <c r="AX70" s="139"/>
      <c r="AY70" s="139"/>
      <c r="AZ70" s="139"/>
      <c r="BA70" s="189"/>
      <c r="BB70" s="139"/>
      <c r="BC70" s="139"/>
      <c r="BD70" s="139"/>
      <c r="BE70" s="189"/>
      <c r="BF70" s="139"/>
      <c r="BG70" s="139"/>
      <c r="BH70" s="139"/>
      <c r="BI70" s="189"/>
      <c r="BJ70" s="139"/>
      <c r="BK70" s="139"/>
      <c r="BL70" s="139"/>
      <c r="BM70" s="189"/>
      <c r="BN70" s="108"/>
      <c r="BO70" s="108"/>
      <c r="BP70" s="215"/>
      <c r="BQ70" s="189"/>
      <c r="BR70" s="215"/>
      <c r="BS70" s="215"/>
      <c r="BT70" s="215"/>
      <c r="BU70" s="189"/>
      <c r="BV70" s="215"/>
      <c r="BW70" s="215"/>
      <c r="BX70" s="215"/>
      <c r="BY70" s="189"/>
      <c r="BZ70" s="215"/>
      <c r="CA70" s="215"/>
      <c r="CB70" s="215"/>
      <c r="CC70" s="189"/>
      <c r="CD70" s="215"/>
      <c r="CE70" s="215"/>
      <c r="CF70" s="215"/>
      <c r="CG70" s="189"/>
      <c r="CH70" s="215"/>
      <c r="CI70" s="215"/>
      <c r="CJ70" s="215"/>
      <c r="CK70" s="189"/>
      <c r="CL70" s="215"/>
      <c r="CM70" s="215"/>
      <c r="CN70" s="215"/>
      <c r="CO70" s="189"/>
      <c r="CP70" s="215"/>
      <c r="CQ70" s="215"/>
      <c r="CR70" s="215"/>
      <c r="CS70" s="189"/>
      <c r="CT70" s="215"/>
      <c r="CU70" s="215"/>
      <c r="CV70" s="215"/>
      <c r="CW70" s="189"/>
      <c r="CX70" s="215"/>
      <c r="CY70" s="215"/>
      <c r="CZ70" s="215"/>
      <c r="DA70" s="215"/>
      <c r="DB70" s="215"/>
      <c r="DC70" s="215"/>
      <c r="DD70" s="215"/>
      <c r="DE70" s="215"/>
      <c r="DF70" s="189"/>
      <c r="DG70" s="215"/>
      <c r="DH70" s="215"/>
      <c r="DI70" s="215"/>
      <c r="DJ70" s="215"/>
      <c r="DK70" s="215"/>
      <c r="DL70" s="215"/>
      <c r="DM70" s="215"/>
      <c r="DN70" s="215"/>
      <c r="DO70" s="189"/>
      <c r="DP70" s="215"/>
      <c r="DQ70" s="215"/>
      <c r="DR70" s="215"/>
      <c r="DS70" s="215"/>
      <c r="DT70" s="215"/>
    </row>
    <row r="71" spans="1:124" ht="17.25" customHeight="1" x14ac:dyDescent="0.2">
      <c r="A71" s="278"/>
      <c r="B71" s="281"/>
      <c r="C71" s="260"/>
      <c r="D71" s="260"/>
      <c r="E71" s="281"/>
      <c r="F71" s="272"/>
      <c r="G71" s="272"/>
      <c r="H71" s="329"/>
      <c r="I71" s="272"/>
      <c r="J71" s="275"/>
      <c r="K71" s="234"/>
      <c r="L71" s="237"/>
      <c r="M71" s="240"/>
      <c r="N71" s="234"/>
      <c r="O71" s="269"/>
      <c r="P71" s="269"/>
      <c r="Q71" s="220"/>
      <c r="R71" s="132"/>
      <c r="S71" s="130"/>
      <c r="T71" s="56">
        <f>VLOOKUP(U71,FORMULAS!$A$15:$B$18,2,0)</f>
        <v>0</v>
      </c>
      <c r="U71" s="57" t="s">
        <v>156</v>
      </c>
      <c r="V71" s="58">
        <f>+IF(U71='Tabla Valoración controles'!$D$4,'Tabla Valoración controles'!$F$4,IF('208-PLA-Ft-78 Mapa Gestión'!U71='Tabla Valoración controles'!$D$5,'Tabla Valoración controles'!$F$5,IF(U71=FORMULAS!$A$10,0,'Tabla Valoración controles'!$F$6)))</f>
        <v>0</v>
      </c>
      <c r="W71" s="57"/>
      <c r="X71" s="59">
        <f>+IF(W71='Tabla Valoración controles'!$D$7,'Tabla Valoración controles'!$F$7,IF(U71=FORMULAS!$A$10,0,'Tabla Valoración controles'!$F$8))</f>
        <v>0</v>
      </c>
      <c r="Y71" s="57"/>
      <c r="Z71" s="58">
        <f>+IF(Y71='Tabla Valoración controles'!$D$9,'Tabla Valoración controles'!$F$9,IF(U71=FORMULAS!$A$10,0,'Tabla Valoración controles'!$F$10))</f>
        <v>0</v>
      </c>
      <c r="AA71" s="57"/>
      <c r="AB71" s="58">
        <f>+IF(AA71='Tabla Valoración controles'!$D$9,'Tabla Valoración controles'!$F$9,IF(W71=FORMULAS!$A$10,0,'Tabla Valoración controles'!$F$10))</f>
        <v>0</v>
      </c>
      <c r="AC71" s="57"/>
      <c r="AD71" s="58">
        <f>+IF(AC71='Tabla Valoración controles'!$D$13,'Tabla Valoración controles'!$F$13,'Tabla Valoración controles'!$F$14)</f>
        <v>0</v>
      </c>
      <c r="AE71" s="105">
        <f t="shared" si="0"/>
        <v>0</v>
      </c>
      <c r="AF71" s="105">
        <f t="shared" ref="AF71" si="53">+AE71*AG70</f>
        <v>0</v>
      </c>
      <c r="AG71" s="105">
        <f t="shared" ref="AG71" si="54">+AG70-AF71</f>
        <v>0.36</v>
      </c>
      <c r="AH71" s="263"/>
      <c r="AI71" s="263"/>
      <c r="AJ71" s="263"/>
      <c r="AK71" s="263"/>
      <c r="AL71" s="264"/>
      <c r="AM71" s="266"/>
      <c r="AN71" s="216"/>
      <c r="AO71" s="139"/>
      <c r="AP71" s="139"/>
      <c r="AQ71" s="164"/>
      <c r="AR71" s="139"/>
      <c r="AS71" s="139"/>
      <c r="AT71" s="139"/>
      <c r="AU71" s="139"/>
      <c r="AV71" s="143"/>
      <c r="AW71" s="216"/>
      <c r="AX71" s="139"/>
      <c r="AY71" s="139"/>
      <c r="AZ71" s="139"/>
      <c r="BA71" s="189"/>
      <c r="BB71" s="139"/>
      <c r="BC71" s="139"/>
      <c r="BD71" s="139"/>
      <c r="BE71" s="189"/>
      <c r="BF71" s="139"/>
      <c r="BG71" s="139"/>
      <c r="BH71" s="139"/>
      <c r="BI71" s="189"/>
      <c r="BJ71" s="139"/>
      <c r="BK71" s="139"/>
      <c r="BL71" s="139"/>
      <c r="BM71" s="189"/>
      <c r="BN71" s="109"/>
      <c r="BO71" s="109"/>
      <c r="BP71" s="216"/>
      <c r="BQ71" s="189"/>
      <c r="BR71" s="216"/>
      <c r="BS71" s="216"/>
      <c r="BT71" s="216"/>
      <c r="BU71" s="189"/>
      <c r="BV71" s="216"/>
      <c r="BW71" s="216"/>
      <c r="BX71" s="216"/>
      <c r="BY71" s="189"/>
      <c r="BZ71" s="216"/>
      <c r="CA71" s="216"/>
      <c r="CB71" s="216"/>
      <c r="CC71" s="189"/>
      <c r="CD71" s="216"/>
      <c r="CE71" s="216"/>
      <c r="CF71" s="216"/>
      <c r="CG71" s="189"/>
      <c r="CH71" s="216"/>
      <c r="CI71" s="216"/>
      <c r="CJ71" s="216"/>
      <c r="CK71" s="189"/>
      <c r="CL71" s="216"/>
      <c r="CM71" s="216"/>
      <c r="CN71" s="216"/>
      <c r="CO71" s="189"/>
      <c r="CP71" s="216"/>
      <c r="CQ71" s="216"/>
      <c r="CR71" s="216"/>
      <c r="CS71" s="189"/>
      <c r="CT71" s="216"/>
      <c r="CU71" s="216"/>
      <c r="CV71" s="216"/>
      <c r="CW71" s="189"/>
      <c r="CX71" s="216"/>
      <c r="CY71" s="216"/>
      <c r="CZ71" s="216"/>
      <c r="DA71" s="216"/>
      <c r="DB71" s="216"/>
      <c r="DC71" s="216"/>
      <c r="DD71" s="216"/>
      <c r="DE71" s="216"/>
      <c r="DF71" s="189"/>
      <c r="DG71" s="216"/>
      <c r="DH71" s="216"/>
      <c r="DI71" s="216"/>
      <c r="DJ71" s="216"/>
      <c r="DK71" s="216"/>
      <c r="DL71" s="216"/>
      <c r="DM71" s="216"/>
      <c r="DN71" s="216"/>
      <c r="DO71" s="189"/>
      <c r="DP71" s="216"/>
      <c r="DQ71" s="216"/>
      <c r="DR71" s="216"/>
      <c r="DS71" s="216"/>
      <c r="DT71" s="216"/>
    </row>
    <row r="72" spans="1:124" ht="17.25" customHeight="1" x14ac:dyDescent="0.2">
      <c r="A72" s="278"/>
      <c r="B72" s="281"/>
      <c r="C72" s="260"/>
      <c r="D72" s="260"/>
      <c r="E72" s="281"/>
      <c r="F72" s="272"/>
      <c r="G72" s="272"/>
      <c r="H72" s="329"/>
      <c r="I72" s="272"/>
      <c r="J72" s="275"/>
      <c r="K72" s="234"/>
      <c r="L72" s="237"/>
      <c r="M72" s="240"/>
      <c r="N72" s="234"/>
      <c r="O72" s="269"/>
      <c r="P72" s="269"/>
      <c r="Q72" s="220"/>
      <c r="R72" s="132"/>
      <c r="S72" s="130"/>
      <c r="T72" s="56">
        <f>VLOOKUP(U72,FORMULAS!$A$15:$B$18,2,0)</f>
        <v>0</v>
      </c>
      <c r="U72" s="57" t="s">
        <v>156</v>
      </c>
      <c r="V72" s="58">
        <f>+IF(U72='Tabla Valoración controles'!$D$4,'Tabla Valoración controles'!$F$4,IF('208-PLA-Ft-78 Mapa Gestión'!U72='Tabla Valoración controles'!$D$5,'Tabla Valoración controles'!$F$5,IF(U72=FORMULAS!$A$10,0,'Tabla Valoración controles'!$F$6)))</f>
        <v>0</v>
      </c>
      <c r="W72" s="57"/>
      <c r="X72" s="59">
        <f>+IF(W72='Tabla Valoración controles'!$D$7,'Tabla Valoración controles'!$F$7,IF(U72=FORMULAS!$A$10,0,'Tabla Valoración controles'!$F$8))</f>
        <v>0</v>
      </c>
      <c r="Y72" s="57"/>
      <c r="Z72" s="58">
        <f>+IF(Y72='Tabla Valoración controles'!$D$9,'Tabla Valoración controles'!$F$9,IF(U72=FORMULAS!$A$10,0,'Tabla Valoración controles'!$F$10))</f>
        <v>0</v>
      </c>
      <c r="AA72" s="57"/>
      <c r="AB72" s="58">
        <f>+IF(AA72='Tabla Valoración controles'!$D$9,'Tabla Valoración controles'!$F$9,IF(W72=FORMULAS!$A$10,0,'Tabla Valoración controles'!$F$10))</f>
        <v>0</v>
      </c>
      <c r="AC72" s="57"/>
      <c r="AD72" s="58">
        <f>+IF(AC72='Tabla Valoración controles'!$D$13,'Tabla Valoración controles'!$F$13,'Tabla Valoración controles'!$F$14)</f>
        <v>0</v>
      </c>
      <c r="AE72" s="105">
        <f t="shared" si="0"/>
        <v>0</v>
      </c>
      <c r="AF72" s="105">
        <f t="shared" ref="AF72:AF75" si="55">+AF71*AE72</f>
        <v>0</v>
      </c>
      <c r="AG72" s="105">
        <f t="shared" si="12"/>
        <v>0.36</v>
      </c>
      <c r="AH72" s="263"/>
      <c r="AI72" s="263"/>
      <c r="AJ72" s="263"/>
      <c r="AK72" s="263"/>
      <c r="AL72" s="264"/>
      <c r="AM72" s="266"/>
      <c r="AN72" s="216"/>
      <c r="AO72" s="139"/>
      <c r="AP72" s="139"/>
      <c r="AQ72" s="164"/>
      <c r="AR72" s="139"/>
      <c r="AS72" s="139"/>
      <c r="AT72" s="139"/>
      <c r="AU72" s="139"/>
      <c r="AV72" s="143"/>
      <c r="AW72" s="216"/>
      <c r="AX72" s="139"/>
      <c r="AY72" s="139"/>
      <c r="AZ72" s="139"/>
      <c r="BA72" s="189"/>
      <c r="BB72" s="139"/>
      <c r="BC72" s="139"/>
      <c r="BD72" s="139"/>
      <c r="BE72" s="189"/>
      <c r="BF72" s="139"/>
      <c r="BG72" s="139"/>
      <c r="BH72" s="139"/>
      <c r="BI72" s="189"/>
      <c r="BJ72" s="139"/>
      <c r="BK72" s="139"/>
      <c r="BL72" s="139"/>
      <c r="BM72" s="189"/>
      <c r="BN72" s="109"/>
      <c r="BO72" s="109"/>
      <c r="BP72" s="216"/>
      <c r="BQ72" s="189"/>
      <c r="BR72" s="216"/>
      <c r="BS72" s="216"/>
      <c r="BT72" s="216"/>
      <c r="BU72" s="189"/>
      <c r="BV72" s="216"/>
      <c r="BW72" s="216"/>
      <c r="BX72" s="216"/>
      <c r="BY72" s="189"/>
      <c r="BZ72" s="216"/>
      <c r="CA72" s="216"/>
      <c r="CB72" s="216"/>
      <c r="CC72" s="189"/>
      <c r="CD72" s="216"/>
      <c r="CE72" s="216"/>
      <c r="CF72" s="216"/>
      <c r="CG72" s="189"/>
      <c r="CH72" s="216"/>
      <c r="CI72" s="216"/>
      <c r="CJ72" s="216"/>
      <c r="CK72" s="189"/>
      <c r="CL72" s="216"/>
      <c r="CM72" s="216"/>
      <c r="CN72" s="216"/>
      <c r="CO72" s="189"/>
      <c r="CP72" s="216"/>
      <c r="CQ72" s="216"/>
      <c r="CR72" s="216"/>
      <c r="CS72" s="189"/>
      <c r="CT72" s="216"/>
      <c r="CU72" s="216"/>
      <c r="CV72" s="216"/>
      <c r="CW72" s="189"/>
      <c r="CX72" s="216"/>
      <c r="CY72" s="216"/>
      <c r="CZ72" s="216"/>
      <c r="DA72" s="216"/>
      <c r="DB72" s="216"/>
      <c r="DC72" s="216"/>
      <c r="DD72" s="216"/>
      <c r="DE72" s="216"/>
      <c r="DF72" s="189"/>
      <c r="DG72" s="216"/>
      <c r="DH72" s="216"/>
      <c r="DI72" s="216"/>
      <c r="DJ72" s="216"/>
      <c r="DK72" s="216"/>
      <c r="DL72" s="216"/>
      <c r="DM72" s="216"/>
      <c r="DN72" s="216"/>
      <c r="DO72" s="189"/>
      <c r="DP72" s="216"/>
      <c r="DQ72" s="216"/>
      <c r="DR72" s="216"/>
      <c r="DS72" s="216"/>
      <c r="DT72" s="216"/>
    </row>
    <row r="73" spans="1:124" ht="17.25" customHeight="1" x14ac:dyDescent="0.2">
      <c r="A73" s="278"/>
      <c r="B73" s="281"/>
      <c r="C73" s="260"/>
      <c r="D73" s="260"/>
      <c r="E73" s="281"/>
      <c r="F73" s="272"/>
      <c r="G73" s="272"/>
      <c r="H73" s="329"/>
      <c r="I73" s="272"/>
      <c r="J73" s="275"/>
      <c r="K73" s="234"/>
      <c r="L73" s="237"/>
      <c r="M73" s="240"/>
      <c r="N73" s="234"/>
      <c r="O73" s="269"/>
      <c r="P73" s="269"/>
      <c r="Q73" s="220"/>
      <c r="R73" s="132"/>
      <c r="S73" s="130"/>
      <c r="T73" s="56">
        <f>VLOOKUP(U73,FORMULAS!$A$15:$B$18,2,0)</f>
        <v>0</v>
      </c>
      <c r="U73" s="57" t="s">
        <v>156</v>
      </c>
      <c r="V73" s="58">
        <f>+IF(U73='Tabla Valoración controles'!$D$4,'Tabla Valoración controles'!$F$4,IF('208-PLA-Ft-78 Mapa Gestión'!U73='Tabla Valoración controles'!$D$5,'Tabla Valoración controles'!$F$5,IF(U73=FORMULAS!$A$10,0,'Tabla Valoración controles'!$F$6)))</f>
        <v>0</v>
      </c>
      <c r="W73" s="57"/>
      <c r="X73" s="59">
        <f>+IF(W73='Tabla Valoración controles'!$D$7,'Tabla Valoración controles'!$F$7,IF(U73=FORMULAS!$A$10,0,'Tabla Valoración controles'!$F$8))</f>
        <v>0</v>
      </c>
      <c r="Y73" s="57"/>
      <c r="Z73" s="58">
        <f>+IF(Y73='Tabla Valoración controles'!$D$9,'Tabla Valoración controles'!$F$9,IF(U73=FORMULAS!$A$10,0,'Tabla Valoración controles'!$F$10))</f>
        <v>0</v>
      </c>
      <c r="AA73" s="57"/>
      <c r="AB73" s="58">
        <f>+IF(AA73='Tabla Valoración controles'!$D$9,'Tabla Valoración controles'!$F$9,IF(W73=FORMULAS!$A$10,0,'Tabla Valoración controles'!$F$10))</f>
        <v>0</v>
      </c>
      <c r="AC73" s="57"/>
      <c r="AD73" s="58">
        <f>+IF(AC73='Tabla Valoración controles'!$D$13,'Tabla Valoración controles'!$F$13,'Tabla Valoración controles'!$F$14)</f>
        <v>0</v>
      </c>
      <c r="AE73" s="105">
        <f t="shared" si="0"/>
        <v>0</v>
      </c>
      <c r="AF73" s="105">
        <f t="shared" si="55"/>
        <v>0</v>
      </c>
      <c r="AG73" s="105">
        <f t="shared" si="12"/>
        <v>0.36</v>
      </c>
      <c r="AH73" s="263"/>
      <c r="AI73" s="263"/>
      <c r="AJ73" s="263"/>
      <c r="AK73" s="263"/>
      <c r="AL73" s="264"/>
      <c r="AM73" s="266"/>
      <c r="AN73" s="216"/>
      <c r="AO73" s="139"/>
      <c r="AP73" s="139"/>
      <c r="AQ73" s="164"/>
      <c r="AR73" s="139"/>
      <c r="AS73" s="139"/>
      <c r="AT73" s="139"/>
      <c r="AU73" s="139"/>
      <c r="AV73" s="143"/>
      <c r="AW73" s="216"/>
      <c r="AX73" s="139"/>
      <c r="AY73" s="139"/>
      <c r="AZ73" s="139"/>
      <c r="BA73" s="189"/>
      <c r="BB73" s="139"/>
      <c r="BC73" s="139"/>
      <c r="BD73" s="139"/>
      <c r="BE73" s="189"/>
      <c r="BF73" s="139"/>
      <c r="BG73" s="139"/>
      <c r="BH73" s="139"/>
      <c r="BI73" s="189"/>
      <c r="BJ73" s="139"/>
      <c r="BK73" s="139"/>
      <c r="BL73" s="139"/>
      <c r="BM73" s="189"/>
      <c r="BN73" s="109"/>
      <c r="BO73" s="109"/>
      <c r="BP73" s="216"/>
      <c r="BQ73" s="189"/>
      <c r="BR73" s="216"/>
      <c r="BS73" s="216"/>
      <c r="BT73" s="216"/>
      <c r="BU73" s="189"/>
      <c r="BV73" s="216"/>
      <c r="BW73" s="216"/>
      <c r="BX73" s="216"/>
      <c r="BY73" s="189"/>
      <c r="BZ73" s="216"/>
      <c r="CA73" s="216"/>
      <c r="CB73" s="216"/>
      <c r="CC73" s="189"/>
      <c r="CD73" s="216"/>
      <c r="CE73" s="216"/>
      <c r="CF73" s="216"/>
      <c r="CG73" s="189"/>
      <c r="CH73" s="216"/>
      <c r="CI73" s="216"/>
      <c r="CJ73" s="216"/>
      <c r="CK73" s="189"/>
      <c r="CL73" s="216"/>
      <c r="CM73" s="216"/>
      <c r="CN73" s="216"/>
      <c r="CO73" s="189"/>
      <c r="CP73" s="216"/>
      <c r="CQ73" s="216"/>
      <c r="CR73" s="216"/>
      <c r="CS73" s="189"/>
      <c r="CT73" s="216"/>
      <c r="CU73" s="216"/>
      <c r="CV73" s="216"/>
      <c r="CW73" s="189"/>
      <c r="CX73" s="216"/>
      <c r="CY73" s="216"/>
      <c r="CZ73" s="216"/>
      <c r="DA73" s="216"/>
      <c r="DB73" s="216"/>
      <c r="DC73" s="216"/>
      <c r="DD73" s="216"/>
      <c r="DE73" s="216"/>
      <c r="DF73" s="189"/>
      <c r="DG73" s="216"/>
      <c r="DH73" s="216"/>
      <c r="DI73" s="216"/>
      <c r="DJ73" s="216"/>
      <c r="DK73" s="216"/>
      <c r="DL73" s="216"/>
      <c r="DM73" s="216"/>
      <c r="DN73" s="216"/>
      <c r="DO73" s="189"/>
      <c r="DP73" s="216"/>
      <c r="DQ73" s="216"/>
      <c r="DR73" s="216"/>
      <c r="DS73" s="216"/>
      <c r="DT73" s="216"/>
    </row>
    <row r="74" spans="1:124" ht="17.25" customHeight="1" x14ac:dyDescent="0.2">
      <c r="A74" s="278"/>
      <c r="B74" s="281"/>
      <c r="C74" s="260"/>
      <c r="D74" s="260"/>
      <c r="E74" s="281"/>
      <c r="F74" s="272"/>
      <c r="G74" s="272"/>
      <c r="H74" s="329"/>
      <c r="I74" s="272"/>
      <c r="J74" s="275"/>
      <c r="K74" s="234"/>
      <c r="L74" s="237"/>
      <c r="M74" s="240"/>
      <c r="N74" s="234"/>
      <c r="O74" s="269"/>
      <c r="P74" s="269"/>
      <c r="Q74" s="220"/>
      <c r="R74" s="132"/>
      <c r="S74" s="130"/>
      <c r="T74" s="56">
        <f>VLOOKUP(U74,FORMULAS!$A$15:$B$18,2,0)</f>
        <v>0</v>
      </c>
      <c r="U74" s="57" t="s">
        <v>156</v>
      </c>
      <c r="V74" s="58">
        <f>+IF(U74='Tabla Valoración controles'!$D$4,'Tabla Valoración controles'!$F$4,IF('208-PLA-Ft-78 Mapa Gestión'!U74='Tabla Valoración controles'!$D$5,'Tabla Valoración controles'!$F$5,IF(U74=FORMULAS!$A$10,0,'Tabla Valoración controles'!$F$6)))</f>
        <v>0</v>
      </c>
      <c r="W74" s="57"/>
      <c r="X74" s="59">
        <f>+IF(W74='Tabla Valoración controles'!$D$7,'Tabla Valoración controles'!$F$7,IF(U74=FORMULAS!$A$10,0,'Tabla Valoración controles'!$F$8))</f>
        <v>0</v>
      </c>
      <c r="Y74" s="57"/>
      <c r="Z74" s="58">
        <f>+IF(Y74='Tabla Valoración controles'!$D$9,'Tabla Valoración controles'!$F$9,IF(U74=FORMULAS!$A$10,0,'Tabla Valoración controles'!$F$10))</f>
        <v>0</v>
      </c>
      <c r="AA74" s="57"/>
      <c r="AB74" s="58">
        <f>+IF(AA74='Tabla Valoración controles'!$D$9,'Tabla Valoración controles'!$F$9,IF(W74=FORMULAS!$A$10,0,'Tabla Valoración controles'!$F$10))</f>
        <v>0</v>
      </c>
      <c r="AC74" s="57"/>
      <c r="AD74" s="58">
        <f>+IF(AC74='Tabla Valoración controles'!$D$13,'Tabla Valoración controles'!$F$13,'Tabla Valoración controles'!$F$14)</f>
        <v>0</v>
      </c>
      <c r="AE74" s="105">
        <f t="shared" ref="AE74:AE137" si="56">+V74+X74+Z74</f>
        <v>0</v>
      </c>
      <c r="AF74" s="105">
        <f t="shared" si="55"/>
        <v>0</v>
      </c>
      <c r="AG74" s="105">
        <f t="shared" si="12"/>
        <v>0.36</v>
      </c>
      <c r="AH74" s="263"/>
      <c r="AI74" s="263"/>
      <c r="AJ74" s="263"/>
      <c r="AK74" s="263"/>
      <c r="AL74" s="264"/>
      <c r="AM74" s="266"/>
      <c r="AN74" s="216"/>
      <c r="AO74" s="139"/>
      <c r="AP74" s="139"/>
      <c r="AQ74" s="164"/>
      <c r="AR74" s="139"/>
      <c r="AS74" s="139"/>
      <c r="AT74" s="139"/>
      <c r="AU74" s="139"/>
      <c r="AV74" s="143"/>
      <c r="AW74" s="216"/>
      <c r="AX74" s="139"/>
      <c r="AY74" s="139"/>
      <c r="AZ74" s="139"/>
      <c r="BA74" s="189"/>
      <c r="BB74" s="139"/>
      <c r="BC74" s="139"/>
      <c r="BD74" s="139"/>
      <c r="BE74" s="189"/>
      <c r="BF74" s="139"/>
      <c r="BG74" s="139"/>
      <c r="BH74" s="139"/>
      <c r="BI74" s="189"/>
      <c r="BJ74" s="139"/>
      <c r="BK74" s="139"/>
      <c r="BL74" s="139"/>
      <c r="BM74" s="189"/>
      <c r="BN74" s="109"/>
      <c r="BO74" s="109"/>
      <c r="BP74" s="216"/>
      <c r="BQ74" s="189"/>
      <c r="BR74" s="216"/>
      <c r="BS74" s="216"/>
      <c r="BT74" s="216"/>
      <c r="BU74" s="189"/>
      <c r="BV74" s="216"/>
      <c r="BW74" s="216"/>
      <c r="BX74" s="216"/>
      <c r="BY74" s="189"/>
      <c r="BZ74" s="216"/>
      <c r="CA74" s="216"/>
      <c r="CB74" s="216"/>
      <c r="CC74" s="189"/>
      <c r="CD74" s="216"/>
      <c r="CE74" s="216"/>
      <c r="CF74" s="216"/>
      <c r="CG74" s="189"/>
      <c r="CH74" s="216"/>
      <c r="CI74" s="216"/>
      <c r="CJ74" s="216"/>
      <c r="CK74" s="189"/>
      <c r="CL74" s="216"/>
      <c r="CM74" s="216"/>
      <c r="CN74" s="216"/>
      <c r="CO74" s="189"/>
      <c r="CP74" s="216"/>
      <c r="CQ74" s="216"/>
      <c r="CR74" s="216"/>
      <c r="CS74" s="189"/>
      <c r="CT74" s="216"/>
      <c r="CU74" s="216"/>
      <c r="CV74" s="216"/>
      <c r="CW74" s="189"/>
      <c r="CX74" s="216"/>
      <c r="CY74" s="216"/>
      <c r="CZ74" s="216"/>
      <c r="DA74" s="216"/>
      <c r="DB74" s="216"/>
      <c r="DC74" s="216"/>
      <c r="DD74" s="216"/>
      <c r="DE74" s="216"/>
      <c r="DF74" s="189"/>
      <c r="DG74" s="216"/>
      <c r="DH74" s="216"/>
      <c r="DI74" s="216"/>
      <c r="DJ74" s="216"/>
      <c r="DK74" s="216"/>
      <c r="DL74" s="216"/>
      <c r="DM74" s="216"/>
      <c r="DN74" s="216"/>
      <c r="DO74" s="189"/>
      <c r="DP74" s="216"/>
      <c r="DQ74" s="216"/>
      <c r="DR74" s="216"/>
      <c r="DS74" s="216"/>
      <c r="DT74" s="216"/>
    </row>
    <row r="75" spans="1:124" ht="17.25" customHeight="1" x14ac:dyDescent="0.2">
      <c r="A75" s="279"/>
      <c r="B75" s="282"/>
      <c r="C75" s="261"/>
      <c r="D75" s="261"/>
      <c r="E75" s="282"/>
      <c r="F75" s="273"/>
      <c r="G75" s="273"/>
      <c r="H75" s="330"/>
      <c r="I75" s="273"/>
      <c r="J75" s="276"/>
      <c r="K75" s="235"/>
      <c r="L75" s="238"/>
      <c r="M75" s="241"/>
      <c r="N75" s="235"/>
      <c r="O75" s="270"/>
      <c r="P75" s="270"/>
      <c r="Q75" s="221"/>
      <c r="R75" s="132"/>
      <c r="S75" s="130"/>
      <c r="T75" s="56">
        <f>VLOOKUP(U75,FORMULAS!$A$15:$B$18,2,0)</f>
        <v>0</v>
      </c>
      <c r="U75" s="57" t="s">
        <v>156</v>
      </c>
      <c r="V75" s="58">
        <f>+IF(U75='Tabla Valoración controles'!$D$4,'Tabla Valoración controles'!$F$4,IF('208-PLA-Ft-78 Mapa Gestión'!U75='Tabla Valoración controles'!$D$5,'Tabla Valoración controles'!$F$5,IF(U75=FORMULAS!$A$10,0,'Tabla Valoración controles'!$F$6)))</f>
        <v>0</v>
      </c>
      <c r="W75" s="57"/>
      <c r="X75" s="59">
        <f>+IF(W75='Tabla Valoración controles'!$D$7,'Tabla Valoración controles'!$F$7,IF(U75=FORMULAS!$A$10,0,'Tabla Valoración controles'!$F$8))</f>
        <v>0</v>
      </c>
      <c r="Y75" s="57"/>
      <c r="Z75" s="58">
        <f>+IF(Y75='Tabla Valoración controles'!$D$9,'Tabla Valoración controles'!$F$9,IF(U75=FORMULAS!$A$10,0,'Tabla Valoración controles'!$F$10))</f>
        <v>0</v>
      </c>
      <c r="AA75" s="57"/>
      <c r="AB75" s="58">
        <f>+IF(AA75='Tabla Valoración controles'!$D$9,'Tabla Valoración controles'!$F$9,IF(W75=FORMULAS!$A$10,0,'Tabla Valoración controles'!$F$10))</f>
        <v>0</v>
      </c>
      <c r="AC75" s="57"/>
      <c r="AD75" s="58">
        <f>+IF(AC75='Tabla Valoración controles'!$D$13,'Tabla Valoración controles'!$F$13,'Tabla Valoración controles'!$F$14)</f>
        <v>0</v>
      </c>
      <c r="AE75" s="105">
        <f t="shared" si="56"/>
        <v>0</v>
      </c>
      <c r="AF75" s="105">
        <f t="shared" si="55"/>
        <v>0</v>
      </c>
      <c r="AG75" s="105">
        <f t="shared" si="12"/>
        <v>0.36</v>
      </c>
      <c r="AH75" s="263"/>
      <c r="AI75" s="263"/>
      <c r="AJ75" s="263"/>
      <c r="AK75" s="263"/>
      <c r="AL75" s="264"/>
      <c r="AM75" s="267"/>
      <c r="AN75" s="217"/>
      <c r="AO75" s="139"/>
      <c r="AP75" s="139"/>
      <c r="AQ75" s="164"/>
      <c r="AR75" s="139"/>
      <c r="AS75" s="139"/>
      <c r="AT75" s="139"/>
      <c r="AU75" s="139"/>
      <c r="AV75" s="144"/>
      <c r="AW75" s="217"/>
      <c r="AX75" s="139"/>
      <c r="AY75" s="139"/>
      <c r="AZ75" s="139"/>
      <c r="BA75" s="189"/>
      <c r="BB75" s="139"/>
      <c r="BC75" s="139"/>
      <c r="BD75" s="139"/>
      <c r="BE75" s="189"/>
      <c r="BF75" s="139"/>
      <c r="BG75" s="139"/>
      <c r="BH75" s="139"/>
      <c r="BI75" s="189"/>
      <c r="BJ75" s="139"/>
      <c r="BK75" s="139"/>
      <c r="BL75" s="139"/>
      <c r="BM75" s="189"/>
      <c r="BN75" s="110"/>
      <c r="BO75" s="110"/>
      <c r="BP75" s="217"/>
      <c r="BQ75" s="189"/>
      <c r="BR75" s="217"/>
      <c r="BS75" s="217"/>
      <c r="BT75" s="217"/>
      <c r="BU75" s="189"/>
      <c r="BV75" s="217"/>
      <c r="BW75" s="217"/>
      <c r="BX75" s="217"/>
      <c r="BY75" s="189"/>
      <c r="BZ75" s="217"/>
      <c r="CA75" s="217"/>
      <c r="CB75" s="217"/>
      <c r="CC75" s="189"/>
      <c r="CD75" s="217"/>
      <c r="CE75" s="217"/>
      <c r="CF75" s="217"/>
      <c r="CG75" s="189"/>
      <c r="CH75" s="217"/>
      <c r="CI75" s="217"/>
      <c r="CJ75" s="217"/>
      <c r="CK75" s="189"/>
      <c r="CL75" s="217"/>
      <c r="CM75" s="217"/>
      <c r="CN75" s="217"/>
      <c r="CO75" s="189"/>
      <c r="CP75" s="217"/>
      <c r="CQ75" s="217"/>
      <c r="CR75" s="217"/>
      <c r="CS75" s="189"/>
      <c r="CT75" s="217"/>
      <c r="CU75" s="217"/>
      <c r="CV75" s="217"/>
      <c r="CW75" s="189"/>
      <c r="CX75" s="217"/>
      <c r="CY75" s="217"/>
      <c r="CZ75" s="217"/>
      <c r="DA75" s="217"/>
      <c r="DB75" s="217"/>
      <c r="DC75" s="217"/>
      <c r="DD75" s="217"/>
      <c r="DE75" s="217"/>
      <c r="DF75" s="189"/>
      <c r="DG75" s="217"/>
      <c r="DH75" s="217"/>
      <c r="DI75" s="217"/>
      <c r="DJ75" s="217"/>
      <c r="DK75" s="217"/>
      <c r="DL75" s="217"/>
      <c r="DM75" s="217"/>
      <c r="DN75" s="217"/>
      <c r="DO75" s="189"/>
      <c r="DP75" s="217"/>
      <c r="DQ75" s="217"/>
      <c r="DR75" s="217"/>
      <c r="DS75" s="217"/>
      <c r="DT75" s="217"/>
    </row>
    <row r="76" spans="1:124" ht="77.25" customHeight="1" x14ac:dyDescent="0.2">
      <c r="A76" s="277">
        <v>12</v>
      </c>
      <c r="B76" s="280" t="s">
        <v>183</v>
      </c>
      <c r="C76" s="259" t="s">
        <v>734</v>
      </c>
      <c r="D76" s="259" t="str">
        <f>VLOOKUP(B76,FORMULAS!$A$30:$C$52,3,0)</f>
        <v>Director de Gestión Corporativa y CID</v>
      </c>
      <c r="E76" s="280" t="s">
        <v>258</v>
      </c>
      <c r="F76" s="283" t="s">
        <v>373</v>
      </c>
      <c r="G76" s="283" t="s">
        <v>374</v>
      </c>
      <c r="H76" s="283" t="s">
        <v>735</v>
      </c>
      <c r="I76" s="271" t="s">
        <v>262</v>
      </c>
      <c r="J76" s="274">
        <v>23</v>
      </c>
      <c r="K76" s="233" t="str">
        <f>+IF(L76=FORMULAS!$N$2,FORMULAS!$O$2,IF('208-PLA-Ft-78 Mapa Gestión'!L76:L81=FORMULAS!$N$3,FORMULAS!$O$3,IF('208-PLA-Ft-78 Mapa Gestión'!L76:L81=FORMULAS!$N$4,FORMULAS!$O$4,IF('208-PLA-Ft-78 Mapa Gestión'!L76:L81=FORMULAS!$N$5,FORMULAS!$O$5,IF('208-PLA-Ft-78 Mapa Gestión'!L76:L81=FORMULAS!$N$6,FORMULAS!$O$6)))))</f>
        <v>Baja</v>
      </c>
      <c r="L76" s="236">
        <f>+IF(J76&lt;=FORMULAS!$M$2,FORMULAS!$N$2,IF('208-PLA-Ft-78 Mapa Gestión'!J76&lt;=FORMULAS!$M$3,FORMULAS!$N$3,IF('208-PLA-Ft-78 Mapa Gestión'!J76&lt;=FORMULAS!$M$4,FORMULAS!$N$4,IF('208-PLA-Ft-78 Mapa Gestión'!J76&lt;=FORMULAS!$M$5,FORMULAS!$N$5,FORMULAS!$N$6))))</f>
        <v>0.4</v>
      </c>
      <c r="M76" s="239" t="s">
        <v>133</v>
      </c>
      <c r="N76" s="233" t="str">
        <f>+IF(M76=FORMULAS!$H$2,FORMULAS!$I$2,IF('208-PLA-Ft-78 Mapa Gestión'!M76:M81=FORMULAS!$H$3,FORMULAS!$I$3,IF('208-PLA-Ft-78 Mapa Gestión'!M76:M81=FORMULAS!$H$4,FORMULAS!$I$4,IF('208-PLA-Ft-78 Mapa Gestión'!M76:M81=FORMULAS!$H$5,FORMULAS!$I$5,IF('208-PLA-Ft-78 Mapa Gestión'!M76:M81=FORMULAS!$H$6,FORMULAS!$I$6,IF('208-PLA-Ft-78 Mapa Gestión'!M76:M81=FORMULAS!$H$7,FORMULAS!$I$7,IF('208-PLA-Ft-78 Mapa Gestión'!M76:M81=FORMULAS!$H$8,FORMULAS!$I$8,IF('208-PLA-Ft-78 Mapa Gestión'!M76:M81=FORMULAS!$H$9,FORMULAS!$I$9,IF('208-PLA-Ft-78 Mapa Gestión'!M76:M81=FORMULAS!$H$10,FORMULAS!$I$10,IF('208-PLA-Ft-78 Mapa Gestión'!M76:M81=FORMULAS!$H$11,FORMULAS!$I$11))))))))))</f>
        <v>Leve</v>
      </c>
      <c r="O76" s="268">
        <f>VLOOKUP(N76,FORMULAS!$I$1:$J$6,2,0)</f>
        <v>0.2</v>
      </c>
      <c r="P76" s="268" t="str">
        <f t="shared" ref="P76" si="57">CONCATENATE(N76,K76)</f>
        <v>LeveBaja</v>
      </c>
      <c r="Q76" s="219" t="str">
        <f>VLOOKUP(P76,FORMULAS!$K$17:$L$42,2,0)</f>
        <v>Bajo</v>
      </c>
      <c r="R76" s="133">
        <v>1</v>
      </c>
      <c r="S76" s="131" t="s">
        <v>736</v>
      </c>
      <c r="T76" s="56" t="str">
        <f>VLOOKUP(U76,FORMULAS!$A$15:$B$18,2,0)</f>
        <v>Probabilidad</v>
      </c>
      <c r="U76" s="57" t="s">
        <v>13</v>
      </c>
      <c r="V76" s="58">
        <f>+IF(U76='Tabla Valoración controles'!$D$4,'Tabla Valoración controles'!$F$4,IF('208-PLA-Ft-78 Mapa Gestión'!U76='Tabla Valoración controles'!$D$5,'Tabla Valoración controles'!$F$5,IF(U76=FORMULAS!$A$10,0,'Tabla Valoración controles'!$F$6)))</f>
        <v>0.25</v>
      </c>
      <c r="W76" s="57" t="s">
        <v>8</v>
      </c>
      <c r="X76" s="59">
        <f>+IF(W76='Tabla Valoración controles'!$D$7,'Tabla Valoración controles'!$F$7,IF(U76=FORMULAS!$A$10,0,'Tabla Valoración controles'!$F$8))</f>
        <v>0.15</v>
      </c>
      <c r="Y76" s="57" t="s">
        <v>18</v>
      </c>
      <c r="Z76" s="58">
        <f>+IF(Y76='Tabla Valoración controles'!$D$9,'Tabla Valoración controles'!$F$9,IF(U76=FORMULAS!$A$10,0,'Tabla Valoración controles'!$F$10))</f>
        <v>0</v>
      </c>
      <c r="AA76" s="57" t="s">
        <v>22</v>
      </c>
      <c r="AB76" s="58">
        <f>+IF(AA76='Tabla Valoración controles'!$D$9,'Tabla Valoración controles'!$F$9,IF(W76=FORMULAS!$A$10,0,'Tabla Valoración controles'!$F$10))</f>
        <v>0</v>
      </c>
      <c r="AC76" s="57" t="s">
        <v>100</v>
      </c>
      <c r="AD76" s="58">
        <f>+IF(AC76='Tabla Valoración controles'!$D$13,'Tabla Valoración controles'!$F$13,'Tabla Valoración controles'!$F$14)</f>
        <v>0</v>
      </c>
      <c r="AE76" s="105">
        <f t="shared" si="56"/>
        <v>0.4</v>
      </c>
      <c r="AF76" s="105">
        <f>+IF(T76=FORMULAS!$A$8,'208-PLA-Ft-78 Mapa Gestión'!AE76*'208-PLA-Ft-78 Mapa Gestión'!L76:L81,'208-PLA-Ft-78 Mapa Gestión'!AE76*'208-PLA-Ft-78 Mapa Gestión'!O76:O81)</f>
        <v>0.16000000000000003</v>
      </c>
      <c r="AG76" s="105">
        <f>+IF(T76=FORMULAS!$A$8,'208-PLA-Ft-78 Mapa Gestión'!L76:L81-'208-PLA-Ft-78 Mapa Gestión'!AF76,0)</f>
        <v>0.24</v>
      </c>
      <c r="AH76" s="262">
        <f t="shared" ref="AH76" si="58">+AG81</f>
        <v>0.24</v>
      </c>
      <c r="AI76" s="262" t="str">
        <f>+IF(AH76&lt;=FORMULAS!$N$2,FORMULAS!$O$2,IF(AH76&lt;=FORMULAS!$N$3,FORMULAS!$O$3,IF(AH76&lt;=FORMULAS!$N$4,FORMULAS!$O$4,IF(AH76&lt;=FORMULAS!$N$5,FORMULAS!$O$5,FORMULAS!O72))))</f>
        <v>Baja</v>
      </c>
      <c r="AJ76" s="262" t="str">
        <f>+IF(T76=FORMULAS!$A$9,AG81,'208-PLA-Ft-78 Mapa Gestión'!N76:N81)</f>
        <v>Leve</v>
      </c>
      <c r="AK76" s="262">
        <f>+IF(T76=FORMULAS!B75,'208-PLA-Ft-78 Mapa Gestión'!AG81,'208-PLA-Ft-78 Mapa Gestión'!O76:O81)</f>
        <v>0.2</v>
      </c>
      <c r="AL76" s="264" t="str">
        <f t="shared" ref="AL76" si="59">CONCATENATE(AJ76,AI76)</f>
        <v>LeveBaja</v>
      </c>
      <c r="AM76" s="265" t="str">
        <f>VLOOKUP(AL76,FORMULAS!$K$17:$L$42,2,0)</f>
        <v>Bajo</v>
      </c>
      <c r="AN76" s="215" t="s">
        <v>162</v>
      </c>
      <c r="AO76" s="172" t="s">
        <v>523</v>
      </c>
      <c r="AP76" s="172" t="s">
        <v>566</v>
      </c>
      <c r="AQ76" s="165" t="s">
        <v>687</v>
      </c>
      <c r="AR76" s="173">
        <v>44562</v>
      </c>
      <c r="AS76" s="173">
        <v>44926</v>
      </c>
      <c r="AT76" s="172" t="s">
        <v>601</v>
      </c>
      <c r="AU76" s="172" t="s">
        <v>602</v>
      </c>
      <c r="AV76" s="157" t="s">
        <v>234</v>
      </c>
      <c r="AW76" s="215"/>
      <c r="AX76" s="139"/>
      <c r="AY76" s="139"/>
      <c r="AZ76" s="139"/>
      <c r="BA76" s="189"/>
      <c r="BB76" s="139"/>
      <c r="BC76" s="139"/>
      <c r="BD76" s="139"/>
      <c r="BE76" s="189"/>
      <c r="BF76" s="139"/>
      <c r="BG76" s="139"/>
      <c r="BH76" s="139"/>
      <c r="BI76" s="189"/>
      <c r="BJ76" s="139"/>
      <c r="BK76" s="139"/>
      <c r="BL76" s="139"/>
      <c r="BM76" s="189"/>
      <c r="BN76" s="108"/>
      <c r="BO76" s="108"/>
      <c r="BP76" s="215"/>
      <c r="BQ76" s="189"/>
      <c r="BR76" s="215"/>
      <c r="BS76" s="215"/>
      <c r="BT76" s="215"/>
      <c r="BU76" s="189"/>
      <c r="BV76" s="215"/>
      <c r="BW76" s="215"/>
      <c r="BX76" s="215"/>
      <c r="BY76" s="189"/>
      <c r="BZ76" s="215"/>
      <c r="CA76" s="215"/>
      <c r="CB76" s="215"/>
      <c r="CC76" s="189"/>
      <c r="CD76" s="215"/>
      <c r="CE76" s="215"/>
      <c r="CF76" s="215"/>
      <c r="CG76" s="189"/>
      <c r="CH76" s="215"/>
      <c r="CI76" s="215"/>
      <c r="CJ76" s="215"/>
      <c r="CK76" s="189"/>
      <c r="CL76" s="215"/>
      <c r="CM76" s="215"/>
      <c r="CN76" s="215"/>
      <c r="CO76" s="189"/>
      <c r="CP76" s="215"/>
      <c r="CQ76" s="215"/>
      <c r="CR76" s="215"/>
      <c r="CS76" s="189"/>
      <c r="CT76" s="215"/>
      <c r="CU76" s="215"/>
      <c r="CV76" s="215"/>
      <c r="CW76" s="189"/>
      <c r="CX76" s="215"/>
      <c r="CY76" s="215"/>
      <c r="CZ76" s="215"/>
      <c r="DA76" s="215"/>
      <c r="DB76" s="215"/>
      <c r="DC76" s="215"/>
      <c r="DD76" s="215"/>
      <c r="DE76" s="215"/>
      <c r="DF76" s="189"/>
      <c r="DG76" s="215"/>
      <c r="DH76" s="215"/>
      <c r="DI76" s="215"/>
      <c r="DJ76" s="215"/>
      <c r="DK76" s="215"/>
      <c r="DL76" s="215"/>
      <c r="DM76" s="215"/>
      <c r="DN76" s="215"/>
      <c r="DO76" s="189"/>
      <c r="DP76" s="215"/>
      <c r="DQ76" s="215"/>
      <c r="DR76" s="215"/>
      <c r="DS76" s="215"/>
      <c r="DT76" s="215"/>
    </row>
    <row r="77" spans="1:124" ht="17.25" customHeight="1" x14ac:dyDescent="0.2">
      <c r="A77" s="278"/>
      <c r="B77" s="281"/>
      <c r="C77" s="260"/>
      <c r="D77" s="260"/>
      <c r="E77" s="281"/>
      <c r="F77" s="281"/>
      <c r="G77" s="281"/>
      <c r="H77" s="284"/>
      <c r="I77" s="272"/>
      <c r="J77" s="275"/>
      <c r="K77" s="234"/>
      <c r="L77" s="237"/>
      <c r="M77" s="240"/>
      <c r="N77" s="234"/>
      <c r="O77" s="269"/>
      <c r="P77" s="269"/>
      <c r="Q77" s="220"/>
      <c r="R77" s="132"/>
      <c r="S77" s="130"/>
      <c r="T77" s="56">
        <f>VLOOKUP(U77,FORMULAS!$A$15:$B$18,2,0)</f>
        <v>0</v>
      </c>
      <c r="U77" s="57" t="s">
        <v>156</v>
      </c>
      <c r="V77" s="58">
        <f>+IF(U77='Tabla Valoración controles'!$D$4,'Tabla Valoración controles'!$F$4,IF('208-PLA-Ft-78 Mapa Gestión'!U77='Tabla Valoración controles'!$D$5,'Tabla Valoración controles'!$F$5,IF(U77=FORMULAS!$A$10,0,'Tabla Valoración controles'!$F$6)))</f>
        <v>0</v>
      </c>
      <c r="W77" s="57"/>
      <c r="X77" s="59">
        <f>+IF(W77='Tabla Valoración controles'!$D$7,'Tabla Valoración controles'!$F$7,IF(U77=FORMULAS!$A$10,0,'Tabla Valoración controles'!$F$8))</f>
        <v>0</v>
      </c>
      <c r="Y77" s="57"/>
      <c r="Z77" s="58">
        <f>+IF(Y77='Tabla Valoración controles'!$D$9,'Tabla Valoración controles'!$F$9,IF(U77=FORMULAS!$A$10,0,'Tabla Valoración controles'!$F$10))</f>
        <v>0</v>
      </c>
      <c r="AA77" s="57"/>
      <c r="AB77" s="58">
        <f>+IF(AA77='Tabla Valoración controles'!$D$9,'Tabla Valoración controles'!$F$9,IF(W77=FORMULAS!$A$10,0,'Tabla Valoración controles'!$F$10))</f>
        <v>0</v>
      </c>
      <c r="AC77" s="57"/>
      <c r="AD77" s="58">
        <f>+IF(AC77='Tabla Valoración controles'!$D$13,'Tabla Valoración controles'!$F$13,'Tabla Valoración controles'!$F$14)</f>
        <v>0</v>
      </c>
      <c r="AE77" s="105">
        <f t="shared" si="56"/>
        <v>0</v>
      </c>
      <c r="AF77" s="105">
        <f t="shared" ref="AF77" si="60">+AE77*AG76</f>
        <v>0</v>
      </c>
      <c r="AG77" s="105">
        <f t="shared" ref="AG77" si="61">+AG76-AF77</f>
        <v>0.24</v>
      </c>
      <c r="AH77" s="263"/>
      <c r="AI77" s="263"/>
      <c r="AJ77" s="263"/>
      <c r="AK77" s="263"/>
      <c r="AL77" s="264"/>
      <c r="AM77" s="266"/>
      <c r="AN77" s="216"/>
      <c r="AO77" s="139"/>
      <c r="AP77" s="139"/>
      <c r="AQ77" s="164"/>
      <c r="AR77" s="139"/>
      <c r="AS77" s="139"/>
      <c r="AT77" s="139"/>
      <c r="AU77" s="139"/>
      <c r="AV77" s="143"/>
      <c r="AW77" s="216"/>
      <c r="AX77" s="139"/>
      <c r="AY77" s="139"/>
      <c r="AZ77" s="139"/>
      <c r="BA77" s="189"/>
      <c r="BB77" s="139"/>
      <c r="BC77" s="139"/>
      <c r="BD77" s="139"/>
      <c r="BE77" s="189"/>
      <c r="BF77" s="139"/>
      <c r="BG77" s="139"/>
      <c r="BH77" s="139"/>
      <c r="BI77" s="189"/>
      <c r="BJ77" s="139"/>
      <c r="BK77" s="139"/>
      <c r="BL77" s="139"/>
      <c r="BM77" s="189"/>
      <c r="BN77" s="109"/>
      <c r="BO77" s="109"/>
      <c r="BP77" s="216"/>
      <c r="BQ77" s="189"/>
      <c r="BR77" s="216"/>
      <c r="BS77" s="216"/>
      <c r="BT77" s="216"/>
      <c r="BU77" s="189"/>
      <c r="BV77" s="216"/>
      <c r="BW77" s="216"/>
      <c r="BX77" s="216"/>
      <c r="BY77" s="189"/>
      <c r="BZ77" s="216"/>
      <c r="CA77" s="216"/>
      <c r="CB77" s="216"/>
      <c r="CC77" s="189"/>
      <c r="CD77" s="216"/>
      <c r="CE77" s="216"/>
      <c r="CF77" s="216"/>
      <c r="CG77" s="189"/>
      <c r="CH77" s="216"/>
      <c r="CI77" s="216"/>
      <c r="CJ77" s="216"/>
      <c r="CK77" s="189"/>
      <c r="CL77" s="216"/>
      <c r="CM77" s="216"/>
      <c r="CN77" s="216"/>
      <c r="CO77" s="189"/>
      <c r="CP77" s="216"/>
      <c r="CQ77" s="216"/>
      <c r="CR77" s="216"/>
      <c r="CS77" s="189"/>
      <c r="CT77" s="216"/>
      <c r="CU77" s="216"/>
      <c r="CV77" s="216"/>
      <c r="CW77" s="189"/>
      <c r="CX77" s="216"/>
      <c r="CY77" s="216"/>
      <c r="CZ77" s="216"/>
      <c r="DA77" s="216"/>
      <c r="DB77" s="216"/>
      <c r="DC77" s="216"/>
      <c r="DD77" s="216"/>
      <c r="DE77" s="216"/>
      <c r="DF77" s="189"/>
      <c r="DG77" s="216"/>
      <c r="DH77" s="216"/>
      <c r="DI77" s="216"/>
      <c r="DJ77" s="216"/>
      <c r="DK77" s="216"/>
      <c r="DL77" s="216"/>
      <c r="DM77" s="216"/>
      <c r="DN77" s="216"/>
      <c r="DO77" s="189"/>
      <c r="DP77" s="216"/>
      <c r="DQ77" s="216"/>
      <c r="DR77" s="216"/>
      <c r="DS77" s="216"/>
      <c r="DT77" s="216"/>
    </row>
    <row r="78" spans="1:124" ht="17.25" customHeight="1" x14ac:dyDescent="0.2">
      <c r="A78" s="278"/>
      <c r="B78" s="281"/>
      <c r="C78" s="260"/>
      <c r="D78" s="260"/>
      <c r="E78" s="281"/>
      <c r="F78" s="281"/>
      <c r="G78" s="281"/>
      <c r="H78" s="284"/>
      <c r="I78" s="272"/>
      <c r="J78" s="275"/>
      <c r="K78" s="234"/>
      <c r="L78" s="237"/>
      <c r="M78" s="240"/>
      <c r="N78" s="234"/>
      <c r="O78" s="269"/>
      <c r="P78" s="269"/>
      <c r="Q78" s="220"/>
      <c r="R78" s="132"/>
      <c r="S78" s="130"/>
      <c r="T78" s="56">
        <f>VLOOKUP(U78,FORMULAS!$A$15:$B$18,2,0)</f>
        <v>0</v>
      </c>
      <c r="U78" s="57" t="s">
        <v>156</v>
      </c>
      <c r="V78" s="58">
        <f>+IF(U78='Tabla Valoración controles'!$D$4,'Tabla Valoración controles'!$F$4,IF('208-PLA-Ft-78 Mapa Gestión'!U78='Tabla Valoración controles'!$D$5,'Tabla Valoración controles'!$F$5,IF(U78=FORMULAS!$A$10,0,'Tabla Valoración controles'!$F$6)))</f>
        <v>0</v>
      </c>
      <c r="W78" s="57"/>
      <c r="X78" s="59">
        <f>+IF(W78='Tabla Valoración controles'!$D$7,'Tabla Valoración controles'!$F$7,IF(U78=FORMULAS!$A$10,0,'Tabla Valoración controles'!$F$8))</f>
        <v>0</v>
      </c>
      <c r="Y78" s="57"/>
      <c r="Z78" s="58">
        <f>+IF(Y78='Tabla Valoración controles'!$D$9,'Tabla Valoración controles'!$F$9,IF(U78=FORMULAS!$A$10,0,'Tabla Valoración controles'!$F$10))</f>
        <v>0</v>
      </c>
      <c r="AA78" s="57"/>
      <c r="AB78" s="58">
        <f>+IF(AA78='Tabla Valoración controles'!$D$9,'Tabla Valoración controles'!$F$9,IF(W78=FORMULAS!$A$10,0,'Tabla Valoración controles'!$F$10))</f>
        <v>0</v>
      </c>
      <c r="AC78" s="57"/>
      <c r="AD78" s="58">
        <f>+IF(AC78='Tabla Valoración controles'!$D$13,'Tabla Valoración controles'!$F$13,'Tabla Valoración controles'!$F$14)</f>
        <v>0</v>
      </c>
      <c r="AE78" s="105">
        <f t="shared" si="56"/>
        <v>0</v>
      </c>
      <c r="AF78" s="105">
        <f t="shared" ref="AF78:AF81" si="62">+AF77*AE78</f>
        <v>0</v>
      </c>
      <c r="AG78" s="105">
        <f t="shared" si="12"/>
        <v>0.24</v>
      </c>
      <c r="AH78" s="263"/>
      <c r="AI78" s="263"/>
      <c r="AJ78" s="263"/>
      <c r="AK78" s="263"/>
      <c r="AL78" s="264"/>
      <c r="AM78" s="266"/>
      <c r="AN78" s="216"/>
      <c r="AO78" s="139"/>
      <c r="AP78" s="139"/>
      <c r="AQ78" s="164"/>
      <c r="AR78" s="139"/>
      <c r="AS78" s="139"/>
      <c r="AT78" s="139"/>
      <c r="AU78" s="139"/>
      <c r="AV78" s="143"/>
      <c r="AW78" s="216"/>
      <c r="AX78" s="139"/>
      <c r="AY78" s="139"/>
      <c r="AZ78" s="139"/>
      <c r="BA78" s="189"/>
      <c r="BB78" s="139"/>
      <c r="BC78" s="139"/>
      <c r="BD78" s="139"/>
      <c r="BE78" s="189"/>
      <c r="BF78" s="139"/>
      <c r="BG78" s="139"/>
      <c r="BH78" s="139"/>
      <c r="BI78" s="189"/>
      <c r="BJ78" s="139"/>
      <c r="BK78" s="139"/>
      <c r="BL78" s="139"/>
      <c r="BM78" s="189"/>
      <c r="BN78" s="109"/>
      <c r="BO78" s="109"/>
      <c r="BP78" s="216"/>
      <c r="BQ78" s="189"/>
      <c r="BR78" s="216"/>
      <c r="BS78" s="216"/>
      <c r="BT78" s="216"/>
      <c r="BU78" s="189"/>
      <c r="BV78" s="216"/>
      <c r="BW78" s="216"/>
      <c r="BX78" s="216"/>
      <c r="BY78" s="189"/>
      <c r="BZ78" s="216"/>
      <c r="CA78" s="216"/>
      <c r="CB78" s="216"/>
      <c r="CC78" s="189"/>
      <c r="CD78" s="216"/>
      <c r="CE78" s="216"/>
      <c r="CF78" s="216"/>
      <c r="CG78" s="189"/>
      <c r="CH78" s="216"/>
      <c r="CI78" s="216"/>
      <c r="CJ78" s="216"/>
      <c r="CK78" s="189"/>
      <c r="CL78" s="216"/>
      <c r="CM78" s="216"/>
      <c r="CN78" s="216"/>
      <c r="CO78" s="189"/>
      <c r="CP78" s="216"/>
      <c r="CQ78" s="216"/>
      <c r="CR78" s="216"/>
      <c r="CS78" s="189"/>
      <c r="CT78" s="216"/>
      <c r="CU78" s="216"/>
      <c r="CV78" s="216"/>
      <c r="CW78" s="189"/>
      <c r="CX78" s="216"/>
      <c r="CY78" s="216"/>
      <c r="CZ78" s="216"/>
      <c r="DA78" s="216"/>
      <c r="DB78" s="216"/>
      <c r="DC78" s="216"/>
      <c r="DD78" s="216"/>
      <c r="DE78" s="216"/>
      <c r="DF78" s="189"/>
      <c r="DG78" s="216"/>
      <c r="DH78" s="216"/>
      <c r="DI78" s="216"/>
      <c r="DJ78" s="216"/>
      <c r="DK78" s="216"/>
      <c r="DL78" s="216"/>
      <c r="DM78" s="216"/>
      <c r="DN78" s="216"/>
      <c r="DO78" s="189"/>
      <c r="DP78" s="216"/>
      <c r="DQ78" s="216"/>
      <c r="DR78" s="216"/>
      <c r="DS78" s="216"/>
      <c r="DT78" s="216"/>
    </row>
    <row r="79" spans="1:124" ht="17.25" customHeight="1" x14ac:dyDescent="0.2">
      <c r="A79" s="278"/>
      <c r="B79" s="281"/>
      <c r="C79" s="260"/>
      <c r="D79" s="260"/>
      <c r="E79" s="281"/>
      <c r="F79" s="281"/>
      <c r="G79" s="281"/>
      <c r="H79" s="284"/>
      <c r="I79" s="272"/>
      <c r="J79" s="275"/>
      <c r="K79" s="234"/>
      <c r="L79" s="237"/>
      <c r="M79" s="240"/>
      <c r="N79" s="234"/>
      <c r="O79" s="269"/>
      <c r="P79" s="269"/>
      <c r="Q79" s="220"/>
      <c r="R79" s="132"/>
      <c r="S79" s="130"/>
      <c r="T79" s="56">
        <f>VLOOKUP(U79,FORMULAS!$A$15:$B$18,2,0)</f>
        <v>0</v>
      </c>
      <c r="U79" s="57" t="s">
        <v>156</v>
      </c>
      <c r="V79" s="58">
        <f>+IF(U79='Tabla Valoración controles'!$D$4,'Tabla Valoración controles'!$F$4,IF('208-PLA-Ft-78 Mapa Gestión'!U79='Tabla Valoración controles'!$D$5,'Tabla Valoración controles'!$F$5,IF(U79=FORMULAS!$A$10,0,'Tabla Valoración controles'!$F$6)))</f>
        <v>0</v>
      </c>
      <c r="W79" s="57"/>
      <c r="X79" s="59">
        <f>+IF(W79='Tabla Valoración controles'!$D$7,'Tabla Valoración controles'!$F$7,IF(U79=FORMULAS!$A$10,0,'Tabla Valoración controles'!$F$8))</f>
        <v>0</v>
      </c>
      <c r="Y79" s="57"/>
      <c r="Z79" s="58">
        <f>+IF(Y79='Tabla Valoración controles'!$D$9,'Tabla Valoración controles'!$F$9,IF(U79=FORMULAS!$A$10,0,'Tabla Valoración controles'!$F$10))</f>
        <v>0</v>
      </c>
      <c r="AA79" s="57"/>
      <c r="AB79" s="58">
        <f>+IF(AA79='Tabla Valoración controles'!$D$9,'Tabla Valoración controles'!$F$9,IF(W79=FORMULAS!$A$10,0,'Tabla Valoración controles'!$F$10))</f>
        <v>0</v>
      </c>
      <c r="AC79" s="57"/>
      <c r="AD79" s="58">
        <f>+IF(AC79='Tabla Valoración controles'!$D$13,'Tabla Valoración controles'!$F$13,'Tabla Valoración controles'!$F$14)</f>
        <v>0</v>
      </c>
      <c r="AE79" s="105">
        <f t="shared" si="56"/>
        <v>0</v>
      </c>
      <c r="AF79" s="105">
        <f t="shared" si="62"/>
        <v>0</v>
      </c>
      <c r="AG79" s="105">
        <f t="shared" si="12"/>
        <v>0.24</v>
      </c>
      <c r="AH79" s="263"/>
      <c r="AI79" s="263"/>
      <c r="AJ79" s="263"/>
      <c r="AK79" s="263"/>
      <c r="AL79" s="264"/>
      <c r="AM79" s="266"/>
      <c r="AN79" s="216"/>
      <c r="AO79" s="139"/>
      <c r="AP79" s="139"/>
      <c r="AQ79" s="164"/>
      <c r="AR79" s="139"/>
      <c r="AS79" s="139"/>
      <c r="AT79" s="139"/>
      <c r="AU79" s="139"/>
      <c r="AV79" s="143"/>
      <c r="AW79" s="216"/>
      <c r="AX79" s="139"/>
      <c r="AY79" s="139"/>
      <c r="AZ79" s="139"/>
      <c r="BA79" s="189"/>
      <c r="BB79" s="139"/>
      <c r="BC79" s="139"/>
      <c r="BD79" s="139"/>
      <c r="BE79" s="189"/>
      <c r="BF79" s="139"/>
      <c r="BG79" s="139"/>
      <c r="BH79" s="139"/>
      <c r="BI79" s="189"/>
      <c r="BJ79" s="139"/>
      <c r="BK79" s="139"/>
      <c r="BL79" s="139"/>
      <c r="BM79" s="189"/>
      <c r="BN79" s="109"/>
      <c r="BO79" s="109"/>
      <c r="BP79" s="216"/>
      <c r="BQ79" s="189"/>
      <c r="BR79" s="216"/>
      <c r="BS79" s="216"/>
      <c r="BT79" s="216"/>
      <c r="BU79" s="189"/>
      <c r="BV79" s="216"/>
      <c r="BW79" s="216"/>
      <c r="BX79" s="216"/>
      <c r="BY79" s="189"/>
      <c r="BZ79" s="216"/>
      <c r="CA79" s="216"/>
      <c r="CB79" s="216"/>
      <c r="CC79" s="189"/>
      <c r="CD79" s="216"/>
      <c r="CE79" s="216"/>
      <c r="CF79" s="216"/>
      <c r="CG79" s="189"/>
      <c r="CH79" s="216"/>
      <c r="CI79" s="216"/>
      <c r="CJ79" s="216"/>
      <c r="CK79" s="189"/>
      <c r="CL79" s="216"/>
      <c r="CM79" s="216"/>
      <c r="CN79" s="216"/>
      <c r="CO79" s="189"/>
      <c r="CP79" s="216"/>
      <c r="CQ79" s="216"/>
      <c r="CR79" s="216"/>
      <c r="CS79" s="189"/>
      <c r="CT79" s="216"/>
      <c r="CU79" s="216"/>
      <c r="CV79" s="216"/>
      <c r="CW79" s="189"/>
      <c r="CX79" s="216"/>
      <c r="CY79" s="216"/>
      <c r="CZ79" s="216"/>
      <c r="DA79" s="216"/>
      <c r="DB79" s="216"/>
      <c r="DC79" s="216"/>
      <c r="DD79" s="216"/>
      <c r="DE79" s="216"/>
      <c r="DF79" s="189"/>
      <c r="DG79" s="216"/>
      <c r="DH79" s="216"/>
      <c r="DI79" s="216"/>
      <c r="DJ79" s="216"/>
      <c r="DK79" s="216"/>
      <c r="DL79" s="216"/>
      <c r="DM79" s="216"/>
      <c r="DN79" s="216"/>
      <c r="DO79" s="189"/>
      <c r="DP79" s="216"/>
      <c r="DQ79" s="216"/>
      <c r="DR79" s="216"/>
      <c r="DS79" s="216"/>
      <c r="DT79" s="216"/>
    </row>
    <row r="80" spans="1:124" ht="17.25" customHeight="1" x14ac:dyDescent="0.2">
      <c r="A80" s="278"/>
      <c r="B80" s="281"/>
      <c r="C80" s="260"/>
      <c r="D80" s="260"/>
      <c r="E80" s="281"/>
      <c r="F80" s="281"/>
      <c r="G80" s="281"/>
      <c r="H80" s="284"/>
      <c r="I80" s="272"/>
      <c r="J80" s="275"/>
      <c r="K80" s="234"/>
      <c r="L80" s="237"/>
      <c r="M80" s="240"/>
      <c r="N80" s="234"/>
      <c r="O80" s="269"/>
      <c r="P80" s="269"/>
      <c r="Q80" s="220"/>
      <c r="R80" s="132"/>
      <c r="S80" s="130"/>
      <c r="T80" s="56">
        <f>VLOOKUP(U80,FORMULAS!$A$15:$B$18,2,0)</f>
        <v>0</v>
      </c>
      <c r="U80" s="57" t="s">
        <v>156</v>
      </c>
      <c r="V80" s="58">
        <f>+IF(U80='Tabla Valoración controles'!$D$4,'Tabla Valoración controles'!$F$4,IF('208-PLA-Ft-78 Mapa Gestión'!U80='Tabla Valoración controles'!$D$5,'Tabla Valoración controles'!$F$5,IF(U80=FORMULAS!$A$10,0,'Tabla Valoración controles'!$F$6)))</f>
        <v>0</v>
      </c>
      <c r="W80" s="57"/>
      <c r="X80" s="59">
        <f>+IF(W80='Tabla Valoración controles'!$D$7,'Tabla Valoración controles'!$F$7,IF(U80=FORMULAS!$A$10,0,'Tabla Valoración controles'!$F$8))</f>
        <v>0</v>
      </c>
      <c r="Y80" s="57"/>
      <c r="Z80" s="58">
        <f>+IF(Y80='Tabla Valoración controles'!$D$9,'Tabla Valoración controles'!$F$9,IF(U80=FORMULAS!$A$10,0,'Tabla Valoración controles'!$F$10))</f>
        <v>0</v>
      </c>
      <c r="AA80" s="57"/>
      <c r="AB80" s="58">
        <f>+IF(AA80='Tabla Valoración controles'!$D$9,'Tabla Valoración controles'!$F$9,IF(W80=FORMULAS!$A$10,0,'Tabla Valoración controles'!$F$10))</f>
        <v>0</v>
      </c>
      <c r="AC80" s="57"/>
      <c r="AD80" s="58">
        <f>+IF(AC80='Tabla Valoración controles'!$D$13,'Tabla Valoración controles'!$F$13,'Tabla Valoración controles'!$F$14)</f>
        <v>0</v>
      </c>
      <c r="AE80" s="105">
        <f t="shared" si="56"/>
        <v>0</v>
      </c>
      <c r="AF80" s="105">
        <f t="shared" si="62"/>
        <v>0</v>
      </c>
      <c r="AG80" s="105">
        <f t="shared" si="12"/>
        <v>0.24</v>
      </c>
      <c r="AH80" s="263"/>
      <c r="AI80" s="263"/>
      <c r="AJ80" s="263"/>
      <c r="AK80" s="263"/>
      <c r="AL80" s="264"/>
      <c r="AM80" s="266"/>
      <c r="AN80" s="216"/>
      <c r="AO80" s="139"/>
      <c r="AP80" s="139"/>
      <c r="AQ80" s="164"/>
      <c r="AR80" s="139"/>
      <c r="AS80" s="139"/>
      <c r="AT80" s="139"/>
      <c r="AU80" s="139"/>
      <c r="AV80" s="143"/>
      <c r="AW80" s="216"/>
      <c r="AX80" s="139"/>
      <c r="AY80" s="139"/>
      <c r="AZ80" s="139"/>
      <c r="BA80" s="189"/>
      <c r="BB80" s="139"/>
      <c r="BC80" s="139"/>
      <c r="BD80" s="139"/>
      <c r="BE80" s="189"/>
      <c r="BF80" s="139"/>
      <c r="BG80" s="139"/>
      <c r="BH80" s="139"/>
      <c r="BI80" s="189"/>
      <c r="BJ80" s="139"/>
      <c r="BK80" s="139"/>
      <c r="BL80" s="139"/>
      <c r="BM80" s="189"/>
      <c r="BN80" s="109"/>
      <c r="BO80" s="109"/>
      <c r="BP80" s="216"/>
      <c r="BQ80" s="189"/>
      <c r="BR80" s="216"/>
      <c r="BS80" s="216"/>
      <c r="BT80" s="216"/>
      <c r="BU80" s="189"/>
      <c r="BV80" s="216"/>
      <c r="BW80" s="216"/>
      <c r="BX80" s="216"/>
      <c r="BY80" s="189"/>
      <c r="BZ80" s="216"/>
      <c r="CA80" s="216"/>
      <c r="CB80" s="216"/>
      <c r="CC80" s="189"/>
      <c r="CD80" s="216"/>
      <c r="CE80" s="216"/>
      <c r="CF80" s="216"/>
      <c r="CG80" s="189"/>
      <c r="CH80" s="216"/>
      <c r="CI80" s="216"/>
      <c r="CJ80" s="216"/>
      <c r="CK80" s="189"/>
      <c r="CL80" s="216"/>
      <c r="CM80" s="216"/>
      <c r="CN80" s="216"/>
      <c r="CO80" s="189"/>
      <c r="CP80" s="216"/>
      <c r="CQ80" s="216"/>
      <c r="CR80" s="216"/>
      <c r="CS80" s="189"/>
      <c r="CT80" s="216"/>
      <c r="CU80" s="216"/>
      <c r="CV80" s="216"/>
      <c r="CW80" s="189"/>
      <c r="CX80" s="216"/>
      <c r="CY80" s="216"/>
      <c r="CZ80" s="216"/>
      <c r="DA80" s="216"/>
      <c r="DB80" s="216"/>
      <c r="DC80" s="216"/>
      <c r="DD80" s="216"/>
      <c r="DE80" s="216"/>
      <c r="DF80" s="189"/>
      <c r="DG80" s="216"/>
      <c r="DH80" s="216"/>
      <c r="DI80" s="216"/>
      <c r="DJ80" s="216"/>
      <c r="DK80" s="216"/>
      <c r="DL80" s="216"/>
      <c r="DM80" s="216"/>
      <c r="DN80" s="216"/>
      <c r="DO80" s="189"/>
      <c r="DP80" s="216"/>
      <c r="DQ80" s="216"/>
      <c r="DR80" s="216"/>
      <c r="DS80" s="216"/>
      <c r="DT80" s="216"/>
    </row>
    <row r="81" spans="1:124" ht="17.25" customHeight="1" x14ac:dyDescent="0.2">
      <c r="A81" s="279"/>
      <c r="B81" s="282"/>
      <c r="C81" s="261"/>
      <c r="D81" s="261"/>
      <c r="E81" s="282"/>
      <c r="F81" s="282"/>
      <c r="G81" s="282"/>
      <c r="H81" s="285"/>
      <c r="I81" s="273"/>
      <c r="J81" s="276"/>
      <c r="K81" s="235"/>
      <c r="L81" s="238"/>
      <c r="M81" s="241"/>
      <c r="N81" s="235"/>
      <c r="O81" s="270"/>
      <c r="P81" s="270"/>
      <c r="Q81" s="221"/>
      <c r="R81" s="132"/>
      <c r="S81" s="130"/>
      <c r="T81" s="56">
        <f>VLOOKUP(U81,FORMULAS!$A$15:$B$18,2,0)</f>
        <v>0</v>
      </c>
      <c r="U81" s="57" t="s">
        <v>156</v>
      </c>
      <c r="V81" s="58">
        <f>+IF(U81='Tabla Valoración controles'!$D$4,'Tabla Valoración controles'!$F$4,IF('208-PLA-Ft-78 Mapa Gestión'!U81='Tabla Valoración controles'!$D$5,'Tabla Valoración controles'!$F$5,IF(U81=FORMULAS!$A$10,0,'Tabla Valoración controles'!$F$6)))</f>
        <v>0</v>
      </c>
      <c r="W81" s="57"/>
      <c r="X81" s="59">
        <f>+IF(W81='Tabla Valoración controles'!$D$7,'Tabla Valoración controles'!$F$7,IF(U81=FORMULAS!$A$10,0,'Tabla Valoración controles'!$F$8))</f>
        <v>0</v>
      </c>
      <c r="Y81" s="57"/>
      <c r="Z81" s="58">
        <f>+IF(Y81='Tabla Valoración controles'!$D$9,'Tabla Valoración controles'!$F$9,IF(U81=FORMULAS!$A$10,0,'Tabla Valoración controles'!$F$10))</f>
        <v>0</v>
      </c>
      <c r="AA81" s="57"/>
      <c r="AB81" s="58">
        <f>+IF(AA81='Tabla Valoración controles'!$D$9,'Tabla Valoración controles'!$F$9,IF(W81=FORMULAS!$A$10,0,'Tabla Valoración controles'!$F$10))</f>
        <v>0</v>
      </c>
      <c r="AC81" s="57"/>
      <c r="AD81" s="58">
        <f>+IF(AC81='Tabla Valoración controles'!$D$13,'Tabla Valoración controles'!$F$13,'Tabla Valoración controles'!$F$14)</f>
        <v>0</v>
      </c>
      <c r="AE81" s="105">
        <f t="shared" si="56"/>
        <v>0</v>
      </c>
      <c r="AF81" s="105">
        <f t="shared" si="62"/>
        <v>0</v>
      </c>
      <c r="AG81" s="105">
        <f t="shared" si="12"/>
        <v>0.24</v>
      </c>
      <c r="AH81" s="263"/>
      <c r="AI81" s="263"/>
      <c r="AJ81" s="263"/>
      <c r="AK81" s="263"/>
      <c r="AL81" s="264"/>
      <c r="AM81" s="267"/>
      <c r="AN81" s="217"/>
      <c r="AO81" s="139"/>
      <c r="AP81" s="139"/>
      <c r="AQ81" s="164"/>
      <c r="AR81" s="139"/>
      <c r="AS81" s="139"/>
      <c r="AT81" s="139"/>
      <c r="AU81" s="139"/>
      <c r="AV81" s="144"/>
      <c r="AW81" s="217"/>
      <c r="AX81" s="139"/>
      <c r="AY81" s="139"/>
      <c r="AZ81" s="139"/>
      <c r="BA81" s="189"/>
      <c r="BB81" s="139"/>
      <c r="BC81" s="139"/>
      <c r="BD81" s="139"/>
      <c r="BE81" s="189"/>
      <c r="BF81" s="139"/>
      <c r="BG81" s="139"/>
      <c r="BH81" s="139"/>
      <c r="BI81" s="189"/>
      <c r="BJ81" s="139"/>
      <c r="BK81" s="139"/>
      <c r="BL81" s="139"/>
      <c r="BM81" s="189"/>
      <c r="BN81" s="110"/>
      <c r="BO81" s="110"/>
      <c r="BP81" s="217"/>
      <c r="BQ81" s="189"/>
      <c r="BR81" s="217"/>
      <c r="BS81" s="217"/>
      <c r="BT81" s="217"/>
      <c r="BU81" s="189"/>
      <c r="BV81" s="217"/>
      <c r="BW81" s="217"/>
      <c r="BX81" s="217"/>
      <c r="BY81" s="189"/>
      <c r="BZ81" s="217"/>
      <c r="CA81" s="217"/>
      <c r="CB81" s="217"/>
      <c r="CC81" s="189"/>
      <c r="CD81" s="217"/>
      <c r="CE81" s="217"/>
      <c r="CF81" s="217"/>
      <c r="CG81" s="189"/>
      <c r="CH81" s="217"/>
      <c r="CI81" s="217"/>
      <c r="CJ81" s="217"/>
      <c r="CK81" s="189"/>
      <c r="CL81" s="217"/>
      <c r="CM81" s="217"/>
      <c r="CN81" s="217"/>
      <c r="CO81" s="189"/>
      <c r="CP81" s="217"/>
      <c r="CQ81" s="217"/>
      <c r="CR81" s="217"/>
      <c r="CS81" s="189"/>
      <c r="CT81" s="217"/>
      <c r="CU81" s="217"/>
      <c r="CV81" s="217"/>
      <c r="CW81" s="189"/>
      <c r="CX81" s="217"/>
      <c r="CY81" s="217"/>
      <c r="CZ81" s="217"/>
      <c r="DA81" s="217"/>
      <c r="DB81" s="217"/>
      <c r="DC81" s="217"/>
      <c r="DD81" s="217"/>
      <c r="DE81" s="217"/>
      <c r="DF81" s="189"/>
      <c r="DG81" s="217"/>
      <c r="DH81" s="217"/>
      <c r="DI81" s="217"/>
      <c r="DJ81" s="217"/>
      <c r="DK81" s="217"/>
      <c r="DL81" s="217"/>
      <c r="DM81" s="217"/>
      <c r="DN81" s="217"/>
      <c r="DO81" s="189"/>
      <c r="DP81" s="217"/>
      <c r="DQ81" s="217"/>
      <c r="DR81" s="217"/>
      <c r="DS81" s="217"/>
      <c r="DT81" s="217"/>
    </row>
    <row r="82" spans="1:124" ht="80.25" customHeight="1" x14ac:dyDescent="0.2">
      <c r="A82" s="277">
        <v>13</v>
      </c>
      <c r="B82" s="280" t="s">
        <v>338</v>
      </c>
      <c r="C82" s="259" t="str">
        <f>VLOOKUP(B82,FORMULAS!$A$30:$B$52,2,0)</f>
        <v>Realizar el acompañamiento técnico, jurídico y social a las familias asentadas VIS o VIP, con el fin de obtener un título de propiedad registrado y concretar la entrega de zonas de cesión obligatorias; facilitando el acceso a una ciudad legal.</v>
      </c>
      <c r="D82" s="259" t="str">
        <f>VLOOKUP(B82,FORMULAS!$A$30:$C$52,3,0)</f>
        <v>Director de Urbanizaciones y Titulación</v>
      </c>
      <c r="E82" s="280" t="s">
        <v>258</v>
      </c>
      <c r="F82" s="286" t="s">
        <v>375</v>
      </c>
      <c r="G82" s="286" t="s">
        <v>376</v>
      </c>
      <c r="H82" s="289" t="s">
        <v>377</v>
      </c>
      <c r="I82" s="271" t="s">
        <v>259</v>
      </c>
      <c r="J82" s="274">
        <v>600</v>
      </c>
      <c r="K82" s="233" t="str">
        <f>+IF(L82=FORMULAS!$N$2,FORMULAS!$O$2,IF('208-PLA-Ft-78 Mapa Gestión'!L82:L87=FORMULAS!$N$3,FORMULAS!$O$3,IF('208-PLA-Ft-78 Mapa Gestión'!L82:L87=FORMULAS!$N$4,FORMULAS!$O$4,IF('208-PLA-Ft-78 Mapa Gestión'!L82:L87=FORMULAS!$N$5,FORMULAS!$O$5,IF('208-PLA-Ft-78 Mapa Gestión'!L82:L87=FORMULAS!$N$6,FORMULAS!$O$6)))))</f>
        <v>Alta</v>
      </c>
      <c r="L82" s="236">
        <f>+IF(J82&lt;=FORMULAS!$M$2,FORMULAS!$N$2,IF('208-PLA-Ft-78 Mapa Gestión'!J82&lt;=FORMULAS!$M$3,FORMULAS!$N$3,IF('208-PLA-Ft-78 Mapa Gestión'!J82&lt;=FORMULAS!$M$4,FORMULAS!$N$4,IF('208-PLA-Ft-78 Mapa Gestión'!J82&lt;=FORMULAS!$M$5,FORMULAS!$N$5,FORMULAS!$N$6))))</f>
        <v>0.8</v>
      </c>
      <c r="M82" s="239" t="s">
        <v>260</v>
      </c>
      <c r="N82" s="233" t="str">
        <f>+IF(M82=FORMULAS!$H$2,FORMULAS!$I$2,IF('208-PLA-Ft-78 Mapa Gestión'!M82:M87=FORMULAS!$H$3,FORMULAS!$I$3,IF('208-PLA-Ft-78 Mapa Gestión'!M82:M87=FORMULAS!$H$4,FORMULAS!$I$4,IF('208-PLA-Ft-78 Mapa Gestión'!M82:M87=FORMULAS!$H$5,FORMULAS!$I$5,IF('208-PLA-Ft-78 Mapa Gestión'!M82:M87=FORMULAS!$H$6,FORMULAS!$I$6,IF('208-PLA-Ft-78 Mapa Gestión'!M82:M87=FORMULAS!$H$7,FORMULAS!$I$7,IF('208-PLA-Ft-78 Mapa Gestión'!M82:M87=FORMULAS!$H$8,FORMULAS!$I$8,IF('208-PLA-Ft-78 Mapa Gestión'!M82:M87=FORMULAS!$H$9,FORMULAS!$I$9,IF('208-PLA-Ft-78 Mapa Gestión'!M82:M87=FORMULAS!$H$10,FORMULAS!$I$10,IF('208-PLA-Ft-78 Mapa Gestión'!M82:M87=FORMULAS!$H$11,FORMULAS!$I$11))))))))))</f>
        <v>Menor</v>
      </c>
      <c r="O82" s="268">
        <f>VLOOKUP(N82,FORMULAS!$I$1:$J$6,2,0)</f>
        <v>0.4</v>
      </c>
      <c r="P82" s="268" t="str">
        <f t="shared" ref="P82" si="63">CONCATENATE(N82,K82)</f>
        <v>MenorAlta</v>
      </c>
      <c r="Q82" s="219" t="str">
        <f>VLOOKUP(P82,FORMULAS!$K$17:$L$42,2,0)</f>
        <v>Moderado</v>
      </c>
      <c r="R82" s="134">
        <v>1</v>
      </c>
      <c r="S82" s="130" t="s">
        <v>472</v>
      </c>
      <c r="T82" s="56" t="str">
        <f>VLOOKUP(U82,FORMULAS!$A$15:$B$18,2,0)</f>
        <v>Probabilidad</v>
      </c>
      <c r="U82" s="57" t="s">
        <v>13</v>
      </c>
      <c r="V82" s="58">
        <f>+IF(U82='Tabla Valoración controles'!$D$4,'Tabla Valoración controles'!$F$4,IF('208-PLA-Ft-78 Mapa Gestión'!U82='Tabla Valoración controles'!$D$5,'Tabla Valoración controles'!$F$5,IF(U82=FORMULAS!$A$10,0,'Tabla Valoración controles'!$F$6)))</f>
        <v>0.25</v>
      </c>
      <c r="W82" s="57" t="s">
        <v>9</v>
      </c>
      <c r="X82" s="59">
        <f>+IF(W82='Tabla Valoración controles'!$D$7,'Tabla Valoración controles'!$F$7,IF(U82=FORMULAS!$A$10,0,'Tabla Valoración controles'!$F$8))</f>
        <v>0.25</v>
      </c>
      <c r="Y82" s="57" t="s">
        <v>18</v>
      </c>
      <c r="Z82" s="58">
        <f>+IF(Y82='Tabla Valoración controles'!$D$9,'Tabla Valoración controles'!$F$9,IF(U82=FORMULAS!$A$10,0,'Tabla Valoración controles'!$F$10))</f>
        <v>0</v>
      </c>
      <c r="AA82" s="57" t="s">
        <v>21</v>
      </c>
      <c r="AB82" s="58">
        <f>+IF(AA82='Tabla Valoración controles'!$D$9,'Tabla Valoración controles'!$F$9,IF(W82=FORMULAS!$A$10,0,'Tabla Valoración controles'!$F$10))</f>
        <v>0</v>
      </c>
      <c r="AC82" s="57" t="s">
        <v>100</v>
      </c>
      <c r="AD82" s="58">
        <f>+IF(AC82='Tabla Valoración controles'!$D$13,'Tabla Valoración controles'!$F$13,'Tabla Valoración controles'!$F$14)</f>
        <v>0</v>
      </c>
      <c r="AE82" s="105">
        <f t="shared" si="56"/>
        <v>0.5</v>
      </c>
      <c r="AF82" s="105">
        <f>+IF(T82=FORMULAS!$A$8,'208-PLA-Ft-78 Mapa Gestión'!AE82*'208-PLA-Ft-78 Mapa Gestión'!L82:L87,'208-PLA-Ft-78 Mapa Gestión'!AE82*'208-PLA-Ft-78 Mapa Gestión'!O82:O87)</f>
        <v>0.4</v>
      </c>
      <c r="AG82" s="105">
        <f>+IF(T82=FORMULAS!$A$8,'208-PLA-Ft-78 Mapa Gestión'!L82:L87-'208-PLA-Ft-78 Mapa Gestión'!AF82,0)</f>
        <v>0.4</v>
      </c>
      <c r="AH82" s="262">
        <f t="shared" ref="AH82" si="64">+AG87</f>
        <v>0.24</v>
      </c>
      <c r="AI82" s="262" t="str">
        <f>+IF(AH82&lt;=FORMULAS!$N$2,FORMULAS!$O$2,IF(AH82&lt;=FORMULAS!$N$3,FORMULAS!$O$3,IF(AH82&lt;=FORMULAS!$N$4,FORMULAS!$O$4,IF(AH82&lt;=FORMULAS!$N$5,FORMULAS!$O$5,FORMULAS!O78))))</f>
        <v>Baja</v>
      </c>
      <c r="AJ82" s="262" t="str">
        <f>+IF(T82=FORMULAS!$A$9,AG87,'208-PLA-Ft-78 Mapa Gestión'!N82:N87)</f>
        <v>Menor</v>
      </c>
      <c r="AK82" s="262">
        <f>+IF(T82=FORMULAS!B81,'208-PLA-Ft-78 Mapa Gestión'!AG87,'208-PLA-Ft-78 Mapa Gestión'!O82:O87)</f>
        <v>0.4</v>
      </c>
      <c r="AL82" s="264" t="str">
        <f t="shared" ref="AL82" si="65">CONCATENATE(AJ82,AI82)</f>
        <v>MenorBaja</v>
      </c>
      <c r="AM82" s="265" t="str">
        <f>VLOOKUP(AL82,FORMULAS!$K$17:$L$42,2,0)</f>
        <v>Moderado</v>
      </c>
      <c r="AN82" s="215" t="s">
        <v>162</v>
      </c>
      <c r="AO82" s="140" t="s">
        <v>524</v>
      </c>
      <c r="AP82" s="140" t="s">
        <v>567</v>
      </c>
      <c r="AQ82" s="166" t="s">
        <v>320</v>
      </c>
      <c r="AR82" s="174">
        <v>44562</v>
      </c>
      <c r="AS82" s="174">
        <v>44895</v>
      </c>
      <c r="AT82" s="140" t="s">
        <v>603</v>
      </c>
      <c r="AU82" s="140" t="s">
        <v>604</v>
      </c>
      <c r="AV82" s="157" t="s">
        <v>234</v>
      </c>
      <c r="AW82" s="229" t="s">
        <v>672</v>
      </c>
      <c r="AX82" s="139"/>
      <c r="AY82" s="139"/>
      <c r="AZ82" s="139"/>
      <c r="BA82" s="189"/>
      <c r="BB82" s="139"/>
      <c r="BC82" s="139"/>
      <c r="BD82" s="139"/>
      <c r="BE82" s="189"/>
      <c r="BF82" s="139"/>
      <c r="BG82" s="139"/>
      <c r="BH82" s="139"/>
      <c r="BI82" s="189"/>
      <c r="BJ82" s="139"/>
      <c r="BK82" s="139"/>
      <c r="BL82" s="139"/>
      <c r="BM82" s="189"/>
      <c r="BN82" s="108"/>
      <c r="BO82" s="108"/>
      <c r="BP82" s="215"/>
      <c r="BQ82" s="189"/>
      <c r="BR82" s="215"/>
      <c r="BS82" s="215"/>
      <c r="BT82" s="215"/>
      <c r="BU82" s="189"/>
      <c r="BV82" s="215"/>
      <c r="BW82" s="215"/>
      <c r="BX82" s="215"/>
      <c r="BY82" s="189"/>
      <c r="BZ82" s="215"/>
      <c r="CA82" s="215"/>
      <c r="CB82" s="215"/>
      <c r="CC82" s="189"/>
      <c r="CD82" s="215"/>
      <c r="CE82" s="215"/>
      <c r="CF82" s="215"/>
      <c r="CG82" s="189"/>
      <c r="CH82" s="215"/>
      <c r="CI82" s="215"/>
      <c r="CJ82" s="215"/>
      <c r="CK82" s="189"/>
      <c r="CL82" s="215"/>
      <c r="CM82" s="215"/>
      <c r="CN82" s="215"/>
      <c r="CO82" s="189"/>
      <c r="CP82" s="215"/>
      <c r="CQ82" s="215"/>
      <c r="CR82" s="215"/>
      <c r="CS82" s="189"/>
      <c r="CT82" s="215"/>
      <c r="CU82" s="215"/>
      <c r="CV82" s="215"/>
      <c r="CW82" s="189"/>
      <c r="CX82" s="215"/>
      <c r="CY82" s="215"/>
      <c r="CZ82" s="215"/>
      <c r="DA82" s="215"/>
      <c r="DB82" s="215"/>
      <c r="DC82" s="215"/>
      <c r="DD82" s="215"/>
      <c r="DE82" s="215"/>
      <c r="DF82" s="189"/>
      <c r="DG82" s="215"/>
      <c r="DH82" s="215"/>
      <c r="DI82" s="215"/>
      <c r="DJ82" s="215"/>
      <c r="DK82" s="215"/>
      <c r="DL82" s="215"/>
      <c r="DM82" s="215"/>
      <c r="DN82" s="215"/>
      <c r="DO82" s="189"/>
      <c r="DP82" s="215"/>
      <c r="DQ82" s="215"/>
      <c r="DR82" s="215"/>
      <c r="DS82" s="215"/>
      <c r="DT82" s="215"/>
    </row>
    <row r="83" spans="1:124" ht="102.75" customHeight="1" x14ac:dyDescent="0.2">
      <c r="A83" s="278"/>
      <c r="B83" s="281"/>
      <c r="C83" s="260"/>
      <c r="D83" s="260"/>
      <c r="E83" s="281"/>
      <c r="F83" s="287"/>
      <c r="G83" s="287"/>
      <c r="H83" s="290"/>
      <c r="I83" s="272"/>
      <c r="J83" s="275"/>
      <c r="K83" s="234"/>
      <c r="L83" s="237"/>
      <c r="M83" s="240"/>
      <c r="N83" s="234"/>
      <c r="O83" s="269"/>
      <c r="P83" s="269"/>
      <c r="Q83" s="220"/>
      <c r="R83" s="134">
        <v>2</v>
      </c>
      <c r="S83" s="130" t="s">
        <v>473</v>
      </c>
      <c r="T83" s="56" t="str">
        <f>VLOOKUP(U83,FORMULAS!$A$15:$B$18,2,0)</f>
        <v>Probabilidad</v>
      </c>
      <c r="U83" s="57" t="s">
        <v>14</v>
      </c>
      <c r="V83" s="58">
        <f>+IF(U83='Tabla Valoración controles'!$D$4,'Tabla Valoración controles'!$F$4,IF('208-PLA-Ft-78 Mapa Gestión'!U83='Tabla Valoración controles'!$D$5,'Tabla Valoración controles'!$F$5,IF(U83=FORMULAS!$A$10,0,'Tabla Valoración controles'!$F$6)))</f>
        <v>0.15</v>
      </c>
      <c r="W83" s="57" t="s">
        <v>9</v>
      </c>
      <c r="X83" s="59">
        <f>+IF(W83='Tabla Valoración controles'!$D$7,'Tabla Valoración controles'!$F$7,IF(U83=FORMULAS!$A$10,0,'Tabla Valoración controles'!$F$8))</f>
        <v>0.25</v>
      </c>
      <c r="Y83" s="57" t="s">
        <v>19</v>
      </c>
      <c r="Z83" s="58">
        <f>+IF(Y83='Tabla Valoración controles'!$D$9,'Tabla Valoración controles'!$F$9,IF(U83=FORMULAS!$A$10,0,'Tabla Valoración controles'!$F$10))</f>
        <v>0</v>
      </c>
      <c r="AA83" s="57" t="s">
        <v>21</v>
      </c>
      <c r="AB83" s="58">
        <f>+IF(AA83='Tabla Valoración controles'!$D$9,'Tabla Valoración controles'!$F$9,IF(W83=FORMULAS!$A$10,0,'Tabla Valoración controles'!$F$10))</f>
        <v>0</v>
      </c>
      <c r="AC83" s="57" t="s">
        <v>100</v>
      </c>
      <c r="AD83" s="58">
        <f>+IF(AC83='Tabla Valoración controles'!$D$13,'Tabla Valoración controles'!$F$13,'Tabla Valoración controles'!$F$14)</f>
        <v>0</v>
      </c>
      <c r="AE83" s="105">
        <f t="shared" si="56"/>
        <v>0.4</v>
      </c>
      <c r="AF83" s="105">
        <f t="shared" ref="AF83" si="66">+AE83*AG82</f>
        <v>0.16000000000000003</v>
      </c>
      <c r="AG83" s="105">
        <f t="shared" ref="AG83" si="67">+AG82-AF83</f>
        <v>0.24</v>
      </c>
      <c r="AH83" s="263"/>
      <c r="AI83" s="263"/>
      <c r="AJ83" s="263"/>
      <c r="AK83" s="263"/>
      <c r="AL83" s="264"/>
      <c r="AM83" s="266"/>
      <c r="AN83" s="216"/>
      <c r="AO83" s="140"/>
      <c r="AP83" s="140"/>
      <c r="AQ83" s="166"/>
      <c r="AR83" s="140"/>
      <c r="AS83" s="140"/>
      <c r="AT83" s="140"/>
      <c r="AU83" s="140"/>
      <c r="AV83" s="143"/>
      <c r="AW83" s="230"/>
      <c r="AX83" s="139"/>
      <c r="AY83" s="139"/>
      <c r="AZ83" s="139"/>
      <c r="BA83" s="189"/>
      <c r="BB83" s="139"/>
      <c r="BC83" s="139"/>
      <c r="BD83" s="139"/>
      <c r="BE83" s="189"/>
      <c r="BF83" s="139"/>
      <c r="BG83" s="139"/>
      <c r="BH83" s="139"/>
      <c r="BI83" s="189"/>
      <c r="BJ83" s="139"/>
      <c r="BK83" s="139"/>
      <c r="BL83" s="139"/>
      <c r="BM83" s="189"/>
      <c r="BN83" s="109"/>
      <c r="BO83" s="109"/>
      <c r="BP83" s="216"/>
      <c r="BQ83" s="189"/>
      <c r="BR83" s="216"/>
      <c r="BS83" s="216"/>
      <c r="BT83" s="216"/>
      <c r="BU83" s="189"/>
      <c r="BV83" s="216"/>
      <c r="BW83" s="216"/>
      <c r="BX83" s="216"/>
      <c r="BY83" s="189"/>
      <c r="BZ83" s="216"/>
      <c r="CA83" s="216"/>
      <c r="CB83" s="216"/>
      <c r="CC83" s="189"/>
      <c r="CD83" s="216"/>
      <c r="CE83" s="216"/>
      <c r="CF83" s="216"/>
      <c r="CG83" s="189"/>
      <c r="CH83" s="216"/>
      <c r="CI83" s="216"/>
      <c r="CJ83" s="216"/>
      <c r="CK83" s="189"/>
      <c r="CL83" s="216"/>
      <c r="CM83" s="216"/>
      <c r="CN83" s="216"/>
      <c r="CO83" s="189"/>
      <c r="CP83" s="216"/>
      <c r="CQ83" s="216"/>
      <c r="CR83" s="216"/>
      <c r="CS83" s="189"/>
      <c r="CT83" s="216"/>
      <c r="CU83" s="216"/>
      <c r="CV83" s="216"/>
      <c r="CW83" s="189"/>
      <c r="CX83" s="216"/>
      <c r="CY83" s="216"/>
      <c r="CZ83" s="216"/>
      <c r="DA83" s="216"/>
      <c r="DB83" s="216"/>
      <c r="DC83" s="216"/>
      <c r="DD83" s="216"/>
      <c r="DE83" s="216"/>
      <c r="DF83" s="189"/>
      <c r="DG83" s="216"/>
      <c r="DH83" s="216"/>
      <c r="DI83" s="216"/>
      <c r="DJ83" s="216"/>
      <c r="DK83" s="216"/>
      <c r="DL83" s="216"/>
      <c r="DM83" s="216"/>
      <c r="DN83" s="216"/>
      <c r="DO83" s="189"/>
      <c r="DP83" s="216"/>
      <c r="DQ83" s="216"/>
      <c r="DR83" s="216"/>
      <c r="DS83" s="216"/>
      <c r="DT83" s="216"/>
    </row>
    <row r="84" spans="1:124" ht="17.25" customHeight="1" x14ac:dyDescent="0.2">
      <c r="A84" s="278"/>
      <c r="B84" s="281"/>
      <c r="C84" s="260"/>
      <c r="D84" s="260"/>
      <c r="E84" s="281"/>
      <c r="F84" s="287"/>
      <c r="G84" s="287"/>
      <c r="H84" s="290"/>
      <c r="I84" s="272"/>
      <c r="J84" s="275"/>
      <c r="K84" s="234"/>
      <c r="L84" s="237"/>
      <c r="M84" s="240"/>
      <c r="N84" s="234"/>
      <c r="O84" s="269"/>
      <c r="P84" s="269"/>
      <c r="Q84" s="220"/>
      <c r="R84" s="132"/>
      <c r="S84" s="130"/>
      <c r="T84" s="56">
        <f>VLOOKUP(U84,FORMULAS!$A$15:$B$18,2,0)</f>
        <v>0</v>
      </c>
      <c r="U84" s="57" t="s">
        <v>156</v>
      </c>
      <c r="V84" s="58">
        <f>+IF(U84='Tabla Valoración controles'!$D$4,'Tabla Valoración controles'!$F$4,IF('208-PLA-Ft-78 Mapa Gestión'!U84='Tabla Valoración controles'!$D$5,'Tabla Valoración controles'!$F$5,IF(U84=FORMULAS!$A$10,0,'Tabla Valoración controles'!$F$6)))</f>
        <v>0</v>
      </c>
      <c r="W84" s="57"/>
      <c r="X84" s="59">
        <f>+IF(W84='Tabla Valoración controles'!$D$7,'Tabla Valoración controles'!$F$7,IF(U84=FORMULAS!$A$10,0,'Tabla Valoración controles'!$F$8))</f>
        <v>0</v>
      </c>
      <c r="Y84" s="57"/>
      <c r="Z84" s="58">
        <f>+IF(Y84='Tabla Valoración controles'!$D$9,'Tabla Valoración controles'!$F$9,IF(U84=FORMULAS!$A$10,0,'Tabla Valoración controles'!$F$10))</f>
        <v>0</v>
      </c>
      <c r="AA84" s="57"/>
      <c r="AB84" s="58">
        <f>+IF(AA84='Tabla Valoración controles'!$D$9,'Tabla Valoración controles'!$F$9,IF(W84=FORMULAS!$A$10,0,'Tabla Valoración controles'!$F$10))</f>
        <v>0</v>
      </c>
      <c r="AC84" s="57"/>
      <c r="AD84" s="58">
        <f>+IF(AC84='Tabla Valoración controles'!$D$13,'Tabla Valoración controles'!$F$13,'Tabla Valoración controles'!$F$14)</f>
        <v>0</v>
      </c>
      <c r="AE84" s="105">
        <f t="shared" si="56"/>
        <v>0</v>
      </c>
      <c r="AF84" s="105">
        <f t="shared" ref="AF84:AF87" si="68">+AF83*AE84</f>
        <v>0</v>
      </c>
      <c r="AG84" s="105">
        <f t="shared" si="12"/>
        <v>0.24</v>
      </c>
      <c r="AH84" s="263"/>
      <c r="AI84" s="263"/>
      <c r="AJ84" s="263"/>
      <c r="AK84" s="263"/>
      <c r="AL84" s="264"/>
      <c r="AM84" s="266"/>
      <c r="AN84" s="216"/>
      <c r="AO84" s="140"/>
      <c r="AP84" s="140"/>
      <c r="AQ84" s="166"/>
      <c r="AR84" s="140"/>
      <c r="AS84" s="140"/>
      <c r="AT84" s="140"/>
      <c r="AU84" s="140"/>
      <c r="AV84" s="143"/>
      <c r="AW84" s="230"/>
      <c r="AX84" s="139"/>
      <c r="AY84" s="139"/>
      <c r="AZ84" s="139"/>
      <c r="BA84" s="189"/>
      <c r="BB84" s="139"/>
      <c r="BC84" s="139"/>
      <c r="BD84" s="139"/>
      <c r="BE84" s="189"/>
      <c r="BF84" s="139"/>
      <c r="BG84" s="139"/>
      <c r="BH84" s="139"/>
      <c r="BI84" s="189"/>
      <c r="BJ84" s="139"/>
      <c r="BK84" s="139"/>
      <c r="BL84" s="139"/>
      <c r="BM84" s="189"/>
      <c r="BN84" s="109"/>
      <c r="BO84" s="109"/>
      <c r="BP84" s="216"/>
      <c r="BQ84" s="189"/>
      <c r="BR84" s="216"/>
      <c r="BS84" s="216"/>
      <c r="BT84" s="216"/>
      <c r="BU84" s="189"/>
      <c r="BV84" s="216"/>
      <c r="BW84" s="216"/>
      <c r="BX84" s="216"/>
      <c r="BY84" s="189"/>
      <c r="BZ84" s="216"/>
      <c r="CA84" s="216"/>
      <c r="CB84" s="216"/>
      <c r="CC84" s="189"/>
      <c r="CD84" s="216"/>
      <c r="CE84" s="216"/>
      <c r="CF84" s="216"/>
      <c r="CG84" s="189"/>
      <c r="CH84" s="216"/>
      <c r="CI84" s="216"/>
      <c r="CJ84" s="216"/>
      <c r="CK84" s="189"/>
      <c r="CL84" s="216"/>
      <c r="CM84" s="216"/>
      <c r="CN84" s="216"/>
      <c r="CO84" s="189"/>
      <c r="CP84" s="216"/>
      <c r="CQ84" s="216"/>
      <c r="CR84" s="216"/>
      <c r="CS84" s="189"/>
      <c r="CT84" s="216"/>
      <c r="CU84" s="216"/>
      <c r="CV84" s="216"/>
      <c r="CW84" s="189"/>
      <c r="CX84" s="216"/>
      <c r="CY84" s="216"/>
      <c r="CZ84" s="216"/>
      <c r="DA84" s="216"/>
      <c r="DB84" s="216"/>
      <c r="DC84" s="216"/>
      <c r="DD84" s="216"/>
      <c r="DE84" s="216"/>
      <c r="DF84" s="189"/>
      <c r="DG84" s="216"/>
      <c r="DH84" s="216"/>
      <c r="DI84" s="216"/>
      <c r="DJ84" s="216"/>
      <c r="DK84" s="216"/>
      <c r="DL84" s="216"/>
      <c r="DM84" s="216"/>
      <c r="DN84" s="216"/>
      <c r="DO84" s="189"/>
      <c r="DP84" s="216"/>
      <c r="DQ84" s="216"/>
      <c r="DR84" s="216"/>
      <c r="DS84" s="216"/>
      <c r="DT84" s="216"/>
    </row>
    <row r="85" spans="1:124" ht="17.25" customHeight="1" x14ac:dyDescent="0.2">
      <c r="A85" s="278"/>
      <c r="B85" s="281"/>
      <c r="C85" s="260"/>
      <c r="D85" s="260"/>
      <c r="E85" s="281"/>
      <c r="F85" s="287"/>
      <c r="G85" s="287"/>
      <c r="H85" s="290"/>
      <c r="I85" s="272"/>
      <c r="J85" s="275"/>
      <c r="K85" s="234"/>
      <c r="L85" s="237"/>
      <c r="M85" s="240"/>
      <c r="N85" s="234"/>
      <c r="O85" s="269"/>
      <c r="P85" s="269"/>
      <c r="Q85" s="220"/>
      <c r="R85" s="132"/>
      <c r="S85" s="130"/>
      <c r="T85" s="56">
        <f>VLOOKUP(U85,FORMULAS!$A$15:$B$18,2,0)</f>
        <v>0</v>
      </c>
      <c r="U85" s="57" t="s">
        <v>156</v>
      </c>
      <c r="V85" s="58">
        <f>+IF(U85='Tabla Valoración controles'!$D$4,'Tabla Valoración controles'!$F$4,IF('208-PLA-Ft-78 Mapa Gestión'!U85='Tabla Valoración controles'!$D$5,'Tabla Valoración controles'!$F$5,IF(U85=FORMULAS!$A$10,0,'Tabla Valoración controles'!$F$6)))</f>
        <v>0</v>
      </c>
      <c r="W85" s="57"/>
      <c r="X85" s="59">
        <f>+IF(W85='Tabla Valoración controles'!$D$7,'Tabla Valoración controles'!$F$7,IF(U85=FORMULAS!$A$10,0,'Tabla Valoración controles'!$F$8))</f>
        <v>0</v>
      </c>
      <c r="Y85" s="57"/>
      <c r="Z85" s="58">
        <f>+IF(Y85='Tabla Valoración controles'!$D$9,'Tabla Valoración controles'!$F$9,IF(U85=FORMULAS!$A$10,0,'Tabla Valoración controles'!$F$10))</f>
        <v>0</v>
      </c>
      <c r="AA85" s="57"/>
      <c r="AB85" s="58">
        <f>+IF(AA85='Tabla Valoración controles'!$D$9,'Tabla Valoración controles'!$F$9,IF(W85=FORMULAS!$A$10,0,'Tabla Valoración controles'!$F$10))</f>
        <v>0</v>
      </c>
      <c r="AC85" s="57"/>
      <c r="AD85" s="58">
        <f>+IF(AC85='Tabla Valoración controles'!$D$13,'Tabla Valoración controles'!$F$13,'Tabla Valoración controles'!$F$14)</f>
        <v>0</v>
      </c>
      <c r="AE85" s="105">
        <f t="shared" si="56"/>
        <v>0</v>
      </c>
      <c r="AF85" s="105">
        <f t="shared" si="68"/>
        <v>0</v>
      </c>
      <c r="AG85" s="105">
        <f t="shared" si="12"/>
        <v>0.24</v>
      </c>
      <c r="AH85" s="263"/>
      <c r="AI85" s="263"/>
      <c r="AJ85" s="263"/>
      <c r="AK85" s="263"/>
      <c r="AL85" s="264"/>
      <c r="AM85" s="266"/>
      <c r="AN85" s="216"/>
      <c r="AO85" s="140"/>
      <c r="AP85" s="140"/>
      <c r="AQ85" s="166"/>
      <c r="AR85" s="140"/>
      <c r="AS85" s="140"/>
      <c r="AT85" s="140"/>
      <c r="AU85" s="140"/>
      <c r="AV85" s="143"/>
      <c r="AW85" s="230"/>
      <c r="AX85" s="139"/>
      <c r="AY85" s="139"/>
      <c r="AZ85" s="139"/>
      <c r="BA85" s="189"/>
      <c r="BB85" s="139"/>
      <c r="BC85" s="139"/>
      <c r="BD85" s="139"/>
      <c r="BE85" s="189"/>
      <c r="BF85" s="139"/>
      <c r="BG85" s="139"/>
      <c r="BH85" s="139"/>
      <c r="BI85" s="189"/>
      <c r="BJ85" s="139"/>
      <c r="BK85" s="139"/>
      <c r="BL85" s="139"/>
      <c r="BM85" s="189"/>
      <c r="BN85" s="109"/>
      <c r="BO85" s="109"/>
      <c r="BP85" s="216"/>
      <c r="BQ85" s="189"/>
      <c r="BR85" s="216"/>
      <c r="BS85" s="216"/>
      <c r="BT85" s="216"/>
      <c r="BU85" s="189"/>
      <c r="BV85" s="216"/>
      <c r="BW85" s="216"/>
      <c r="BX85" s="216"/>
      <c r="BY85" s="189"/>
      <c r="BZ85" s="216"/>
      <c r="CA85" s="216"/>
      <c r="CB85" s="216"/>
      <c r="CC85" s="189"/>
      <c r="CD85" s="216"/>
      <c r="CE85" s="216"/>
      <c r="CF85" s="216"/>
      <c r="CG85" s="189"/>
      <c r="CH85" s="216"/>
      <c r="CI85" s="216"/>
      <c r="CJ85" s="216"/>
      <c r="CK85" s="189"/>
      <c r="CL85" s="216"/>
      <c r="CM85" s="216"/>
      <c r="CN85" s="216"/>
      <c r="CO85" s="189"/>
      <c r="CP85" s="216"/>
      <c r="CQ85" s="216"/>
      <c r="CR85" s="216"/>
      <c r="CS85" s="189"/>
      <c r="CT85" s="216"/>
      <c r="CU85" s="216"/>
      <c r="CV85" s="216"/>
      <c r="CW85" s="189"/>
      <c r="CX85" s="216"/>
      <c r="CY85" s="216"/>
      <c r="CZ85" s="216"/>
      <c r="DA85" s="216"/>
      <c r="DB85" s="216"/>
      <c r="DC85" s="216"/>
      <c r="DD85" s="216"/>
      <c r="DE85" s="216"/>
      <c r="DF85" s="189"/>
      <c r="DG85" s="216"/>
      <c r="DH85" s="216"/>
      <c r="DI85" s="216"/>
      <c r="DJ85" s="216"/>
      <c r="DK85" s="216"/>
      <c r="DL85" s="216"/>
      <c r="DM85" s="216"/>
      <c r="DN85" s="216"/>
      <c r="DO85" s="189"/>
      <c r="DP85" s="216"/>
      <c r="DQ85" s="216"/>
      <c r="DR85" s="216"/>
      <c r="DS85" s="216"/>
      <c r="DT85" s="216"/>
    </row>
    <row r="86" spans="1:124" ht="17.25" customHeight="1" x14ac:dyDescent="0.2">
      <c r="A86" s="278"/>
      <c r="B86" s="281"/>
      <c r="C86" s="260"/>
      <c r="D86" s="260"/>
      <c r="E86" s="281"/>
      <c r="F86" s="287"/>
      <c r="G86" s="287"/>
      <c r="H86" s="290"/>
      <c r="I86" s="272"/>
      <c r="J86" s="275"/>
      <c r="K86" s="234"/>
      <c r="L86" s="237"/>
      <c r="M86" s="240"/>
      <c r="N86" s="234"/>
      <c r="O86" s="269"/>
      <c r="P86" s="269"/>
      <c r="Q86" s="220"/>
      <c r="R86" s="132"/>
      <c r="S86" s="130"/>
      <c r="T86" s="56">
        <f>VLOOKUP(U86,FORMULAS!$A$15:$B$18,2,0)</f>
        <v>0</v>
      </c>
      <c r="U86" s="57" t="s">
        <v>156</v>
      </c>
      <c r="V86" s="58">
        <f>+IF(U86='Tabla Valoración controles'!$D$4,'Tabla Valoración controles'!$F$4,IF('208-PLA-Ft-78 Mapa Gestión'!U86='Tabla Valoración controles'!$D$5,'Tabla Valoración controles'!$F$5,IF(U86=FORMULAS!$A$10,0,'Tabla Valoración controles'!$F$6)))</f>
        <v>0</v>
      </c>
      <c r="W86" s="57"/>
      <c r="X86" s="59">
        <f>+IF(W86='Tabla Valoración controles'!$D$7,'Tabla Valoración controles'!$F$7,IF(U86=FORMULAS!$A$10,0,'Tabla Valoración controles'!$F$8))</f>
        <v>0</v>
      </c>
      <c r="Y86" s="57"/>
      <c r="Z86" s="58">
        <f>+IF(Y86='Tabla Valoración controles'!$D$9,'Tabla Valoración controles'!$F$9,IF(U86=FORMULAS!$A$10,0,'Tabla Valoración controles'!$F$10))</f>
        <v>0</v>
      </c>
      <c r="AA86" s="57"/>
      <c r="AB86" s="58">
        <f>+IF(AA86='Tabla Valoración controles'!$D$9,'Tabla Valoración controles'!$F$9,IF(W86=FORMULAS!$A$10,0,'Tabla Valoración controles'!$F$10))</f>
        <v>0</v>
      </c>
      <c r="AC86" s="57"/>
      <c r="AD86" s="58">
        <f>+IF(AC86='Tabla Valoración controles'!$D$13,'Tabla Valoración controles'!$F$13,'Tabla Valoración controles'!$F$14)</f>
        <v>0</v>
      </c>
      <c r="AE86" s="105">
        <f t="shared" si="56"/>
        <v>0</v>
      </c>
      <c r="AF86" s="105">
        <f t="shared" si="68"/>
        <v>0</v>
      </c>
      <c r="AG86" s="105">
        <f t="shared" si="12"/>
        <v>0.24</v>
      </c>
      <c r="AH86" s="263"/>
      <c r="AI86" s="263"/>
      <c r="AJ86" s="263"/>
      <c r="AK86" s="263"/>
      <c r="AL86" s="264"/>
      <c r="AM86" s="266"/>
      <c r="AN86" s="216"/>
      <c r="AO86" s="140"/>
      <c r="AP86" s="140"/>
      <c r="AQ86" s="166"/>
      <c r="AR86" s="140"/>
      <c r="AS86" s="140"/>
      <c r="AT86" s="140"/>
      <c r="AU86" s="140"/>
      <c r="AV86" s="143"/>
      <c r="AW86" s="230"/>
      <c r="AX86" s="139"/>
      <c r="AY86" s="139"/>
      <c r="AZ86" s="139"/>
      <c r="BA86" s="189"/>
      <c r="BB86" s="139"/>
      <c r="BC86" s="139"/>
      <c r="BD86" s="139"/>
      <c r="BE86" s="189"/>
      <c r="BF86" s="139"/>
      <c r="BG86" s="139"/>
      <c r="BH86" s="139"/>
      <c r="BI86" s="189"/>
      <c r="BJ86" s="139"/>
      <c r="BK86" s="139"/>
      <c r="BL86" s="139"/>
      <c r="BM86" s="189"/>
      <c r="BN86" s="109"/>
      <c r="BO86" s="109"/>
      <c r="BP86" s="216"/>
      <c r="BQ86" s="189"/>
      <c r="BR86" s="216"/>
      <c r="BS86" s="216"/>
      <c r="BT86" s="216"/>
      <c r="BU86" s="189"/>
      <c r="BV86" s="216"/>
      <c r="BW86" s="216"/>
      <c r="BX86" s="216"/>
      <c r="BY86" s="189"/>
      <c r="BZ86" s="216"/>
      <c r="CA86" s="216"/>
      <c r="CB86" s="216"/>
      <c r="CC86" s="189"/>
      <c r="CD86" s="216"/>
      <c r="CE86" s="216"/>
      <c r="CF86" s="216"/>
      <c r="CG86" s="189"/>
      <c r="CH86" s="216"/>
      <c r="CI86" s="216"/>
      <c r="CJ86" s="216"/>
      <c r="CK86" s="189"/>
      <c r="CL86" s="216"/>
      <c r="CM86" s="216"/>
      <c r="CN86" s="216"/>
      <c r="CO86" s="189"/>
      <c r="CP86" s="216"/>
      <c r="CQ86" s="216"/>
      <c r="CR86" s="216"/>
      <c r="CS86" s="189"/>
      <c r="CT86" s="216"/>
      <c r="CU86" s="216"/>
      <c r="CV86" s="216"/>
      <c r="CW86" s="189"/>
      <c r="CX86" s="216"/>
      <c r="CY86" s="216"/>
      <c r="CZ86" s="216"/>
      <c r="DA86" s="216"/>
      <c r="DB86" s="216"/>
      <c r="DC86" s="216"/>
      <c r="DD86" s="216"/>
      <c r="DE86" s="216"/>
      <c r="DF86" s="189"/>
      <c r="DG86" s="216"/>
      <c r="DH86" s="216"/>
      <c r="DI86" s="216"/>
      <c r="DJ86" s="216"/>
      <c r="DK86" s="216"/>
      <c r="DL86" s="216"/>
      <c r="DM86" s="216"/>
      <c r="DN86" s="216"/>
      <c r="DO86" s="189"/>
      <c r="DP86" s="216"/>
      <c r="DQ86" s="216"/>
      <c r="DR86" s="216"/>
      <c r="DS86" s="216"/>
      <c r="DT86" s="216"/>
    </row>
    <row r="87" spans="1:124" ht="17.25" customHeight="1" x14ac:dyDescent="0.2">
      <c r="A87" s="279"/>
      <c r="B87" s="282"/>
      <c r="C87" s="261"/>
      <c r="D87" s="261"/>
      <c r="E87" s="282"/>
      <c r="F87" s="288"/>
      <c r="G87" s="288"/>
      <c r="H87" s="291"/>
      <c r="I87" s="273"/>
      <c r="J87" s="276"/>
      <c r="K87" s="235"/>
      <c r="L87" s="238"/>
      <c r="M87" s="241"/>
      <c r="N87" s="235"/>
      <c r="O87" s="270"/>
      <c r="P87" s="270"/>
      <c r="Q87" s="221"/>
      <c r="R87" s="132"/>
      <c r="S87" s="130"/>
      <c r="T87" s="56">
        <f>VLOOKUP(U87,FORMULAS!$A$15:$B$18,2,0)</f>
        <v>0</v>
      </c>
      <c r="U87" s="57" t="s">
        <v>156</v>
      </c>
      <c r="V87" s="58">
        <f>+IF(U87='Tabla Valoración controles'!$D$4,'Tabla Valoración controles'!$F$4,IF('208-PLA-Ft-78 Mapa Gestión'!U87='Tabla Valoración controles'!$D$5,'Tabla Valoración controles'!$F$5,IF(U87=FORMULAS!$A$10,0,'Tabla Valoración controles'!$F$6)))</f>
        <v>0</v>
      </c>
      <c r="W87" s="57"/>
      <c r="X87" s="59">
        <f>+IF(W87='Tabla Valoración controles'!$D$7,'Tabla Valoración controles'!$F$7,IF(U87=FORMULAS!$A$10,0,'Tabla Valoración controles'!$F$8))</f>
        <v>0</v>
      </c>
      <c r="Y87" s="57"/>
      <c r="Z87" s="58">
        <f>+IF(Y87='Tabla Valoración controles'!$D$9,'Tabla Valoración controles'!$F$9,IF(U87=FORMULAS!$A$10,0,'Tabla Valoración controles'!$F$10))</f>
        <v>0</v>
      </c>
      <c r="AA87" s="57"/>
      <c r="AB87" s="58">
        <f>+IF(AA87='Tabla Valoración controles'!$D$9,'Tabla Valoración controles'!$F$9,IF(W87=FORMULAS!$A$10,0,'Tabla Valoración controles'!$F$10))</f>
        <v>0</v>
      </c>
      <c r="AC87" s="57"/>
      <c r="AD87" s="58">
        <f>+IF(AC87='Tabla Valoración controles'!$D$13,'Tabla Valoración controles'!$F$13,'Tabla Valoración controles'!$F$14)</f>
        <v>0</v>
      </c>
      <c r="AE87" s="105">
        <f t="shared" si="56"/>
        <v>0</v>
      </c>
      <c r="AF87" s="105">
        <f t="shared" si="68"/>
        <v>0</v>
      </c>
      <c r="AG87" s="105">
        <f t="shared" si="12"/>
        <v>0.24</v>
      </c>
      <c r="AH87" s="263"/>
      <c r="AI87" s="263"/>
      <c r="AJ87" s="263"/>
      <c r="AK87" s="263"/>
      <c r="AL87" s="264"/>
      <c r="AM87" s="267"/>
      <c r="AN87" s="217"/>
      <c r="AO87" s="140"/>
      <c r="AP87" s="140"/>
      <c r="AQ87" s="166"/>
      <c r="AR87" s="140"/>
      <c r="AS87" s="140"/>
      <c r="AT87" s="140"/>
      <c r="AU87" s="140"/>
      <c r="AV87" s="144"/>
      <c r="AW87" s="231"/>
      <c r="AX87" s="139"/>
      <c r="AY87" s="139"/>
      <c r="AZ87" s="139"/>
      <c r="BA87" s="189"/>
      <c r="BB87" s="139"/>
      <c r="BC87" s="139"/>
      <c r="BD87" s="139"/>
      <c r="BE87" s="189"/>
      <c r="BF87" s="139"/>
      <c r="BG87" s="139"/>
      <c r="BH87" s="139"/>
      <c r="BI87" s="189"/>
      <c r="BJ87" s="139"/>
      <c r="BK87" s="139"/>
      <c r="BL87" s="139"/>
      <c r="BM87" s="189"/>
      <c r="BN87" s="110"/>
      <c r="BO87" s="110"/>
      <c r="BP87" s="217"/>
      <c r="BQ87" s="189"/>
      <c r="BR87" s="217"/>
      <c r="BS87" s="217"/>
      <c r="BT87" s="217"/>
      <c r="BU87" s="189"/>
      <c r="BV87" s="217"/>
      <c r="BW87" s="217"/>
      <c r="BX87" s="217"/>
      <c r="BY87" s="189"/>
      <c r="BZ87" s="217"/>
      <c r="CA87" s="217"/>
      <c r="CB87" s="217"/>
      <c r="CC87" s="189"/>
      <c r="CD87" s="217"/>
      <c r="CE87" s="217"/>
      <c r="CF87" s="217"/>
      <c r="CG87" s="189"/>
      <c r="CH87" s="217"/>
      <c r="CI87" s="217"/>
      <c r="CJ87" s="217"/>
      <c r="CK87" s="189"/>
      <c r="CL87" s="217"/>
      <c r="CM87" s="217"/>
      <c r="CN87" s="217"/>
      <c r="CO87" s="189"/>
      <c r="CP87" s="217"/>
      <c r="CQ87" s="217"/>
      <c r="CR87" s="217"/>
      <c r="CS87" s="189"/>
      <c r="CT87" s="217"/>
      <c r="CU87" s="217"/>
      <c r="CV87" s="217"/>
      <c r="CW87" s="189"/>
      <c r="CX87" s="217"/>
      <c r="CY87" s="217"/>
      <c r="CZ87" s="217"/>
      <c r="DA87" s="217"/>
      <c r="DB87" s="217"/>
      <c r="DC87" s="217"/>
      <c r="DD87" s="217"/>
      <c r="DE87" s="217"/>
      <c r="DF87" s="189"/>
      <c r="DG87" s="217"/>
      <c r="DH87" s="217"/>
      <c r="DI87" s="217"/>
      <c r="DJ87" s="217"/>
      <c r="DK87" s="217"/>
      <c r="DL87" s="217"/>
      <c r="DM87" s="217"/>
      <c r="DN87" s="217"/>
      <c r="DO87" s="189"/>
      <c r="DP87" s="217"/>
      <c r="DQ87" s="217"/>
      <c r="DR87" s="217"/>
      <c r="DS87" s="217"/>
      <c r="DT87" s="217"/>
    </row>
    <row r="88" spans="1:124" ht="192" customHeight="1" x14ac:dyDescent="0.2">
      <c r="A88" s="277">
        <v>14</v>
      </c>
      <c r="B88" s="280" t="s">
        <v>176</v>
      </c>
      <c r="C88" s="259" t="str">
        <f>VLOOKUP(B88,FORMULAS!$A$30:$B$52,2,0)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88" s="259" t="str">
        <f>VLOOKUP(B88,FORMULAS!$A$30:$C$52,3,0)</f>
        <v>Subdirector Financiero</v>
      </c>
      <c r="E88" s="280" t="s">
        <v>112</v>
      </c>
      <c r="F88" s="280" t="s">
        <v>378</v>
      </c>
      <c r="G88" s="280" t="s">
        <v>379</v>
      </c>
      <c r="H88" s="283" t="s">
        <v>380</v>
      </c>
      <c r="I88" s="271" t="s">
        <v>259</v>
      </c>
      <c r="J88" s="274">
        <v>700</v>
      </c>
      <c r="K88" s="233" t="str">
        <f>+IF(L88=FORMULAS!$N$2,FORMULAS!$O$2,IF('208-PLA-Ft-78 Mapa Gestión'!L88:L93=FORMULAS!$N$3,FORMULAS!$O$3,IF('208-PLA-Ft-78 Mapa Gestión'!L88:L93=FORMULAS!$N$4,FORMULAS!$O$4,IF('208-PLA-Ft-78 Mapa Gestión'!L88:L93=FORMULAS!$N$5,FORMULAS!$O$5,IF('208-PLA-Ft-78 Mapa Gestión'!L88:L93=FORMULAS!$N$6,FORMULAS!$O$6)))))</f>
        <v>Alta</v>
      </c>
      <c r="L88" s="236">
        <f>+IF(J88&lt;=FORMULAS!$M$2,FORMULAS!$N$2,IF('208-PLA-Ft-78 Mapa Gestión'!J88&lt;=FORMULAS!$M$3,FORMULAS!$N$3,IF('208-PLA-Ft-78 Mapa Gestión'!J88&lt;=FORMULAS!$M$4,FORMULAS!$N$4,IF('208-PLA-Ft-78 Mapa Gestión'!J88&lt;=FORMULAS!$M$5,FORMULAS!$N$5,FORMULAS!$N$6))))</f>
        <v>0.8</v>
      </c>
      <c r="M88" s="239" t="s">
        <v>86</v>
      </c>
      <c r="N88" s="233" t="str">
        <f>+IF(M88=FORMULAS!$H$2,FORMULAS!$I$2,IF('208-PLA-Ft-78 Mapa Gestión'!M88:M93=FORMULAS!$H$3,FORMULAS!$I$3,IF('208-PLA-Ft-78 Mapa Gestión'!M88:M93=FORMULAS!$H$4,FORMULAS!$I$4,IF('208-PLA-Ft-78 Mapa Gestión'!M88:M93=FORMULAS!$H$5,FORMULAS!$I$5,IF('208-PLA-Ft-78 Mapa Gestión'!M88:M93=FORMULAS!$H$6,FORMULAS!$I$6,IF('208-PLA-Ft-78 Mapa Gestión'!M88:M93=FORMULAS!$H$7,FORMULAS!$I$7,IF('208-PLA-Ft-78 Mapa Gestión'!M88:M93=FORMULAS!$H$8,FORMULAS!$I$8,IF('208-PLA-Ft-78 Mapa Gestión'!M88:M93=FORMULAS!$H$9,FORMULAS!$I$9,IF('208-PLA-Ft-78 Mapa Gestión'!M88:M93=FORMULAS!$H$10,FORMULAS!$I$10,IF('208-PLA-Ft-78 Mapa Gestión'!M88:M93=FORMULAS!$H$11,FORMULAS!$I$11))))))))))</f>
        <v>Mayor</v>
      </c>
      <c r="O88" s="268">
        <f>VLOOKUP(N88,FORMULAS!$I$1:$J$6,2,0)</f>
        <v>0.8</v>
      </c>
      <c r="P88" s="268" t="str">
        <f t="shared" ref="P88" si="69">CONCATENATE(N88,K88)</f>
        <v>MayorAlta</v>
      </c>
      <c r="Q88" s="219" t="str">
        <f>VLOOKUP(P88,FORMULAS!$K$17:$L$42,2,0)</f>
        <v>Alto</v>
      </c>
      <c r="R88" s="132">
        <v>1</v>
      </c>
      <c r="S88" s="130" t="s">
        <v>474</v>
      </c>
      <c r="T88" s="56" t="str">
        <f>VLOOKUP(U88,FORMULAS!$A$15:$B$18,2,0)</f>
        <v>Probabilidad</v>
      </c>
      <c r="U88" s="57" t="s">
        <v>14</v>
      </c>
      <c r="V88" s="58">
        <f>+IF(U88='Tabla Valoración controles'!$D$4,'Tabla Valoración controles'!$F$4,IF('208-PLA-Ft-78 Mapa Gestión'!U88='Tabla Valoración controles'!$D$5,'Tabla Valoración controles'!$F$5,IF(U88=FORMULAS!$A$10,0,'Tabla Valoración controles'!$F$6)))</f>
        <v>0.15</v>
      </c>
      <c r="W88" s="57" t="s">
        <v>8</v>
      </c>
      <c r="X88" s="59">
        <f>+IF(W88='Tabla Valoración controles'!$D$7,'Tabla Valoración controles'!$F$7,IF(U88=FORMULAS!$A$10,0,'Tabla Valoración controles'!$F$8))</f>
        <v>0.15</v>
      </c>
      <c r="Y88" s="57" t="s">
        <v>19</v>
      </c>
      <c r="Z88" s="58">
        <f>+IF(Y88='Tabla Valoración controles'!$D$9,'Tabla Valoración controles'!$F$9,IF(U88=FORMULAS!$A$10,0,'Tabla Valoración controles'!$F$10))</f>
        <v>0</v>
      </c>
      <c r="AA88" s="57" t="s">
        <v>21</v>
      </c>
      <c r="AB88" s="58">
        <f>+IF(AA88='Tabla Valoración controles'!$D$9,'Tabla Valoración controles'!$F$9,IF(W88=FORMULAS!$A$10,0,'Tabla Valoración controles'!$F$10))</f>
        <v>0</v>
      </c>
      <c r="AC88" s="57" t="s">
        <v>100</v>
      </c>
      <c r="AD88" s="58">
        <f>+IF(AC88='Tabla Valoración controles'!$D$13,'Tabla Valoración controles'!$F$13,'Tabla Valoración controles'!$F$14)</f>
        <v>0</v>
      </c>
      <c r="AE88" s="105">
        <f t="shared" si="56"/>
        <v>0.3</v>
      </c>
      <c r="AF88" s="105">
        <f>+IF(T88=FORMULAS!$A$8,'208-PLA-Ft-78 Mapa Gestión'!AE88*'208-PLA-Ft-78 Mapa Gestión'!L88:L93,'208-PLA-Ft-78 Mapa Gestión'!AE88*'208-PLA-Ft-78 Mapa Gestión'!O88:O93)</f>
        <v>0.24</v>
      </c>
      <c r="AG88" s="105">
        <f>+IF(T88=FORMULAS!$A$8,'208-PLA-Ft-78 Mapa Gestión'!L88:L93-'208-PLA-Ft-78 Mapa Gestión'!AF88,0)</f>
        <v>0.56000000000000005</v>
      </c>
      <c r="AH88" s="262">
        <f t="shared" ref="AH88" si="70">+AG93</f>
        <v>0.39200000000000002</v>
      </c>
      <c r="AI88" s="262" t="str">
        <f>+IF(AH88&lt;=FORMULAS!$N$2,FORMULAS!$O$2,IF(AH88&lt;=FORMULAS!$N$3,FORMULAS!$O$3,IF(AH88&lt;=FORMULAS!$N$4,FORMULAS!$O$4,IF(AH88&lt;=FORMULAS!$N$5,FORMULAS!$O$5,FORMULAS!O84))))</f>
        <v>Baja</v>
      </c>
      <c r="AJ88" s="262" t="str">
        <f>+IF(T88=FORMULAS!$A$9,AG93,'208-PLA-Ft-78 Mapa Gestión'!N88:N93)</f>
        <v>Mayor</v>
      </c>
      <c r="AK88" s="262">
        <f>+IF(T88=FORMULAS!B87,'208-PLA-Ft-78 Mapa Gestión'!AG93,'208-PLA-Ft-78 Mapa Gestión'!O88:O93)</f>
        <v>0.8</v>
      </c>
      <c r="AL88" s="264" t="str">
        <f t="shared" ref="AL88" si="71">CONCATENATE(AJ88,AI88)</f>
        <v>MayorBaja</v>
      </c>
      <c r="AM88" s="265" t="str">
        <f>VLOOKUP(AL88,FORMULAS!$K$17:$L$42,2,0)</f>
        <v>Alto</v>
      </c>
      <c r="AN88" s="215" t="s">
        <v>162</v>
      </c>
      <c r="AO88" s="139" t="s">
        <v>525</v>
      </c>
      <c r="AP88" s="148" t="s">
        <v>568</v>
      </c>
      <c r="AQ88" s="148" t="s">
        <v>320</v>
      </c>
      <c r="AR88" s="156">
        <v>44562</v>
      </c>
      <c r="AS88" s="156">
        <v>44926</v>
      </c>
      <c r="AT88" s="148" t="s">
        <v>605</v>
      </c>
      <c r="AU88" s="148" t="s">
        <v>606</v>
      </c>
      <c r="AV88" s="157" t="s">
        <v>234</v>
      </c>
      <c r="AW88" s="229" t="s">
        <v>673</v>
      </c>
      <c r="AX88" s="139"/>
      <c r="AY88" s="139"/>
      <c r="AZ88" s="139"/>
      <c r="BA88" s="189"/>
      <c r="BB88" s="139"/>
      <c r="BC88" s="139"/>
      <c r="BD88" s="139"/>
      <c r="BE88" s="189"/>
      <c r="BF88" s="139"/>
      <c r="BG88" s="139"/>
      <c r="BH88" s="139"/>
      <c r="BI88" s="189"/>
      <c r="BJ88" s="139"/>
      <c r="BK88" s="139"/>
      <c r="BL88" s="139"/>
      <c r="BM88" s="189"/>
      <c r="BN88" s="108"/>
      <c r="BO88" s="108"/>
      <c r="BP88" s="215"/>
      <c r="BQ88" s="189"/>
      <c r="BR88" s="215"/>
      <c r="BS88" s="215"/>
      <c r="BT88" s="215"/>
      <c r="BU88" s="189"/>
      <c r="BV88" s="215"/>
      <c r="BW88" s="215"/>
      <c r="BX88" s="215"/>
      <c r="BY88" s="189"/>
      <c r="BZ88" s="215"/>
      <c r="CA88" s="215"/>
      <c r="CB88" s="215"/>
      <c r="CC88" s="189"/>
      <c r="CD88" s="215"/>
      <c r="CE88" s="215"/>
      <c r="CF88" s="215"/>
      <c r="CG88" s="189"/>
      <c r="CH88" s="215"/>
      <c r="CI88" s="215"/>
      <c r="CJ88" s="215"/>
      <c r="CK88" s="189"/>
      <c r="CL88" s="215"/>
      <c r="CM88" s="215"/>
      <c r="CN88" s="215"/>
      <c r="CO88" s="189"/>
      <c r="CP88" s="215"/>
      <c r="CQ88" s="215"/>
      <c r="CR88" s="215"/>
      <c r="CS88" s="189"/>
      <c r="CT88" s="215"/>
      <c r="CU88" s="215"/>
      <c r="CV88" s="215"/>
      <c r="CW88" s="189"/>
      <c r="CX88" s="215"/>
      <c r="CY88" s="215"/>
      <c r="CZ88" s="215"/>
      <c r="DA88" s="215"/>
      <c r="DB88" s="215"/>
      <c r="DC88" s="215"/>
      <c r="DD88" s="215"/>
      <c r="DE88" s="215"/>
      <c r="DF88" s="189"/>
      <c r="DG88" s="215"/>
      <c r="DH88" s="215"/>
      <c r="DI88" s="215"/>
      <c r="DJ88" s="215"/>
      <c r="DK88" s="215"/>
      <c r="DL88" s="215"/>
      <c r="DM88" s="215"/>
      <c r="DN88" s="215"/>
      <c r="DO88" s="189"/>
      <c r="DP88" s="215"/>
      <c r="DQ88" s="215"/>
      <c r="DR88" s="215"/>
      <c r="DS88" s="215"/>
      <c r="DT88" s="215"/>
    </row>
    <row r="89" spans="1:124" ht="192" customHeight="1" x14ac:dyDescent="0.2">
      <c r="A89" s="278"/>
      <c r="B89" s="281"/>
      <c r="C89" s="260"/>
      <c r="D89" s="260"/>
      <c r="E89" s="281"/>
      <c r="F89" s="281"/>
      <c r="G89" s="281"/>
      <c r="H89" s="284"/>
      <c r="I89" s="272"/>
      <c r="J89" s="275"/>
      <c r="K89" s="234"/>
      <c r="L89" s="237"/>
      <c r="M89" s="240"/>
      <c r="N89" s="234"/>
      <c r="O89" s="269"/>
      <c r="P89" s="269"/>
      <c r="Q89" s="220"/>
      <c r="R89" s="132">
        <v>2</v>
      </c>
      <c r="S89" s="130" t="s">
        <v>475</v>
      </c>
      <c r="T89" s="56" t="str">
        <f>VLOOKUP(U89,FORMULAS!$A$15:$B$18,2,0)</f>
        <v>Probabilidad</v>
      </c>
      <c r="U89" s="57" t="s">
        <v>14</v>
      </c>
      <c r="V89" s="58">
        <f>+IF(U89='Tabla Valoración controles'!$D$4,'Tabla Valoración controles'!$F$4,IF('208-PLA-Ft-78 Mapa Gestión'!U89='Tabla Valoración controles'!$D$5,'Tabla Valoración controles'!$F$5,IF(U89=FORMULAS!$A$10,0,'Tabla Valoración controles'!$F$6)))</f>
        <v>0.15</v>
      </c>
      <c r="W89" s="57" t="s">
        <v>8</v>
      </c>
      <c r="X89" s="59">
        <f>+IF(W89='Tabla Valoración controles'!$D$7,'Tabla Valoración controles'!$F$7,IF(U89=FORMULAS!$A$10,0,'Tabla Valoración controles'!$F$8))</f>
        <v>0.15</v>
      </c>
      <c r="Y89" s="57" t="s">
        <v>19</v>
      </c>
      <c r="Z89" s="58">
        <f>+IF(Y89='Tabla Valoración controles'!$D$9,'Tabla Valoración controles'!$F$9,IF(U89=FORMULAS!$A$10,0,'Tabla Valoración controles'!$F$10))</f>
        <v>0</v>
      </c>
      <c r="AA89" s="57" t="s">
        <v>21</v>
      </c>
      <c r="AB89" s="58">
        <f>+IF(AA89='Tabla Valoración controles'!$D$9,'Tabla Valoración controles'!$F$9,IF(W89=FORMULAS!$A$10,0,'Tabla Valoración controles'!$F$10))</f>
        <v>0</v>
      </c>
      <c r="AC89" s="57" t="s">
        <v>100</v>
      </c>
      <c r="AD89" s="58">
        <f>+IF(AC89='Tabla Valoración controles'!$D$13,'Tabla Valoración controles'!$F$13,'Tabla Valoración controles'!$F$14)</f>
        <v>0</v>
      </c>
      <c r="AE89" s="105">
        <f t="shared" si="56"/>
        <v>0.3</v>
      </c>
      <c r="AF89" s="105">
        <f t="shared" ref="AF89" si="72">+AE89*AG88</f>
        <v>0.16800000000000001</v>
      </c>
      <c r="AG89" s="105">
        <f t="shared" ref="AG89" si="73">+AG88-AF89</f>
        <v>0.39200000000000002</v>
      </c>
      <c r="AH89" s="263"/>
      <c r="AI89" s="263"/>
      <c r="AJ89" s="263"/>
      <c r="AK89" s="263"/>
      <c r="AL89" s="264"/>
      <c r="AM89" s="266"/>
      <c r="AN89" s="216"/>
      <c r="AO89" s="139" t="s">
        <v>526</v>
      </c>
      <c r="AP89" s="148" t="s">
        <v>569</v>
      </c>
      <c r="AQ89" s="148" t="s">
        <v>320</v>
      </c>
      <c r="AR89" s="156">
        <v>44562</v>
      </c>
      <c r="AS89" s="156">
        <v>44926</v>
      </c>
      <c r="AT89" s="148" t="s">
        <v>607</v>
      </c>
      <c r="AU89" s="148" t="s">
        <v>608</v>
      </c>
      <c r="AV89" s="157" t="s">
        <v>234</v>
      </c>
      <c r="AW89" s="230"/>
      <c r="AX89" s="139"/>
      <c r="AY89" s="139"/>
      <c r="AZ89" s="139"/>
      <c r="BA89" s="189"/>
      <c r="BB89" s="139"/>
      <c r="BC89" s="139"/>
      <c r="BD89" s="139"/>
      <c r="BE89" s="189"/>
      <c r="BF89" s="139"/>
      <c r="BG89" s="139"/>
      <c r="BH89" s="139"/>
      <c r="BI89" s="189"/>
      <c r="BJ89" s="139"/>
      <c r="BK89" s="139"/>
      <c r="BL89" s="139"/>
      <c r="BM89" s="189"/>
      <c r="BN89" s="109"/>
      <c r="BO89" s="109"/>
      <c r="BP89" s="216"/>
      <c r="BQ89" s="189"/>
      <c r="BR89" s="216"/>
      <c r="BS89" s="216"/>
      <c r="BT89" s="216"/>
      <c r="BU89" s="189"/>
      <c r="BV89" s="216"/>
      <c r="BW89" s="216"/>
      <c r="BX89" s="216"/>
      <c r="BY89" s="189"/>
      <c r="BZ89" s="216"/>
      <c r="CA89" s="216"/>
      <c r="CB89" s="216"/>
      <c r="CC89" s="189"/>
      <c r="CD89" s="216"/>
      <c r="CE89" s="216"/>
      <c r="CF89" s="216"/>
      <c r="CG89" s="189"/>
      <c r="CH89" s="216"/>
      <c r="CI89" s="216"/>
      <c r="CJ89" s="216"/>
      <c r="CK89" s="189"/>
      <c r="CL89" s="216"/>
      <c r="CM89" s="216"/>
      <c r="CN89" s="216"/>
      <c r="CO89" s="189"/>
      <c r="CP89" s="216"/>
      <c r="CQ89" s="216"/>
      <c r="CR89" s="216"/>
      <c r="CS89" s="189"/>
      <c r="CT89" s="216"/>
      <c r="CU89" s="216"/>
      <c r="CV89" s="216"/>
      <c r="CW89" s="189"/>
      <c r="CX89" s="216"/>
      <c r="CY89" s="216"/>
      <c r="CZ89" s="216"/>
      <c r="DA89" s="216"/>
      <c r="DB89" s="216"/>
      <c r="DC89" s="216"/>
      <c r="DD89" s="216"/>
      <c r="DE89" s="216"/>
      <c r="DF89" s="189"/>
      <c r="DG89" s="216"/>
      <c r="DH89" s="216"/>
      <c r="DI89" s="216"/>
      <c r="DJ89" s="216"/>
      <c r="DK89" s="216"/>
      <c r="DL89" s="216"/>
      <c r="DM89" s="216"/>
      <c r="DN89" s="216"/>
      <c r="DO89" s="189"/>
      <c r="DP89" s="216"/>
      <c r="DQ89" s="216"/>
      <c r="DR89" s="216"/>
      <c r="DS89" s="216"/>
      <c r="DT89" s="216"/>
    </row>
    <row r="90" spans="1:124" ht="17.25" customHeight="1" x14ac:dyDescent="0.2">
      <c r="A90" s="278"/>
      <c r="B90" s="281"/>
      <c r="C90" s="260"/>
      <c r="D90" s="260"/>
      <c r="E90" s="281"/>
      <c r="F90" s="281"/>
      <c r="G90" s="281"/>
      <c r="H90" s="284"/>
      <c r="I90" s="272"/>
      <c r="J90" s="275"/>
      <c r="K90" s="234"/>
      <c r="L90" s="237"/>
      <c r="M90" s="240"/>
      <c r="N90" s="234"/>
      <c r="O90" s="269"/>
      <c r="P90" s="269"/>
      <c r="Q90" s="220"/>
      <c r="R90" s="132"/>
      <c r="S90" s="130"/>
      <c r="T90" s="56">
        <f>VLOOKUP(U90,FORMULAS!$A$15:$B$18,2,0)</f>
        <v>0</v>
      </c>
      <c r="U90" s="57" t="s">
        <v>156</v>
      </c>
      <c r="V90" s="58">
        <f>+IF(U90='Tabla Valoración controles'!$D$4,'Tabla Valoración controles'!$F$4,IF('208-PLA-Ft-78 Mapa Gestión'!U90='Tabla Valoración controles'!$D$5,'Tabla Valoración controles'!$F$5,IF(U90=FORMULAS!$A$10,0,'Tabla Valoración controles'!$F$6)))</f>
        <v>0</v>
      </c>
      <c r="W90" s="57"/>
      <c r="X90" s="59">
        <f>+IF(W90='Tabla Valoración controles'!$D$7,'Tabla Valoración controles'!$F$7,IF(U90=FORMULAS!$A$10,0,'Tabla Valoración controles'!$F$8))</f>
        <v>0</v>
      </c>
      <c r="Y90" s="57"/>
      <c r="Z90" s="58">
        <f>+IF(Y90='Tabla Valoración controles'!$D$9,'Tabla Valoración controles'!$F$9,IF(U90=FORMULAS!$A$10,0,'Tabla Valoración controles'!$F$10))</f>
        <v>0</v>
      </c>
      <c r="AA90" s="57"/>
      <c r="AB90" s="58">
        <f>+IF(AA90='Tabla Valoración controles'!$D$9,'Tabla Valoración controles'!$F$9,IF(W90=FORMULAS!$A$10,0,'Tabla Valoración controles'!$F$10))</f>
        <v>0</v>
      </c>
      <c r="AC90" s="57"/>
      <c r="AD90" s="58">
        <f>+IF(AC90='Tabla Valoración controles'!$D$13,'Tabla Valoración controles'!$F$13,'Tabla Valoración controles'!$F$14)</f>
        <v>0</v>
      </c>
      <c r="AE90" s="105">
        <f t="shared" si="56"/>
        <v>0</v>
      </c>
      <c r="AF90" s="105">
        <f t="shared" ref="AF90:AF93" si="74">+AF89*AE90</f>
        <v>0</v>
      </c>
      <c r="AG90" s="105">
        <f t="shared" si="12"/>
        <v>0.39200000000000002</v>
      </c>
      <c r="AH90" s="263"/>
      <c r="AI90" s="263"/>
      <c r="AJ90" s="263"/>
      <c r="AK90" s="263"/>
      <c r="AL90" s="264"/>
      <c r="AM90" s="266"/>
      <c r="AN90" s="216"/>
      <c r="AO90" s="143"/>
      <c r="AP90" s="143"/>
      <c r="AQ90" s="143"/>
      <c r="AR90" s="143"/>
      <c r="AS90" s="143"/>
      <c r="AT90" s="143"/>
      <c r="AU90" s="143"/>
      <c r="AV90" s="143"/>
      <c r="AW90" s="230"/>
      <c r="AX90" s="139"/>
      <c r="AY90" s="139"/>
      <c r="AZ90" s="139"/>
      <c r="BA90" s="189"/>
      <c r="BB90" s="139"/>
      <c r="BC90" s="139"/>
      <c r="BD90" s="139"/>
      <c r="BE90" s="189"/>
      <c r="BF90" s="139"/>
      <c r="BG90" s="139"/>
      <c r="BH90" s="139"/>
      <c r="BI90" s="189"/>
      <c r="BJ90" s="139"/>
      <c r="BK90" s="139"/>
      <c r="BL90" s="139"/>
      <c r="BM90" s="189"/>
      <c r="BN90" s="109"/>
      <c r="BO90" s="109"/>
      <c r="BP90" s="216"/>
      <c r="BQ90" s="189"/>
      <c r="BR90" s="216"/>
      <c r="BS90" s="216"/>
      <c r="BT90" s="216"/>
      <c r="BU90" s="189"/>
      <c r="BV90" s="216"/>
      <c r="BW90" s="216"/>
      <c r="BX90" s="216"/>
      <c r="BY90" s="189"/>
      <c r="BZ90" s="216"/>
      <c r="CA90" s="216"/>
      <c r="CB90" s="216"/>
      <c r="CC90" s="189"/>
      <c r="CD90" s="216"/>
      <c r="CE90" s="216"/>
      <c r="CF90" s="216"/>
      <c r="CG90" s="189"/>
      <c r="CH90" s="216"/>
      <c r="CI90" s="216"/>
      <c r="CJ90" s="216"/>
      <c r="CK90" s="189"/>
      <c r="CL90" s="216"/>
      <c r="CM90" s="216"/>
      <c r="CN90" s="216"/>
      <c r="CO90" s="189"/>
      <c r="CP90" s="216"/>
      <c r="CQ90" s="216"/>
      <c r="CR90" s="216"/>
      <c r="CS90" s="189"/>
      <c r="CT90" s="216"/>
      <c r="CU90" s="216"/>
      <c r="CV90" s="216"/>
      <c r="CW90" s="189"/>
      <c r="CX90" s="216"/>
      <c r="CY90" s="216"/>
      <c r="CZ90" s="216"/>
      <c r="DA90" s="216"/>
      <c r="DB90" s="216"/>
      <c r="DC90" s="216"/>
      <c r="DD90" s="216"/>
      <c r="DE90" s="216"/>
      <c r="DF90" s="189"/>
      <c r="DG90" s="216"/>
      <c r="DH90" s="216"/>
      <c r="DI90" s="216"/>
      <c r="DJ90" s="216"/>
      <c r="DK90" s="216"/>
      <c r="DL90" s="216"/>
      <c r="DM90" s="216"/>
      <c r="DN90" s="216"/>
      <c r="DO90" s="189"/>
      <c r="DP90" s="216"/>
      <c r="DQ90" s="216"/>
      <c r="DR90" s="216"/>
      <c r="DS90" s="216"/>
      <c r="DT90" s="216"/>
    </row>
    <row r="91" spans="1:124" ht="17.25" customHeight="1" x14ac:dyDescent="0.2">
      <c r="A91" s="278"/>
      <c r="B91" s="281"/>
      <c r="C91" s="260"/>
      <c r="D91" s="260"/>
      <c r="E91" s="281"/>
      <c r="F91" s="281"/>
      <c r="G91" s="281"/>
      <c r="H91" s="284"/>
      <c r="I91" s="272"/>
      <c r="J91" s="275"/>
      <c r="K91" s="234"/>
      <c r="L91" s="237"/>
      <c r="M91" s="240"/>
      <c r="N91" s="234"/>
      <c r="O91" s="269"/>
      <c r="P91" s="269"/>
      <c r="Q91" s="220"/>
      <c r="R91" s="132"/>
      <c r="S91" s="130"/>
      <c r="T91" s="56">
        <f>VLOOKUP(U91,FORMULAS!$A$15:$B$18,2,0)</f>
        <v>0</v>
      </c>
      <c r="U91" s="57" t="s">
        <v>156</v>
      </c>
      <c r="V91" s="58">
        <f>+IF(U91='Tabla Valoración controles'!$D$4,'Tabla Valoración controles'!$F$4,IF('208-PLA-Ft-78 Mapa Gestión'!U91='Tabla Valoración controles'!$D$5,'Tabla Valoración controles'!$F$5,IF(U91=FORMULAS!$A$10,0,'Tabla Valoración controles'!$F$6)))</f>
        <v>0</v>
      </c>
      <c r="W91" s="57"/>
      <c r="X91" s="59">
        <f>+IF(W91='Tabla Valoración controles'!$D$7,'Tabla Valoración controles'!$F$7,IF(U91=FORMULAS!$A$10,0,'Tabla Valoración controles'!$F$8))</f>
        <v>0</v>
      </c>
      <c r="Y91" s="57"/>
      <c r="Z91" s="58">
        <f>+IF(Y91='Tabla Valoración controles'!$D$9,'Tabla Valoración controles'!$F$9,IF(U91=FORMULAS!$A$10,0,'Tabla Valoración controles'!$F$10))</f>
        <v>0</v>
      </c>
      <c r="AA91" s="57"/>
      <c r="AB91" s="58">
        <f>+IF(AA91='Tabla Valoración controles'!$D$9,'Tabla Valoración controles'!$F$9,IF(W91=FORMULAS!$A$10,0,'Tabla Valoración controles'!$F$10))</f>
        <v>0</v>
      </c>
      <c r="AC91" s="57"/>
      <c r="AD91" s="58">
        <f>+IF(AC91='Tabla Valoración controles'!$D$13,'Tabla Valoración controles'!$F$13,'Tabla Valoración controles'!$F$14)</f>
        <v>0</v>
      </c>
      <c r="AE91" s="105">
        <f t="shared" si="56"/>
        <v>0</v>
      </c>
      <c r="AF91" s="105">
        <f t="shared" si="74"/>
        <v>0</v>
      </c>
      <c r="AG91" s="105">
        <f t="shared" si="12"/>
        <v>0.39200000000000002</v>
      </c>
      <c r="AH91" s="263"/>
      <c r="AI91" s="263"/>
      <c r="AJ91" s="263"/>
      <c r="AK91" s="263"/>
      <c r="AL91" s="264"/>
      <c r="AM91" s="266"/>
      <c r="AN91" s="216"/>
      <c r="AO91" s="143"/>
      <c r="AP91" s="143"/>
      <c r="AQ91" s="143"/>
      <c r="AR91" s="143"/>
      <c r="AS91" s="143"/>
      <c r="AT91" s="143"/>
      <c r="AU91" s="143"/>
      <c r="AV91" s="143"/>
      <c r="AW91" s="230"/>
      <c r="AX91" s="139"/>
      <c r="AY91" s="139"/>
      <c r="AZ91" s="139"/>
      <c r="BA91" s="189"/>
      <c r="BB91" s="139"/>
      <c r="BC91" s="139"/>
      <c r="BD91" s="139"/>
      <c r="BE91" s="189"/>
      <c r="BF91" s="139"/>
      <c r="BG91" s="139"/>
      <c r="BH91" s="139"/>
      <c r="BI91" s="189"/>
      <c r="BJ91" s="139"/>
      <c r="BK91" s="139"/>
      <c r="BL91" s="139"/>
      <c r="BM91" s="189"/>
      <c r="BN91" s="109"/>
      <c r="BO91" s="109"/>
      <c r="BP91" s="216"/>
      <c r="BQ91" s="189"/>
      <c r="BR91" s="216"/>
      <c r="BS91" s="216"/>
      <c r="BT91" s="216"/>
      <c r="BU91" s="189"/>
      <c r="BV91" s="216"/>
      <c r="BW91" s="216"/>
      <c r="BX91" s="216"/>
      <c r="BY91" s="189"/>
      <c r="BZ91" s="216"/>
      <c r="CA91" s="216"/>
      <c r="CB91" s="216"/>
      <c r="CC91" s="189"/>
      <c r="CD91" s="216"/>
      <c r="CE91" s="216"/>
      <c r="CF91" s="216"/>
      <c r="CG91" s="189"/>
      <c r="CH91" s="216"/>
      <c r="CI91" s="216"/>
      <c r="CJ91" s="216"/>
      <c r="CK91" s="189"/>
      <c r="CL91" s="216"/>
      <c r="CM91" s="216"/>
      <c r="CN91" s="216"/>
      <c r="CO91" s="189"/>
      <c r="CP91" s="216"/>
      <c r="CQ91" s="216"/>
      <c r="CR91" s="216"/>
      <c r="CS91" s="189"/>
      <c r="CT91" s="216"/>
      <c r="CU91" s="216"/>
      <c r="CV91" s="216"/>
      <c r="CW91" s="189"/>
      <c r="CX91" s="216"/>
      <c r="CY91" s="216"/>
      <c r="CZ91" s="216"/>
      <c r="DA91" s="216"/>
      <c r="DB91" s="216"/>
      <c r="DC91" s="216"/>
      <c r="DD91" s="216"/>
      <c r="DE91" s="216"/>
      <c r="DF91" s="189"/>
      <c r="DG91" s="216"/>
      <c r="DH91" s="216"/>
      <c r="DI91" s="216"/>
      <c r="DJ91" s="216"/>
      <c r="DK91" s="216"/>
      <c r="DL91" s="216"/>
      <c r="DM91" s="216"/>
      <c r="DN91" s="216"/>
      <c r="DO91" s="189"/>
      <c r="DP91" s="216"/>
      <c r="DQ91" s="216"/>
      <c r="DR91" s="216"/>
      <c r="DS91" s="216"/>
      <c r="DT91" s="216"/>
    </row>
    <row r="92" spans="1:124" ht="17.25" customHeight="1" x14ac:dyDescent="0.2">
      <c r="A92" s="278"/>
      <c r="B92" s="281"/>
      <c r="C92" s="260"/>
      <c r="D92" s="260"/>
      <c r="E92" s="281"/>
      <c r="F92" s="281"/>
      <c r="G92" s="281"/>
      <c r="H92" s="284"/>
      <c r="I92" s="272"/>
      <c r="J92" s="275"/>
      <c r="K92" s="234"/>
      <c r="L92" s="237"/>
      <c r="M92" s="240"/>
      <c r="N92" s="234"/>
      <c r="O92" s="269"/>
      <c r="P92" s="269"/>
      <c r="Q92" s="220"/>
      <c r="R92" s="132"/>
      <c r="S92" s="130"/>
      <c r="T92" s="56">
        <f>VLOOKUP(U92,FORMULAS!$A$15:$B$18,2,0)</f>
        <v>0</v>
      </c>
      <c r="U92" s="57" t="s">
        <v>156</v>
      </c>
      <c r="V92" s="58">
        <f>+IF(U92='Tabla Valoración controles'!$D$4,'Tabla Valoración controles'!$F$4,IF('208-PLA-Ft-78 Mapa Gestión'!U92='Tabla Valoración controles'!$D$5,'Tabla Valoración controles'!$F$5,IF(U92=FORMULAS!$A$10,0,'Tabla Valoración controles'!$F$6)))</f>
        <v>0</v>
      </c>
      <c r="W92" s="57"/>
      <c r="X92" s="59">
        <f>+IF(W92='Tabla Valoración controles'!$D$7,'Tabla Valoración controles'!$F$7,IF(U92=FORMULAS!$A$10,0,'Tabla Valoración controles'!$F$8))</f>
        <v>0</v>
      </c>
      <c r="Y92" s="57"/>
      <c r="Z92" s="58">
        <f>+IF(Y92='Tabla Valoración controles'!$D$9,'Tabla Valoración controles'!$F$9,IF(U92=FORMULAS!$A$10,0,'Tabla Valoración controles'!$F$10))</f>
        <v>0</v>
      </c>
      <c r="AA92" s="57"/>
      <c r="AB92" s="58">
        <f>+IF(AA92='Tabla Valoración controles'!$D$9,'Tabla Valoración controles'!$F$9,IF(W92=FORMULAS!$A$10,0,'Tabla Valoración controles'!$F$10))</f>
        <v>0</v>
      </c>
      <c r="AC92" s="57"/>
      <c r="AD92" s="58">
        <f>+IF(AC92='Tabla Valoración controles'!$D$13,'Tabla Valoración controles'!$F$13,'Tabla Valoración controles'!$F$14)</f>
        <v>0</v>
      </c>
      <c r="AE92" s="105">
        <f t="shared" si="56"/>
        <v>0</v>
      </c>
      <c r="AF92" s="105">
        <f t="shared" si="74"/>
        <v>0</v>
      </c>
      <c r="AG92" s="105">
        <f t="shared" si="12"/>
        <v>0.39200000000000002</v>
      </c>
      <c r="AH92" s="263"/>
      <c r="AI92" s="263"/>
      <c r="AJ92" s="263"/>
      <c r="AK92" s="263"/>
      <c r="AL92" s="264"/>
      <c r="AM92" s="266"/>
      <c r="AN92" s="216"/>
      <c r="AO92" s="143"/>
      <c r="AP92" s="143"/>
      <c r="AQ92" s="143"/>
      <c r="AR92" s="143"/>
      <c r="AS92" s="143"/>
      <c r="AT92" s="143"/>
      <c r="AU92" s="143"/>
      <c r="AV92" s="143"/>
      <c r="AW92" s="230"/>
      <c r="AX92" s="139"/>
      <c r="AY92" s="139"/>
      <c r="AZ92" s="139"/>
      <c r="BA92" s="189"/>
      <c r="BB92" s="139"/>
      <c r="BC92" s="139"/>
      <c r="BD92" s="139"/>
      <c r="BE92" s="189"/>
      <c r="BF92" s="139"/>
      <c r="BG92" s="139"/>
      <c r="BH92" s="139"/>
      <c r="BI92" s="189"/>
      <c r="BJ92" s="139"/>
      <c r="BK92" s="139"/>
      <c r="BL92" s="139"/>
      <c r="BM92" s="189"/>
      <c r="BN92" s="109"/>
      <c r="BO92" s="109"/>
      <c r="BP92" s="216"/>
      <c r="BQ92" s="189"/>
      <c r="BR92" s="216"/>
      <c r="BS92" s="216"/>
      <c r="BT92" s="216"/>
      <c r="BU92" s="189"/>
      <c r="BV92" s="216"/>
      <c r="BW92" s="216"/>
      <c r="BX92" s="216"/>
      <c r="BY92" s="189"/>
      <c r="BZ92" s="216"/>
      <c r="CA92" s="216"/>
      <c r="CB92" s="216"/>
      <c r="CC92" s="189"/>
      <c r="CD92" s="216"/>
      <c r="CE92" s="216"/>
      <c r="CF92" s="216"/>
      <c r="CG92" s="189"/>
      <c r="CH92" s="216"/>
      <c r="CI92" s="216"/>
      <c r="CJ92" s="216"/>
      <c r="CK92" s="189"/>
      <c r="CL92" s="216"/>
      <c r="CM92" s="216"/>
      <c r="CN92" s="216"/>
      <c r="CO92" s="189"/>
      <c r="CP92" s="216"/>
      <c r="CQ92" s="216"/>
      <c r="CR92" s="216"/>
      <c r="CS92" s="189"/>
      <c r="CT92" s="216"/>
      <c r="CU92" s="216"/>
      <c r="CV92" s="216"/>
      <c r="CW92" s="189"/>
      <c r="CX92" s="216"/>
      <c r="CY92" s="216"/>
      <c r="CZ92" s="216"/>
      <c r="DA92" s="216"/>
      <c r="DB92" s="216"/>
      <c r="DC92" s="216"/>
      <c r="DD92" s="216"/>
      <c r="DE92" s="216"/>
      <c r="DF92" s="189"/>
      <c r="DG92" s="216"/>
      <c r="DH92" s="216"/>
      <c r="DI92" s="216"/>
      <c r="DJ92" s="216"/>
      <c r="DK92" s="216"/>
      <c r="DL92" s="216"/>
      <c r="DM92" s="216"/>
      <c r="DN92" s="216"/>
      <c r="DO92" s="189"/>
      <c r="DP92" s="216"/>
      <c r="DQ92" s="216"/>
      <c r="DR92" s="216"/>
      <c r="DS92" s="216"/>
      <c r="DT92" s="216"/>
    </row>
    <row r="93" spans="1:124" ht="17.25" customHeight="1" x14ac:dyDescent="0.2">
      <c r="A93" s="279"/>
      <c r="B93" s="282"/>
      <c r="C93" s="261"/>
      <c r="D93" s="261"/>
      <c r="E93" s="282"/>
      <c r="F93" s="282"/>
      <c r="G93" s="282"/>
      <c r="H93" s="285"/>
      <c r="I93" s="273"/>
      <c r="J93" s="276"/>
      <c r="K93" s="235"/>
      <c r="L93" s="238"/>
      <c r="M93" s="241"/>
      <c r="N93" s="235"/>
      <c r="O93" s="270"/>
      <c r="P93" s="270"/>
      <c r="Q93" s="221"/>
      <c r="R93" s="132"/>
      <c r="S93" s="130"/>
      <c r="T93" s="56">
        <f>VLOOKUP(U93,FORMULAS!$A$15:$B$18,2,0)</f>
        <v>0</v>
      </c>
      <c r="U93" s="57" t="s">
        <v>156</v>
      </c>
      <c r="V93" s="58">
        <f>+IF(U93='Tabla Valoración controles'!$D$4,'Tabla Valoración controles'!$F$4,IF('208-PLA-Ft-78 Mapa Gestión'!U93='Tabla Valoración controles'!$D$5,'Tabla Valoración controles'!$F$5,IF(U93=FORMULAS!$A$10,0,'Tabla Valoración controles'!$F$6)))</f>
        <v>0</v>
      </c>
      <c r="W93" s="57"/>
      <c r="X93" s="59">
        <f>+IF(W93='Tabla Valoración controles'!$D$7,'Tabla Valoración controles'!$F$7,IF(U93=FORMULAS!$A$10,0,'Tabla Valoración controles'!$F$8))</f>
        <v>0</v>
      </c>
      <c r="Y93" s="57"/>
      <c r="Z93" s="58">
        <f>+IF(Y93='Tabla Valoración controles'!$D$9,'Tabla Valoración controles'!$F$9,IF(U93=FORMULAS!$A$10,0,'Tabla Valoración controles'!$F$10))</f>
        <v>0</v>
      </c>
      <c r="AA93" s="57"/>
      <c r="AB93" s="58">
        <f>+IF(AA93='Tabla Valoración controles'!$D$9,'Tabla Valoración controles'!$F$9,IF(W93=FORMULAS!$A$10,0,'Tabla Valoración controles'!$F$10))</f>
        <v>0</v>
      </c>
      <c r="AC93" s="57"/>
      <c r="AD93" s="58">
        <f>+IF(AC93='Tabla Valoración controles'!$D$13,'Tabla Valoración controles'!$F$13,'Tabla Valoración controles'!$F$14)</f>
        <v>0</v>
      </c>
      <c r="AE93" s="105">
        <f t="shared" si="56"/>
        <v>0</v>
      </c>
      <c r="AF93" s="105">
        <f t="shared" si="74"/>
        <v>0</v>
      </c>
      <c r="AG93" s="105">
        <f t="shared" ref="AG93:AG156" si="75">+AG92-AF93</f>
        <v>0.39200000000000002</v>
      </c>
      <c r="AH93" s="263"/>
      <c r="AI93" s="263"/>
      <c r="AJ93" s="263"/>
      <c r="AK93" s="263"/>
      <c r="AL93" s="264"/>
      <c r="AM93" s="267"/>
      <c r="AN93" s="217"/>
      <c r="AO93" s="144"/>
      <c r="AP93" s="144"/>
      <c r="AQ93" s="144"/>
      <c r="AR93" s="144"/>
      <c r="AS93" s="144"/>
      <c r="AT93" s="144"/>
      <c r="AU93" s="144"/>
      <c r="AV93" s="144"/>
      <c r="AW93" s="231"/>
      <c r="AX93" s="139"/>
      <c r="AY93" s="139"/>
      <c r="AZ93" s="139"/>
      <c r="BA93" s="189"/>
      <c r="BB93" s="139"/>
      <c r="BC93" s="139"/>
      <c r="BD93" s="139"/>
      <c r="BE93" s="189"/>
      <c r="BF93" s="139"/>
      <c r="BG93" s="139"/>
      <c r="BH93" s="139"/>
      <c r="BI93" s="189"/>
      <c r="BJ93" s="139"/>
      <c r="BK93" s="139"/>
      <c r="BL93" s="139"/>
      <c r="BM93" s="189"/>
      <c r="BN93" s="110"/>
      <c r="BO93" s="110"/>
      <c r="BP93" s="217"/>
      <c r="BQ93" s="189"/>
      <c r="BR93" s="217"/>
      <c r="BS93" s="217"/>
      <c r="BT93" s="217"/>
      <c r="BU93" s="189"/>
      <c r="BV93" s="217"/>
      <c r="BW93" s="217"/>
      <c r="BX93" s="217"/>
      <c r="BY93" s="189"/>
      <c r="BZ93" s="217"/>
      <c r="CA93" s="217"/>
      <c r="CB93" s="217"/>
      <c r="CC93" s="189"/>
      <c r="CD93" s="217"/>
      <c r="CE93" s="217"/>
      <c r="CF93" s="217"/>
      <c r="CG93" s="189"/>
      <c r="CH93" s="217"/>
      <c r="CI93" s="217"/>
      <c r="CJ93" s="217"/>
      <c r="CK93" s="189"/>
      <c r="CL93" s="217"/>
      <c r="CM93" s="217"/>
      <c r="CN93" s="217"/>
      <c r="CO93" s="189"/>
      <c r="CP93" s="217"/>
      <c r="CQ93" s="217"/>
      <c r="CR93" s="217"/>
      <c r="CS93" s="189"/>
      <c r="CT93" s="217"/>
      <c r="CU93" s="217"/>
      <c r="CV93" s="217"/>
      <c r="CW93" s="189"/>
      <c r="CX93" s="217"/>
      <c r="CY93" s="217"/>
      <c r="CZ93" s="217"/>
      <c r="DA93" s="217"/>
      <c r="DB93" s="217"/>
      <c r="DC93" s="217"/>
      <c r="DD93" s="217"/>
      <c r="DE93" s="217"/>
      <c r="DF93" s="189"/>
      <c r="DG93" s="217"/>
      <c r="DH93" s="217"/>
      <c r="DI93" s="217"/>
      <c r="DJ93" s="217"/>
      <c r="DK93" s="217"/>
      <c r="DL93" s="217"/>
      <c r="DM93" s="217"/>
      <c r="DN93" s="217"/>
      <c r="DO93" s="189"/>
      <c r="DP93" s="217"/>
      <c r="DQ93" s="217"/>
      <c r="DR93" s="217"/>
      <c r="DS93" s="217"/>
      <c r="DT93" s="217"/>
    </row>
    <row r="94" spans="1:124" ht="117" customHeight="1" x14ac:dyDescent="0.2">
      <c r="A94" s="277">
        <v>15</v>
      </c>
      <c r="B94" s="280" t="s">
        <v>172</v>
      </c>
      <c r="C94" s="259" t="str">
        <f>VLOOKUP(B94,FORMULAS!$A$30:$B$52,2,0)</f>
        <v>Titular predios de desarrollos urbanisticos de la Caja o que han sido cedidos a la misma por otras entidades publicas o privadas, con el fin de garantizar el derecho a la propiedad</v>
      </c>
      <c r="D94" s="259" t="str">
        <f>VLOOKUP(B94,FORMULAS!$A$30:$C$52,3,0)</f>
        <v>Director de Urbanizaciones y Titulación</v>
      </c>
      <c r="E94" s="280" t="s">
        <v>258</v>
      </c>
      <c r="F94" s="286" t="s">
        <v>381</v>
      </c>
      <c r="G94" s="286" t="s">
        <v>382</v>
      </c>
      <c r="H94" s="289" t="s">
        <v>383</v>
      </c>
      <c r="I94" s="271" t="s">
        <v>262</v>
      </c>
      <c r="J94" s="274">
        <v>24</v>
      </c>
      <c r="K94" s="233" t="str">
        <f>+IF(L94=FORMULAS!$N$2,FORMULAS!$O$2,IF('208-PLA-Ft-78 Mapa Gestión'!L94:L99=FORMULAS!$N$3,FORMULAS!$O$3,IF('208-PLA-Ft-78 Mapa Gestión'!L94:L99=FORMULAS!$N$4,FORMULAS!$O$4,IF('208-PLA-Ft-78 Mapa Gestión'!L94:L99=FORMULAS!$N$5,FORMULAS!$O$5,IF('208-PLA-Ft-78 Mapa Gestión'!L94:L99=FORMULAS!$N$6,FORMULAS!$O$6)))))</f>
        <v>Baja</v>
      </c>
      <c r="L94" s="236">
        <f>+IF(J94&lt;=FORMULAS!$M$2,FORMULAS!$N$2,IF('208-PLA-Ft-78 Mapa Gestión'!J94&lt;=FORMULAS!$M$3,FORMULAS!$N$3,IF('208-PLA-Ft-78 Mapa Gestión'!J94&lt;=FORMULAS!$M$4,FORMULAS!$N$4,IF('208-PLA-Ft-78 Mapa Gestión'!J94&lt;=FORMULAS!$M$5,FORMULAS!$N$5,FORMULAS!$N$6))))</f>
        <v>0.4</v>
      </c>
      <c r="M94" s="239" t="s">
        <v>261</v>
      </c>
      <c r="N94" s="233" t="str">
        <f>+IF(M94=FORMULAS!$H$2,FORMULAS!$I$2,IF('208-PLA-Ft-78 Mapa Gestión'!M94:M99=FORMULAS!$H$3,FORMULAS!$I$3,IF('208-PLA-Ft-78 Mapa Gestión'!M94:M99=FORMULAS!$H$4,FORMULAS!$I$4,IF('208-PLA-Ft-78 Mapa Gestión'!M94:M99=FORMULAS!$H$5,FORMULAS!$I$5,IF('208-PLA-Ft-78 Mapa Gestión'!M94:M99=FORMULAS!$H$6,FORMULAS!$I$6,IF('208-PLA-Ft-78 Mapa Gestión'!M94:M99=FORMULAS!$H$7,FORMULAS!$I$7,IF('208-PLA-Ft-78 Mapa Gestión'!M94:M99=FORMULAS!$H$8,FORMULAS!$I$8,IF('208-PLA-Ft-78 Mapa Gestión'!M94:M99=FORMULAS!$H$9,FORMULAS!$I$9,IF('208-PLA-Ft-78 Mapa Gestión'!M94:M99=FORMULAS!$H$10,FORMULAS!$I$10,IF('208-PLA-Ft-78 Mapa Gestión'!M94:M99=FORMULAS!$H$11,FORMULAS!$I$11))))))))))</f>
        <v>Mayor</v>
      </c>
      <c r="O94" s="268">
        <f>VLOOKUP(N94,FORMULAS!$I$1:$J$6,2,0)</f>
        <v>0.8</v>
      </c>
      <c r="P94" s="268" t="str">
        <f t="shared" ref="P94" si="76">CONCATENATE(N94,K94)</f>
        <v>MayorBaja</v>
      </c>
      <c r="Q94" s="219" t="str">
        <f>VLOOKUP(P94,FORMULAS!$K$17:$L$42,2,0)</f>
        <v>Alto</v>
      </c>
      <c r="R94" s="134">
        <v>1</v>
      </c>
      <c r="S94" s="130" t="s">
        <v>476</v>
      </c>
      <c r="T94" s="56" t="str">
        <f>VLOOKUP(U94,FORMULAS!$A$15:$B$18,2,0)</f>
        <v>Probabilidad</v>
      </c>
      <c r="U94" s="57" t="s">
        <v>13</v>
      </c>
      <c r="V94" s="58">
        <f>+IF(U94='Tabla Valoración controles'!$D$4,'Tabla Valoración controles'!$F$4,IF('208-PLA-Ft-78 Mapa Gestión'!U94='Tabla Valoración controles'!$D$5,'Tabla Valoración controles'!$F$5,IF(U94=FORMULAS!$A$10,0,'Tabla Valoración controles'!$F$6)))</f>
        <v>0.25</v>
      </c>
      <c r="W94" s="57" t="s">
        <v>8</v>
      </c>
      <c r="X94" s="59">
        <f>+IF(W94='Tabla Valoración controles'!$D$7,'Tabla Valoración controles'!$F$7,IF(U94=FORMULAS!$A$10,0,'Tabla Valoración controles'!$F$8))</f>
        <v>0.15</v>
      </c>
      <c r="Y94" s="57" t="s">
        <v>18</v>
      </c>
      <c r="Z94" s="58">
        <f>+IF(Y94='Tabla Valoración controles'!$D$9,'Tabla Valoración controles'!$F$9,IF(U94=FORMULAS!$A$10,0,'Tabla Valoración controles'!$F$10))</f>
        <v>0</v>
      </c>
      <c r="AA94" s="57" t="s">
        <v>21</v>
      </c>
      <c r="AB94" s="58">
        <f>+IF(AA94='Tabla Valoración controles'!$D$9,'Tabla Valoración controles'!$F$9,IF(W94=FORMULAS!$A$10,0,'Tabla Valoración controles'!$F$10))</f>
        <v>0</v>
      </c>
      <c r="AC94" s="57" t="s">
        <v>100</v>
      </c>
      <c r="AD94" s="58">
        <f>+IF(AC94='Tabla Valoración controles'!$D$13,'Tabla Valoración controles'!$F$13,'Tabla Valoración controles'!$F$14)</f>
        <v>0</v>
      </c>
      <c r="AE94" s="105">
        <f t="shared" si="56"/>
        <v>0.4</v>
      </c>
      <c r="AF94" s="105">
        <f>+IF(T94=FORMULAS!$A$8,'208-PLA-Ft-78 Mapa Gestión'!AE94*'208-PLA-Ft-78 Mapa Gestión'!L94:L99,'208-PLA-Ft-78 Mapa Gestión'!AE94*'208-PLA-Ft-78 Mapa Gestión'!O94:O99)</f>
        <v>0.16000000000000003</v>
      </c>
      <c r="AG94" s="105">
        <f>+IF(T94=FORMULAS!$A$8,'208-PLA-Ft-78 Mapa Gestión'!L94:L99-'208-PLA-Ft-78 Mapa Gestión'!AF94,0)</f>
        <v>0.24</v>
      </c>
      <c r="AH94" s="262">
        <f t="shared" ref="AH94" si="77">+AG99</f>
        <v>0.24</v>
      </c>
      <c r="AI94" s="262" t="str">
        <f>+IF(AH94&lt;=FORMULAS!$N$2,FORMULAS!$O$2,IF(AH94&lt;=FORMULAS!$N$3,FORMULAS!$O$3,IF(AH94&lt;=FORMULAS!$N$4,FORMULAS!$O$4,IF(AH94&lt;=FORMULAS!$N$5,FORMULAS!$O$5,FORMULAS!O90))))</f>
        <v>Baja</v>
      </c>
      <c r="AJ94" s="262" t="str">
        <f>+IF(T94=FORMULAS!$A$9,AG99,'208-PLA-Ft-78 Mapa Gestión'!N94:N99)</f>
        <v>Mayor</v>
      </c>
      <c r="AK94" s="262">
        <f>+IF(T94=FORMULAS!B93,'208-PLA-Ft-78 Mapa Gestión'!AG99,'208-PLA-Ft-78 Mapa Gestión'!O94:O99)</f>
        <v>0.8</v>
      </c>
      <c r="AL94" s="264" t="str">
        <f t="shared" ref="AL94" si="78">CONCATENATE(AJ94,AI94)</f>
        <v>MayorBaja</v>
      </c>
      <c r="AM94" s="265" t="str">
        <f>VLOOKUP(AL94,FORMULAS!$K$17:$L$42,2,0)</f>
        <v>Alto</v>
      </c>
      <c r="AN94" s="215" t="s">
        <v>162</v>
      </c>
      <c r="AO94" s="140" t="s">
        <v>527</v>
      </c>
      <c r="AP94" s="140" t="s">
        <v>570</v>
      </c>
      <c r="AQ94" s="166" t="s">
        <v>685</v>
      </c>
      <c r="AR94" s="174">
        <v>44562</v>
      </c>
      <c r="AS94" s="174">
        <v>44925</v>
      </c>
      <c r="AT94" s="140" t="s">
        <v>609</v>
      </c>
      <c r="AU94" s="140" t="s">
        <v>610</v>
      </c>
      <c r="AV94" s="157" t="s">
        <v>234</v>
      </c>
      <c r="AW94" s="229" t="s">
        <v>674</v>
      </c>
      <c r="AX94" s="139"/>
      <c r="AY94" s="139"/>
      <c r="AZ94" s="139"/>
      <c r="BA94" s="189"/>
      <c r="BB94" s="139"/>
      <c r="BC94" s="139"/>
      <c r="BD94" s="139"/>
      <c r="BE94" s="189"/>
      <c r="BF94" s="139"/>
      <c r="BG94" s="139"/>
      <c r="BH94" s="139"/>
      <c r="BI94" s="189"/>
      <c r="BJ94" s="139"/>
      <c r="BK94" s="139"/>
      <c r="BL94" s="139"/>
      <c r="BM94" s="189"/>
      <c r="BN94" s="108"/>
      <c r="BO94" s="108"/>
      <c r="BP94" s="215"/>
      <c r="BQ94" s="189"/>
      <c r="BR94" s="215"/>
      <c r="BS94" s="215"/>
      <c r="BT94" s="215"/>
      <c r="BU94" s="189"/>
      <c r="BV94" s="215"/>
      <c r="BW94" s="215"/>
      <c r="BX94" s="215"/>
      <c r="BY94" s="189"/>
      <c r="BZ94" s="215"/>
      <c r="CA94" s="215"/>
      <c r="CB94" s="215"/>
      <c r="CC94" s="189"/>
      <c r="CD94" s="215"/>
      <c r="CE94" s="215"/>
      <c r="CF94" s="215"/>
      <c r="CG94" s="189"/>
      <c r="CH94" s="215"/>
      <c r="CI94" s="215"/>
      <c r="CJ94" s="215"/>
      <c r="CK94" s="189"/>
      <c r="CL94" s="215"/>
      <c r="CM94" s="215"/>
      <c r="CN94" s="215"/>
      <c r="CO94" s="189"/>
      <c r="CP94" s="215"/>
      <c r="CQ94" s="215"/>
      <c r="CR94" s="215"/>
      <c r="CS94" s="189"/>
      <c r="CT94" s="215"/>
      <c r="CU94" s="215"/>
      <c r="CV94" s="215"/>
      <c r="CW94" s="189"/>
      <c r="CX94" s="215"/>
      <c r="CY94" s="215"/>
      <c r="CZ94" s="215"/>
      <c r="DA94" s="215"/>
      <c r="DB94" s="215"/>
      <c r="DC94" s="215"/>
      <c r="DD94" s="215"/>
      <c r="DE94" s="215"/>
      <c r="DF94" s="189"/>
      <c r="DG94" s="215"/>
      <c r="DH94" s="215"/>
      <c r="DI94" s="215"/>
      <c r="DJ94" s="215"/>
      <c r="DK94" s="215"/>
      <c r="DL94" s="215"/>
      <c r="DM94" s="215"/>
      <c r="DN94" s="215"/>
      <c r="DO94" s="189"/>
      <c r="DP94" s="215"/>
      <c r="DQ94" s="215"/>
      <c r="DR94" s="215"/>
      <c r="DS94" s="215"/>
      <c r="DT94" s="215"/>
    </row>
    <row r="95" spans="1:124" ht="17.25" customHeight="1" x14ac:dyDescent="0.2">
      <c r="A95" s="278"/>
      <c r="B95" s="281"/>
      <c r="C95" s="260"/>
      <c r="D95" s="260"/>
      <c r="E95" s="281"/>
      <c r="F95" s="287"/>
      <c r="G95" s="287"/>
      <c r="H95" s="290"/>
      <c r="I95" s="272"/>
      <c r="J95" s="275"/>
      <c r="K95" s="234"/>
      <c r="L95" s="237"/>
      <c r="M95" s="240"/>
      <c r="N95" s="234"/>
      <c r="O95" s="269"/>
      <c r="P95" s="269"/>
      <c r="Q95" s="220"/>
      <c r="R95" s="132"/>
      <c r="S95" s="130"/>
      <c r="T95" s="56">
        <f>VLOOKUP(U95,FORMULAS!$A$15:$B$18,2,0)</f>
        <v>0</v>
      </c>
      <c r="U95" s="57" t="s">
        <v>156</v>
      </c>
      <c r="V95" s="58">
        <f>+IF(U95='Tabla Valoración controles'!$D$4,'Tabla Valoración controles'!$F$4,IF('208-PLA-Ft-78 Mapa Gestión'!U95='Tabla Valoración controles'!$D$5,'Tabla Valoración controles'!$F$5,IF(U95=FORMULAS!$A$10,0,'Tabla Valoración controles'!$F$6)))</f>
        <v>0</v>
      </c>
      <c r="W95" s="57"/>
      <c r="X95" s="59">
        <f>+IF(W95='Tabla Valoración controles'!$D$7,'Tabla Valoración controles'!$F$7,IF(U95=FORMULAS!$A$10,0,'Tabla Valoración controles'!$F$8))</f>
        <v>0</v>
      </c>
      <c r="Y95" s="57"/>
      <c r="Z95" s="58">
        <f>+IF(Y95='Tabla Valoración controles'!$D$9,'Tabla Valoración controles'!$F$9,IF(U95=FORMULAS!$A$10,0,'Tabla Valoración controles'!$F$10))</f>
        <v>0</v>
      </c>
      <c r="AA95" s="57"/>
      <c r="AB95" s="58">
        <f>+IF(AA95='Tabla Valoración controles'!$D$9,'Tabla Valoración controles'!$F$9,IF(W95=FORMULAS!$A$10,0,'Tabla Valoración controles'!$F$10))</f>
        <v>0</v>
      </c>
      <c r="AC95" s="57"/>
      <c r="AD95" s="58">
        <f>+IF(AC95='Tabla Valoración controles'!$D$13,'Tabla Valoración controles'!$F$13,'Tabla Valoración controles'!$F$14)</f>
        <v>0</v>
      </c>
      <c r="AE95" s="105">
        <f t="shared" si="56"/>
        <v>0</v>
      </c>
      <c r="AF95" s="105">
        <f t="shared" ref="AF95" si="79">+AE95*AG94</f>
        <v>0</v>
      </c>
      <c r="AG95" s="105">
        <f t="shared" ref="AG95" si="80">+AG94-AF95</f>
        <v>0.24</v>
      </c>
      <c r="AH95" s="263"/>
      <c r="AI95" s="263"/>
      <c r="AJ95" s="263"/>
      <c r="AK95" s="263"/>
      <c r="AL95" s="264"/>
      <c r="AM95" s="266"/>
      <c r="AN95" s="216"/>
      <c r="AO95" s="140"/>
      <c r="AP95" s="140"/>
      <c r="AQ95" s="166"/>
      <c r="AR95" s="140"/>
      <c r="AS95" s="140"/>
      <c r="AT95" s="140"/>
      <c r="AU95" s="140"/>
      <c r="AV95" s="143"/>
      <c r="AW95" s="230"/>
      <c r="AX95" s="139"/>
      <c r="AY95" s="139"/>
      <c r="AZ95" s="139"/>
      <c r="BA95" s="189"/>
      <c r="BB95" s="139"/>
      <c r="BC95" s="139"/>
      <c r="BD95" s="139"/>
      <c r="BE95" s="189"/>
      <c r="BF95" s="139"/>
      <c r="BG95" s="139"/>
      <c r="BH95" s="139"/>
      <c r="BI95" s="189"/>
      <c r="BJ95" s="139"/>
      <c r="BK95" s="139"/>
      <c r="BL95" s="139"/>
      <c r="BM95" s="189"/>
      <c r="BN95" s="109"/>
      <c r="BO95" s="109"/>
      <c r="BP95" s="216"/>
      <c r="BQ95" s="189"/>
      <c r="BR95" s="216"/>
      <c r="BS95" s="216"/>
      <c r="BT95" s="216"/>
      <c r="BU95" s="189"/>
      <c r="BV95" s="216"/>
      <c r="BW95" s="216"/>
      <c r="BX95" s="216"/>
      <c r="BY95" s="189"/>
      <c r="BZ95" s="216"/>
      <c r="CA95" s="216"/>
      <c r="CB95" s="216"/>
      <c r="CC95" s="189"/>
      <c r="CD95" s="216"/>
      <c r="CE95" s="216"/>
      <c r="CF95" s="216"/>
      <c r="CG95" s="189"/>
      <c r="CH95" s="216"/>
      <c r="CI95" s="216"/>
      <c r="CJ95" s="216"/>
      <c r="CK95" s="189"/>
      <c r="CL95" s="216"/>
      <c r="CM95" s="216"/>
      <c r="CN95" s="216"/>
      <c r="CO95" s="189"/>
      <c r="CP95" s="216"/>
      <c r="CQ95" s="216"/>
      <c r="CR95" s="216"/>
      <c r="CS95" s="189"/>
      <c r="CT95" s="216"/>
      <c r="CU95" s="216"/>
      <c r="CV95" s="216"/>
      <c r="CW95" s="189"/>
      <c r="CX95" s="216"/>
      <c r="CY95" s="216"/>
      <c r="CZ95" s="216"/>
      <c r="DA95" s="216"/>
      <c r="DB95" s="216"/>
      <c r="DC95" s="216"/>
      <c r="DD95" s="216"/>
      <c r="DE95" s="216"/>
      <c r="DF95" s="189"/>
      <c r="DG95" s="216"/>
      <c r="DH95" s="216"/>
      <c r="DI95" s="216"/>
      <c r="DJ95" s="216"/>
      <c r="DK95" s="216"/>
      <c r="DL95" s="216"/>
      <c r="DM95" s="216"/>
      <c r="DN95" s="216"/>
      <c r="DO95" s="189"/>
      <c r="DP95" s="216"/>
      <c r="DQ95" s="216"/>
      <c r="DR95" s="216"/>
      <c r="DS95" s="216"/>
      <c r="DT95" s="216"/>
    </row>
    <row r="96" spans="1:124" ht="17.25" customHeight="1" x14ac:dyDescent="0.2">
      <c r="A96" s="278"/>
      <c r="B96" s="281"/>
      <c r="C96" s="260"/>
      <c r="D96" s="260"/>
      <c r="E96" s="281"/>
      <c r="F96" s="287"/>
      <c r="G96" s="287"/>
      <c r="H96" s="290"/>
      <c r="I96" s="272"/>
      <c r="J96" s="275"/>
      <c r="K96" s="234"/>
      <c r="L96" s="237"/>
      <c r="M96" s="240"/>
      <c r="N96" s="234"/>
      <c r="O96" s="269"/>
      <c r="P96" s="269"/>
      <c r="Q96" s="220"/>
      <c r="R96" s="132"/>
      <c r="S96" s="130"/>
      <c r="T96" s="56">
        <f>VLOOKUP(U96,FORMULAS!$A$15:$B$18,2,0)</f>
        <v>0</v>
      </c>
      <c r="U96" s="57" t="s">
        <v>156</v>
      </c>
      <c r="V96" s="58">
        <f>+IF(U96='Tabla Valoración controles'!$D$4,'Tabla Valoración controles'!$F$4,IF('208-PLA-Ft-78 Mapa Gestión'!U96='Tabla Valoración controles'!$D$5,'Tabla Valoración controles'!$F$5,IF(U96=FORMULAS!$A$10,0,'Tabla Valoración controles'!$F$6)))</f>
        <v>0</v>
      </c>
      <c r="W96" s="57"/>
      <c r="X96" s="59">
        <f>+IF(W96='Tabla Valoración controles'!$D$7,'Tabla Valoración controles'!$F$7,IF(U96=FORMULAS!$A$10,0,'Tabla Valoración controles'!$F$8))</f>
        <v>0</v>
      </c>
      <c r="Y96" s="57"/>
      <c r="Z96" s="58">
        <f>+IF(Y96='Tabla Valoración controles'!$D$9,'Tabla Valoración controles'!$F$9,IF(U96=FORMULAS!$A$10,0,'Tabla Valoración controles'!$F$10))</f>
        <v>0</v>
      </c>
      <c r="AA96" s="57"/>
      <c r="AB96" s="58">
        <f>+IF(AA96='Tabla Valoración controles'!$D$9,'Tabla Valoración controles'!$F$9,IF(W96=FORMULAS!$A$10,0,'Tabla Valoración controles'!$F$10))</f>
        <v>0</v>
      </c>
      <c r="AC96" s="57"/>
      <c r="AD96" s="58">
        <f>+IF(AC96='Tabla Valoración controles'!$D$13,'Tabla Valoración controles'!$F$13,'Tabla Valoración controles'!$F$14)</f>
        <v>0</v>
      </c>
      <c r="AE96" s="105">
        <f t="shared" si="56"/>
        <v>0</v>
      </c>
      <c r="AF96" s="105">
        <f t="shared" ref="AF96:AF99" si="81">+AF95*AE96</f>
        <v>0</v>
      </c>
      <c r="AG96" s="105">
        <f t="shared" si="75"/>
        <v>0.24</v>
      </c>
      <c r="AH96" s="263"/>
      <c r="AI96" s="263"/>
      <c r="AJ96" s="263"/>
      <c r="AK96" s="263"/>
      <c r="AL96" s="264"/>
      <c r="AM96" s="266"/>
      <c r="AN96" s="216"/>
      <c r="AO96" s="140"/>
      <c r="AP96" s="140"/>
      <c r="AQ96" s="166"/>
      <c r="AR96" s="140"/>
      <c r="AS96" s="140"/>
      <c r="AT96" s="140"/>
      <c r="AU96" s="140"/>
      <c r="AV96" s="143"/>
      <c r="AW96" s="230"/>
      <c r="AX96" s="139"/>
      <c r="AY96" s="139"/>
      <c r="AZ96" s="139"/>
      <c r="BA96" s="189"/>
      <c r="BB96" s="139"/>
      <c r="BC96" s="139"/>
      <c r="BD96" s="139"/>
      <c r="BE96" s="189"/>
      <c r="BF96" s="139"/>
      <c r="BG96" s="139"/>
      <c r="BH96" s="139"/>
      <c r="BI96" s="189"/>
      <c r="BJ96" s="139"/>
      <c r="BK96" s="139"/>
      <c r="BL96" s="139"/>
      <c r="BM96" s="189"/>
      <c r="BN96" s="109"/>
      <c r="BO96" s="109"/>
      <c r="BP96" s="216"/>
      <c r="BQ96" s="189"/>
      <c r="BR96" s="216"/>
      <c r="BS96" s="216"/>
      <c r="BT96" s="216"/>
      <c r="BU96" s="189"/>
      <c r="BV96" s="216"/>
      <c r="BW96" s="216"/>
      <c r="BX96" s="216"/>
      <c r="BY96" s="189"/>
      <c r="BZ96" s="216"/>
      <c r="CA96" s="216"/>
      <c r="CB96" s="216"/>
      <c r="CC96" s="189"/>
      <c r="CD96" s="216"/>
      <c r="CE96" s="216"/>
      <c r="CF96" s="216"/>
      <c r="CG96" s="189"/>
      <c r="CH96" s="216"/>
      <c r="CI96" s="216"/>
      <c r="CJ96" s="216"/>
      <c r="CK96" s="189"/>
      <c r="CL96" s="216"/>
      <c r="CM96" s="216"/>
      <c r="CN96" s="216"/>
      <c r="CO96" s="189"/>
      <c r="CP96" s="216"/>
      <c r="CQ96" s="216"/>
      <c r="CR96" s="216"/>
      <c r="CS96" s="189"/>
      <c r="CT96" s="216"/>
      <c r="CU96" s="216"/>
      <c r="CV96" s="216"/>
      <c r="CW96" s="189"/>
      <c r="CX96" s="216"/>
      <c r="CY96" s="216"/>
      <c r="CZ96" s="216"/>
      <c r="DA96" s="216"/>
      <c r="DB96" s="216"/>
      <c r="DC96" s="216"/>
      <c r="DD96" s="216"/>
      <c r="DE96" s="216"/>
      <c r="DF96" s="189"/>
      <c r="DG96" s="216"/>
      <c r="DH96" s="216"/>
      <c r="DI96" s="216"/>
      <c r="DJ96" s="216"/>
      <c r="DK96" s="216"/>
      <c r="DL96" s="216"/>
      <c r="DM96" s="216"/>
      <c r="DN96" s="216"/>
      <c r="DO96" s="189"/>
      <c r="DP96" s="216"/>
      <c r="DQ96" s="216"/>
      <c r="DR96" s="216"/>
      <c r="DS96" s="216"/>
      <c r="DT96" s="216"/>
    </row>
    <row r="97" spans="1:124" ht="17.25" customHeight="1" x14ac:dyDescent="0.2">
      <c r="A97" s="278"/>
      <c r="B97" s="281"/>
      <c r="C97" s="260"/>
      <c r="D97" s="260"/>
      <c r="E97" s="281"/>
      <c r="F97" s="287"/>
      <c r="G97" s="287"/>
      <c r="H97" s="290"/>
      <c r="I97" s="272"/>
      <c r="J97" s="275"/>
      <c r="K97" s="234"/>
      <c r="L97" s="237"/>
      <c r="M97" s="240"/>
      <c r="N97" s="234"/>
      <c r="O97" s="269"/>
      <c r="P97" s="269"/>
      <c r="Q97" s="220"/>
      <c r="R97" s="132"/>
      <c r="S97" s="130"/>
      <c r="T97" s="56">
        <f>VLOOKUP(U97,FORMULAS!$A$15:$B$18,2,0)</f>
        <v>0</v>
      </c>
      <c r="U97" s="57" t="s">
        <v>156</v>
      </c>
      <c r="V97" s="58">
        <f>+IF(U97='Tabla Valoración controles'!$D$4,'Tabla Valoración controles'!$F$4,IF('208-PLA-Ft-78 Mapa Gestión'!U97='Tabla Valoración controles'!$D$5,'Tabla Valoración controles'!$F$5,IF(U97=FORMULAS!$A$10,0,'Tabla Valoración controles'!$F$6)))</f>
        <v>0</v>
      </c>
      <c r="W97" s="57"/>
      <c r="X97" s="59">
        <f>+IF(W97='Tabla Valoración controles'!$D$7,'Tabla Valoración controles'!$F$7,IF(U97=FORMULAS!$A$10,0,'Tabla Valoración controles'!$F$8))</f>
        <v>0</v>
      </c>
      <c r="Y97" s="57"/>
      <c r="Z97" s="58">
        <f>+IF(Y97='Tabla Valoración controles'!$D$9,'Tabla Valoración controles'!$F$9,IF(U97=FORMULAS!$A$10,0,'Tabla Valoración controles'!$F$10))</f>
        <v>0</v>
      </c>
      <c r="AA97" s="57"/>
      <c r="AB97" s="58">
        <f>+IF(AA97='Tabla Valoración controles'!$D$9,'Tabla Valoración controles'!$F$9,IF(W97=FORMULAS!$A$10,0,'Tabla Valoración controles'!$F$10))</f>
        <v>0</v>
      </c>
      <c r="AC97" s="57"/>
      <c r="AD97" s="58">
        <f>+IF(AC97='Tabla Valoración controles'!$D$13,'Tabla Valoración controles'!$F$13,'Tabla Valoración controles'!$F$14)</f>
        <v>0</v>
      </c>
      <c r="AE97" s="105">
        <f t="shared" si="56"/>
        <v>0</v>
      </c>
      <c r="AF97" s="105">
        <f t="shared" si="81"/>
        <v>0</v>
      </c>
      <c r="AG97" s="105">
        <f t="shared" si="75"/>
        <v>0.24</v>
      </c>
      <c r="AH97" s="263"/>
      <c r="AI97" s="263"/>
      <c r="AJ97" s="263"/>
      <c r="AK97" s="263"/>
      <c r="AL97" s="264"/>
      <c r="AM97" s="266"/>
      <c r="AN97" s="216"/>
      <c r="AO97" s="140"/>
      <c r="AP97" s="140"/>
      <c r="AQ97" s="166"/>
      <c r="AR97" s="140"/>
      <c r="AS97" s="140"/>
      <c r="AT97" s="140"/>
      <c r="AU97" s="140"/>
      <c r="AV97" s="143"/>
      <c r="AW97" s="230"/>
      <c r="AX97" s="139"/>
      <c r="AY97" s="139"/>
      <c r="AZ97" s="139"/>
      <c r="BA97" s="189"/>
      <c r="BB97" s="139"/>
      <c r="BC97" s="139"/>
      <c r="BD97" s="139"/>
      <c r="BE97" s="189"/>
      <c r="BF97" s="139"/>
      <c r="BG97" s="139"/>
      <c r="BH97" s="139"/>
      <c r="BI97" s="189"/>
      <c r="BJ97" s="139"/>
      <c r="BK97" s="139"/>
      <c r="BL97" s="139"/>
      <c r="BM97" s="189"/>
      <c r="BN97" s="109"/>
      <c r="BO97" s="109"/>
      <c r="BP97" s="216"/>
      <c r="BQ97" s="189"/>
      <c r="BR97" s="216"/>
      <c r="BS97" s="216"/>
      <c r="BT97" s="216"/>
      <c r="BU97" s="189"/>
      <c r="BV97" s="216"/>
      <c r="BW97" s="216"/>
      <c r="BX97" s="216"/>
      <c r="BY97" s="189"/>
      <c r="BZ97" s="216"/>
      <c r="CA97" s="216"/>
      <c r="CB97" s="216"/>
      <c r="CC97" s="189"/>
      <c r="CD97" s="216"/>
      <c r="CE97" s="216"/>
      <c r="CF97" s="216"/>
      <c r="CG97" s="189"/>
      <c r="CH97" s="216"/>
      <c r="CI97" s="216"/>
      <c r="CJ97" s="216"/>
      <c r="CK97" s="189"/>
      <c r="CL97" s="216"/>
      <c r="CM97" s="216"/>
      <c r="CN97" s="216"/>
      <c r="CO97" s="189"/>
      <c r="CP97" s="216"/>
      <c r="CQ97" s="216"/>
      <c r="CR97" s="216"/>
      <c r="CS97" s="189"/>
      <c r="CT97" s="216"/>
      <c r="CU97" s="216"/>
      <c r="CV97" s="216"/>
      <c r="CW97" s="189"/>
      <c r="CX97" s="216"/>
      <c r="CY97" s="216"/>
      <c r="CZ97" s="216"/>
      <c r="DA97" s="216"/>
      <c r="DB97" s="216"/>
      <c r="DC97" s="216"/>
      <c r="DD97" s="216"/>
      <c r="DE97" s="216"/>
      <c r="DF97" s="189"/>
      <c r="DG97" s="216"/>
      <c r="DH97" s="216"/>
      <c r="DI97" s="216"/>
      <c r="DJ97" s="216"/>
      <c r="DK97" s="216"/>
      <c r="DL97" s="216"/>
      <c r="DM97" s="216"/>
      <c r="DN97" s="216"/>
      <c r="DO97" s="189"/>
      <c r="DP97" s="216"/>
      <c r="DQ97" s="216"/>
      <c r="DR97" s="216"/>
      <c r="DS97" s="216"/>
      <c r="DT97" s="216"/>
    </row>
    <row r="98" spans="1:124" ht="17.25" customHeight="1" x14ac:dyDescent="0.2">
      <c r="A98" s="278"/>
      <c r="B98" s="281"/>
      <c r="C98" s="260"/>
      <c r="D98" s="260"/>
      <c r="E98" s="281"/>
      <c r="F98" s="287"/>
      <c r="G98" s="287"/>
      <c r="H98" s="290"/>
      <c r="I98" s="272"/>
      <c r="J98" s="275"/>
      <c r="K98" s="234"/>
      <c r="L98" s="237"/>
      <c r="M98" s="240"/>
      <c r="N98" s="234"/>
      <c r="O98" s="269"/>
      <c r="P98" s="269"/>
      <c r="Q98" s="220"/>
      <c r="R98" s="132"/>
      <c r="S98" s="130"/>
      <c r="T98" s="56">
        <f>VLOOKUP(U98,FORMULAS!$A$15:$B$18,2,0)</f>
        <v>0</v>
      </c>
      <c r="U98" s="57" t="s">
        <v>156</v>
      </c>
      <c r="V98" s="58">
        <f>+IF(U98='Tabla Valoración controles'!$D$4,'Tabla Valoración controles'!$F$4,IF('208-PLA-Ft-78 Mapa Gestión'!U98='Tabla Valoración controles'!$D$5,'Tabla Valoración controles'!$F$5,IF(U98=FORMULAS!$A$10,0,'Tabla Valoración controles'!$F$6)))</f>
        <v>0</v>
      </c>
      <c r="W98" s="57"/>
      <c r="X98" s="59">
        <f>+IF(W98='Tabla Valoración controles'!$D$7,'Tabla Valoración controles'!$F$7,IF(U98=FORMULAS!$A$10,0,'Tabla Valoración controles'!$F$8))</f>
        <v>0</v>
      </c>
      <c r="Y98" s="57"/>
      <c r="Z98" s="58">
        <f>+IF(Y98='Tabla Valoración controles'!$D$9,'Tabla Valoración controles'!$F$9,IF(U98=FORMULAS!$A$10,0,'Tabla Valoración controles'!$F$10))</f>
        <v>0</v>
      </c>
      <c r="AA98" s="57"/>
      <c r="AB98" s="58">
        <f>+IF(AA98='Tabla Valoración controles'!$D$9,'Tabla Valoración controles'!$F$9,IF(W98=FORMULAS!$A$10,0,'Tabla Valoración controles'!$F$10))</f>
        <v>0</v>
      </c>
      <c r="AC98" s="57"/>
      <c r="AD98" s="58">
        <f>+IF(AC98='Tabla Valoración controles'!$D$13,'Tabla Valoración controles'!$F$13,'Tabla Valoración controles'!$F$14)</f>
        <v>0</v>
      </c>
      <c r="AE98" s="105">
        <f t="shared" si="56"/>
        <v>0</v>
      </c>
      <c r="AF98" s="105">
        <f t="shared" si="81"/>
        <v>0</v>
      </c>
      <c r="AG98" s="105">
        <f t="shared" si="75"/>
        <v>0.24</v>
      </c>
      <c r="AH98" s="263"/>
      <c r="AI98" s="263"/>
      <c r="AJ98" s="263"/>
      <c r="AK98" s="263"/>
      <c r="AL98" s="264"/>
      <c r="AM98" s="266"/>
      <c r="AN98" s="216"/>
      <c r="AO98" s="140"/>
      <c r="AP98" s="140"/>
      <c r="AQ98" s="166"/>
      <c r="AR98" s="140"/>
      <c r="AS98" s="140"/>
      <c r="AT98" s="140"/>
      <c r="AU98" s="140"/>
      <c r="AV98" s="143"/>
      <c r="AW98" s="230"/>
      <c r="AX98" s="139"/>
      <c r="AY98" s="139"/>
      <c r="AZ98" s="139"/>
      <c r="BA98" s="189"/>
      <c r="BB98" s="139"/>
      <c r="BC98" s="139"/>
      <c r="BD98" s="139"/>
      <c r="BE98" s="189"/>
      <c r="BF98" s="139"/>
      <c r="BG98" s="139"/>
      <c r="BH98" s="139"/>
      <c r="BI98" s="189"/>
      <c r="BJ98" s="139"/>
      <c r="BK98" s="139"/>
      <c r="BL98" s="139"/>
      <c r="BM98" s="189"/>
      <c r="BN98" s="109"/>
      <c r="BO98" s="109"/>
      <c r="BP98" s="216"/>
      <c r="BQ98" s="189"/>
      <c r="BR98" s="216"/>
      <c r="BS98" s="216"/>
      <c r="BT98" s="216"/>
      <c r="BU98" s="189"/>
      <c r="BV98" s="216"/>
      <c r="BW98" s="216"/>
      <c r="BX98" s="216"/>
      <c r="BY98" s="189"/>
      <c r="BZ98" s="216"/>
      <c r="CA98" s="216"/>
      <c r="CB98" s="216"/>
      <c r="CC98" s="189"/>
      <c r="CD98" s="216"/>
      <c r="CE98" s="216"/>
      <c r="CF98" s="216"/>
      <c r="CG98" s="189"/>
      <c r="CH98" s="216"/>
      <c r="CI98" s="216"/>
      <c r="CJ98" s="216"/>
      <c r="CK98" s="189"/>
      <c r="CL98" s="216"/>
      <c r="CM98" s="216"/>
      <c r="CN98" s="216"/>
      <c r="CO98" s="189"/>
      <c r="CP98" s="216"/>
      <c r="CQ98" s="216"/>
      <c r="CR98" s="216"/>
      <c r="CS98" s="189"/>
      <c r="CT98" s="216"/>
      <c r="CU98" s="216"/>
      <c r="CV98" s="216"/>
      <c r="CW98" s="189"/>
      <c r="CX98" s="216"/>
      <c r="CY98" s="216"/>
      <c r="CZ98" s="216"/>
      <c r="DA98" s="216"/>
      <c r="DB98" s="216"/>
      <c r="DC98" s="216"/>
      <c r="DD98" s="216"/>
      <c r="DE98" s="216"/>
      <c r="DF98" s="189"/>
      <c r="DG98" s="216"/>
      <c r="DH98" s="216"/>
      <c r="DI98" s="216"/>
      <c r="DJ98" s="216"/>
      <c r="DK98" s="216"/>
      <c r="DL98" s="216"/>
      <c r="DM98" s="216"/>
      <c r="DN98" s="216"/>
      <c r="DO98" s="189"/>
      <c r="DP98" s="216"/>
      <c r="DQ98" s="216"/>
      <c r="DR98" s="216"/>
      <c r="DS98" s="216"/>
      <c r="DT98" s="216"/>
    </row>
    <row r="99" spans="1:124" ht="17.25" customHeight="1" x14ac:dyDescent="0.2">
      <c r="A99" s="279"/>
      <c r="B99" s="282"/>
      <c r="C99" s="261"/>
      <c r="D99" s="261"/>
      <c r="E99" s="282"/>
      <c r="F99" s="288"/>
      <c r="G99" s="288"/>
      <c r="H99" s="291"/>
      <c r="I99" s="273"/>
      <c r="J99" s="276"/>
      <c r="K99" s="235"/>
      <c r="L99" s="238"/>
      <c r="M99" s="241"/>
      <c r="N99" s="235"/>
      <c r="O99" s="270"/>
      <c r="P99" s="270"/>
      <c r="Q99" s="221"/>
      <c r="R99" s="132"/>
      <c r="S99" s="130"/>
      <c r="T99" s="56">
        <f>VLOOKUP(U99,FORMULAS!$A$15:$B$18,2,0)</f>
        <v>0</v>
      </c>
      <c r="U99" s="57" t="s">
        <v>156</v>
      </c>
      <c r="V99" s="58">
        <f>+IF(U99='Tabla Valoración controles'!$D$4,'Tabla Valoración controles'!$F$4,IF('208-PLA-Ft-78 Mapa Gestión'!U99='Tabla Valoración controles'!$D$5,'Tabla Valoración controles'!$F$5,IF(U99=FORMULAS!$A$10,0,'Tabla Valoración controles'!$F$6)))</f>
        <v>0</v>
      </c>
      <c r="W99" s="57"/>
      <c r="X99" s="59">
        <f>+IF(W99='Tabla Valoración controles'!$D$7,'Tabla Valoración controles'!$F$7,IF(U99=FORMULAS!$A$10,0,'Tabla Valoración controles'!$F$8))</f>
        <v>0</v>
      </c>
      <c r="Y99" s="57"/>
      <c r="Z99" s="58">
        <f>+IF(Y99='Tabla Valoración controles'!$D$9,'Tabla Valoración controles'!$F$9,IF(U99=FORMULAS!$A$10,0,'Tabla Valoración controles'!$F$10))</f>
        <v>0</v>
      </c>
      <c r="AA99" s="57"/>
      <c r="AB99" s="58">
        <f>+IF(AA99='Tabla Valoración controles'!$D$9,'Tabla Valoración controles'!$F$9,IF(W99=FORMULAS!$A$10,0,'Tabla Valoración controles'!$F$10))</f>
        <v>0</v>
      </c>
      <c r="AC99" s="57"/>
      <c r="AD99" s="58">
        <f>+IF(AC99='Tabla Valoración controles'!$D$13,'Tabla Valoración controles'!$F$13,'Tabla Valoración controles'!$F$14)</f>
        <v>0</v>
      </c>
      <c r="AE99" s="105">
        <f t="shared" si="56"/>
        <v>0</v>
      </c>
      <c r="AF99" s="105">
        <f t="shared" si="81"/>
        <v>0</v>
      </c>
      <c r="AG99" s="105">
        <f t="shared" si="75"/>
        <v>0.24</v>
      </c>
      <c r="AH99" s="263"/>
      <c r="AI99" s="263"/>
      <c r="AJ99" s="263"/>
      <c r="AK99" s="263"/>
      <c r="AL99" s="264"/>
      <c r="AM99" s="267"/>
      <c r="AN99" s="217"/>
      <c r="AO99" s="140"/>
      <c r="AP99" s="140"/>
      <c r="AQ99" s="166"/>
      <c r="AR99" s="140"/>
      <c r="AS99" s="140"/>
      <c r="AT99" s="140"/>
      <c r="AU99" s="140"/>
      <c r="AV99" s="144"/>
      <c r="AW99" s="231"/>
      <c r="AX99" s="139"/>
      <c r="AY99" s="139"/>
      <c r="AZ99" s="139"/>
      <c r="BA99" s="189"/>
      <c r="BB99" s="139"/>
      <c r="BC99" s="139"/>
      <c r="BD99" s="139"/>
      <c r="BE99" s="189"/>
      <c r="BF99" s="139"/>
      <c r="BG99" s="139"/>
      <c r="BH99" s="139"/>
      <c r="BI99" s="189"/>
      <c r="BJ99" s="139"/>
      <c r="BK99" s="139"/>
      <c r="BL99" s="139"/>
      <c r="BM99" s="189"/>
      <c r="BN99" s="110"/>
      <c r="BO99" s="110"/>
      <c r="BP99" s="217"/>
      <c r="BQ99" s="189"/>
      <c r="BR99" s="217"/>
      <c r="BS99" s="217"/>
      <c r="BT99" s="217"/>
      <c r="BU99" s="189"/>
      <c r="BV99" s="217"/>
      <c r="BW99" s="217"/>
      <c r="BX99" s="217"/>
      <c r="BY99" s="189"/>
      <c r="BZ99" s="217"/>
      <c r="CA99" s="217"/>
      <c r="CB99" s="217"/>
      <c r="CC99" s="189"/>
      <c r="CD99" s="217"/>
      <c r="CE99" s="217"/>
      <c r="CF99" s="217"/>
      <c r="CG99" s="189"/>
      <c r="CH99" s="217"/>
      <c r="CI99" s="217"/>
      <c r="CJ99" s="217"/>
      <c r="CK99" s="189"/>
      <c r="CL99" s="217"/>
      <c r="CM99" s="217"/>
      <c r="CN99" s="217"/>
      <c r="CO99" s="189"/>
      <c r="CP99" s="217"/>
      <c r="CQ99" s="217"/>
      <c r="CR99" s="217"/>
      <c r="CS99" s="189"/>
      <c r="CT99" s="217"/>
      <c r="CU99" s="217"/>
      <c r="CV99" s="217"/>
      <c r="CW99" s="189"/>
      <c r="CX99" s="217"/>
      <c r="CY99" s="217"/>
      <c r="CZ99" s="217"/>
      <c r="DA99" s="217"/>
      <c r="DB99" s="217"/>
      <c r="DC99" s="217"/>
      <c r="DD99" s="217"/>
      <c r="DE99" s="217"/>
      <c r="DF99" s="189"/>
      <c r="DG99" s="217"/>
      <c r="DH99" s="217"/>
      <c r="DI99" s="217"/>
      <c r="DJ99" s="217"/>
      <c r="DK99" s="217"/>
      <c r="DL99" s="217"/>
      <c r="DM99" s="217"/>
      <c r="DN99" s="217"/>
      <c r="DO99" s="189"/>
      <c r="DP99" s="217"/>
      <c r="DQ99" s="217"/>
      <c r="DR99" s="217"/>
      <c r="DS99" s="217"/>
      <c r="DT99" s="217"/>
    </row>
    <row r="100" spans="1:124" ht="72.75" customHeight="1" x14ac:dyDescent="0.2">
      <c r="A100" s="277">
        <v>16</v>
      </c>
      <c r="B100" s="280" t="s">
        <v>176</v>
      </c>
      <c r="C100" s="259" t="str">
        <f>VLOOKUP(B100,FORMULAS!$A$30:$B$52,2,0)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100" s="259" t="str">
        <f>VLOOKUP(B100,FORMULAS!$A$30:$C$52,3,0)</f>
        <v>Subdirector Financiero</v>
      </c>
      <c r="E100" s="280" t="s">
        <v>112</v>
      </c>
      <c r="F100" s="280" t="s">
        <v>384</v>
      </c>
      <c r="G100" s="280" t="s">
        <v>385</v>
      </c>
      <c r="H100" s="283" t="s">
        <v>386</v>
      </c>
      <c r="I100" s="271" t="s">
        <v>259</v>
      </c>
      <c r="J100" s="274">
        <v>12</v>
      </c>
      <c r="K100" s="233" t="str">
        <f>+IF(L100=FORMULAS!$N$2,FORMULAS!$O$2,IF('208-PLA-Ft-78 Mapa Gestión'!L100:L105=FORMULAS!$N$3,FORMULAS!$O$3,IF('208-PLA-Ft-78 Mapa Gestión'!L100:L105=FORMULAS!$N$4,FORMULAS!$O$4,IF('208-PLA-Ft-78 Mapa Gestión'!L100:L105=FORMULAS!$N$5,FORMULAS!$O$5,IF('208-PLA-Ft-78 Mapa Gestión'!L100:L105=FORMULAS!$N$6,FORMULAS!$O$6)))))</f>
        <v>Baja</v>
      </c>
      <c r="L100" s="236">
        <f>+IF(J100&lt;=FORMULAS!$M$2,FORMULAS!$N$2,IF('208-PLA-Ft-78 Mapa Gestión'!J100&lt;=FORMULAS!$M$3,FORMULAS!$N$3,IF('208-PLA-Ft-78 Mapa Gestión'!J100&lt;=FORMULAS!$M$4,FORMULAS!$N$4,IF('208-PLA-Ft-78 Mapa Gestión'!J100&lt;=FORMULAS!$M$5,FORMULAS!$N$5,FORMULAS!$N$6))))</f>
        <v>0.4</v>
      </c>
      <c r="M100" s="239" t="s">
        <v>86</v>
      </c>
      <c r="N100" s="233" t="str">
        <f>+IF(M100=FORMULAS!$H$2,FORMULAS!$I$2,IF('208-PLA-Ft-78 Mapa Gestión'!M100:M105=FORMULAS!$H$3,FORMULAS!$I$3,IF('208-PLA-Ft-78 Mapa Gestión'!M100:M105=FORMULAS!$H$4,FORMULAS!$I$4,IF('208-PLA-Ft-78 Mapa Gestión'!M100:M105=FORMULAS!$H$5,FORMULAS!$I$5,IF('208-PLA-Ft-78 Mapa Gestión'!M100:M105=FORMULAS!$H$6,FORMULAS!$I$6,IF('208-PLA-Ft-78 Mapa Gestión'!M100:M105=FORMULAS!$H$7,FORMULAS!$I$7,IF('208-PLA-Ft-78 Mapa Gestión'!M100:M105=FORMULAS!$H$8,FORMULAS!$I$8,IF('208-PLA-Ft-78 Mapa Gestión'!M100:M105=FORMULAS!$H$9,FORMULAS!$I$9,IF('208-PLA-Ft-78 Mapa Gestión'!M100:M105=FORMULAS!$H$10,FORMULAS!$I$10,IF('208-PLA-Ft-78 Mapa Gestión'!M100:M105=FORMULAS!$H$11,FORMULAS!$I$11))))))))))</f>
        <v>Mayor</v>
      </c>
      <c r="O100" s="268">
        <f>VLOOKUP(N100,FORMULAS!$I$1:$J$6,2,0)</f>
        <v>0.8</v>
      </c>
      <c r="P100" s="268" t="str">
        <f t="shared" ref="P100" si="82">CONCATENATE(N100,K100)</f>
        <v>MayorBaja</v>
      </c>
      <c r="Q100" s="219" t="str">
        <f>VLOOKUP(P100,FORMULAS!$K$17:$L$42,2,0)</f>
        <v>Alto</v>
      </c>
      <c r="R100" s="132">
        <v>1</v>
      </c>
      <c r="S100" s="130" t="s">
        <v>477</v>
      </c>
      <c r="T100" s="56" t="str">
        <f>VLOOKUP(U100,FORMULAS!$A$15:$B$18,2,0)</f>
        <v>Probabilidad</v>
      </c>
      <c r="U100" s="57" t="s">
        <v>13</v>
      </c>
      <c r="V100" s="58">
        <f>+IF(U100='Tabla Valoración controles'!$D$4,'Tabla Valoración controles'!$F$4,IF('208-PLA-Ft-78 Mapa Gestión'!U100='Tabla Valoración controles'!$D$5,'Tabla Valoración controles'!$F$5,IF(U100=FORMULAS!$A$10,0,'Tabla Valoración controles'!$F$6)))</f>
        <v>0.25</v>
      </c>
      <c r="W100" s="57" t="s">
        <v>8</v>
      </c>
      <c r="X100" s="59">
        <f>+IF(W100='Tabla Valoración controles'!$D$7,'Tabla Valoración controles'!$F$7,IF(U100=FORMULAS!$A$10,0,'Tabla Valoración controles'!$F$8))</f>
        <v>0.15</v>
      </c>
      <c r="Y100" s="57" t="s">
        <v>18</v>
      </c>
      <c r="Z100" s="58">
        <f>+IF(Y100='Tabla Valoración controles'!$D$9,'Tabla Valoración controles'!$F$9,IF(U100=FORMULAS!$A$10,0,'Tabla Valoración controles'!$F$10))</f>
        <v>0</v>
      </c>
      <c r="AA100" s="57" t="s">
        <v>22</v>
      </c>
      <c r="AB100" s="58">
        <f>+IF(AA100='Tabla Valoración controles'!$D$9,'Tabla Valoración controles'!$F$9,IF(W100=FORMULAS!$A$10,0,'Tabla Valoración controles'!$F$10))</f>
        <v>0</v>
      </c>
      <c r="AC100" s="57" t="s">
        <v>100</v>
      </c>
      <c r="AD100" s="58">
        <f>+IF(AC100='Tabla Valoración controles'!$D$13,'Tabla Valoración controles'!$F$13,'Tabla Valoración controles'!$F$14)</f>
        <v>0</v>
      </c>
      <c r="AE100" s="105">
        <f t="shared" si="56"/>
        <v>0.4</v>
      </c>
      <c r="AF100" s="105">
        <f>+IF(T100=FORMULAS!$A$8,'208-PLA-Ft-78 Mapa Gestión'!AE100*'208-PLA-Ft-78 Mapa Gestión'!L100:L105,'208-PLA-Ft-78 Mapa Gestión'!AE100*'208-PLA-Ft-78 Mapa Gestión'!O100:O105)</f>
        <v>0.16000000000000003</v>
      </c>
      <c r="AG100" s="105">
        <f>+IF(T100=FORMULAS!$A$8,'208-PLA-Ft-78 Mapa Gestión'!L100:L105-'208-PLA-Ft-78 Mapa Gestión'!AF100,0)</f>
        <v>0.24</v>
      </c>
      <c r="AH100" s="262">
        <f t="shared" ref="AH100" si="83">+AG105</f>
        <v>0.1152</v>
      </c>
      <c r="AI100" s="262" t="str">
        <f>+IF(AH100&lt;=FORMULAS!$N$2,FORMULAS!$O$2,IF(AH100&lt;=FORMULAS!$N$3,FORMULAS!$O$3,IF(AH100&lt;=FORMULAS!$N$4,FORMULAS!$O$4,IF(AH100&lt;=FORMULAS!$N$5,FORMULAS!$O$5,FORMULAS!O96))))</f>
        <v>Muy Baja</v>
      </c>
      <c r="AJ100" s="262" t="str">
        <f>+IF(T100=FORMULAS!$A$9,AG105,'208-PLA-Ft-78 Mapa Gestión'!N100:N105)</f>
        <v>Mayor</v>
      </c>
      <c r="AK100" s="262">
        <f>+IF(T100=FORMULAS!B99,'208-PLA-Ft-78 Mapa Gestión'!AG105,'208-PLA-Ft-78 Mapa Gestión'!O100:O105)</f>
        <v>0.8</v>
      </c>
      <c r="AL100" s="264" t="str">
        <f t="shared" ref="AL100" si="84">CONCATENATE(AJ100,AI100)</f>
        <v>MayorMuy Baja</v>
      </c>
      <c r="AM100" s="265" t="str">
        <f>VLOOKUP(AL100,FORMULAS!$K$17:$L$42,2,0)</f>
        <v>Alto</v>
      </c>
      <c r="AN100" s="215" t="s">
        <v>162</v>
      </c>
      <c r="AO100" s="139" t="s">
        <v>528</v>
      </c>
      <c r="AP100" s="139" t="s">
        <v>571</v>
      </c>
      <c r="AQ100" s="139" t="s">
        <v>320</v>
      </c>
      <c r="AR100" s="158">
        <v>44562</v>
      </c>
      <c r="AS100" s="158">
        <v>44925</v>
      </c>
      <c r="AT100" s="139" t="s">
        <v>611</v>
      </c>
      <c r="AU100" s="139" t="s">
        <v>612</v>
      </c>
      <c r="AV100" s="157" t="s">
        <v>234</v>
      </c>
      <c r="AW100" s="229" t="s">
        <v>675</v>
      </c>
      <c r="AX100" s="139"/>
      <c r="AY100" s="139"/>
      <c r="AZ100" s="139"/>
      <c r="BA100" s="189"/>
      <c r="BB100" s="139"/>
      <c r="BC100" s="139"/>
      <c r="BD100" s="139"/>
      <c r="BE100" s="189"/>
      <c r="BF100" s="139"/>
      <c r="BG100" s="139"/>
      <c r="BH100" s="139"/>
      <c r="BI100" s="189"/>
      <c r="BJ100" s="139"/>
      <c r="BK100" s="139"/>
      <c r="BL100" s="139"/>
      <c r="BM100" s="189"/>
      <c r="BN100" s="108"/>
      <c r="BO100" s="108"/>
      <c r="BP100" s="215"/>
      <c r="BQ100" s="189"/>
      <c r="BR100" s="215"/>
      <c r="BS100" s="215"/>
      <c r="BT100" s="215"/>
      <c r="BU100" s="189"/>
      <c r="BV100" s="215"/>
      <c r="BW100" s="215"/>
      <c r="BX100" s="215"/>
      <c r="BY100" s="189"/>
      <c r="BZ100" s="215"/>
      <c r="CA100" s="215"/>
      <c r="CB100" s="215"/>
      <c r="CC100" s="189"/>
      <c r="CD100" s="215"/>
      <c r="CE100" s="215"/>
      <c r="CF100" s="215"/>
      <c r="CG100" s="189"/>
      <c r="CH100" s="215"/>
      <c r="CI100" s="215"/>
      <c r="CJ100" s="215"/>
      <c r="CK100" s="189"/>
      <c r="CL100" s="215"/>
      <c r="CM100" s="215"/>
      <c r="CN100" s="215"/>
      <c r="CO100" s="189"/>
      <c r="CP100" s="215"/>
      <c r="CQ100" s="215"/>
      <c r="CR100" s="215"/>
      <c r="CS100" s="189"/>
      <c r="CT100" s="215"/>
      <c r="CU100" s="215"/>
      <c r="CV100" s="215"/>
      <c r="CW100" s="189"/>
      <c r="CX100" s="215"/>
      <c r="CY100" s="215"/>
      <c r="CZ100" s="215"/>
      <c r="DA100" s="215"/>
      <c r="DB100" s="215"/>
      <c r="DC100" s="215"/>
      <c r="DD100" s="215"/>
      <c r="DE100" s="215"/>
      <c r="DF100" s="189"/>
      <c r="DG100" s="215"/>
      <c r="DH100" s="215"/>
      <c r="DI100" s="215"/>
      <c r="DJ100" s="215"/>
      <c r="DK100" s="215"/>
      <c r="DL100" s="215"/>
      <c r="DM100" s="215"/>
      <c r="DN100" s="215"/>
      <c r="DO100" s="189"/>
      <c r="DP100" s="215"/>
      <c r="DQ100" s="215"/>
      <c r="DR100" s="215"/>
      <c r="DS100" s="215"/>
      <c r="DT100" s="215"/>
    </row>
    <row r="101" spans="1:124" ht="72.75" customHeight="1" x14ac:dyDescent="0.2">
      <c r="A101" s="278"/>
      <c r="B101" s="281"/>
      <c r="C101" s="260"/>
      <c r="D101" s="260"/>
      <c r="E101" s="281"/>
      <c r="F101" s="281"/>
      <c r="G101" s="281"/>
      <c r="H101" s="284"/>
      <c r="I101" s="272"/>
      <c r="J101" s="275"/>
      <c r="K101" s="234"/>
      <c r="L101" s="237"/>
      <c r="M101" s="240"/>
      <c r="N101" s="234"/>
      <c r="O101" s="269"/>
      <c r="P101" s="269"/>
      <c r="Q101" s="220"/>
      <c r="R101" s="132">
        <v>2</v>
      </c>
      <c r="S101" s="130" t="s">
        <v>478</v>
      </c>
      <c r="T101" s="56" t="str">
        <f>VLOOKUP(U101,FORMULAS!$A$15:$B$18,2,0)</f>
        <v>Probabilidad</v>
      </c>
      <c r="U101" s="57" t="s">
        <v>13</v>
      </c>
      <c r="V101" s="58">
        <f>+IF(U101='Tabla Valoración controles'!$D$4,'Tabla Valoración controles'!$F$4,IF('208-PLA-Ft-78 Mapa Gestión'!U101='Tabla Valoración controles'!$D$5,'Tabla Valoración controles'!$F$5,IF(U101=FORMULAS!$A$10,0,'Tabla Valoración controles'!$F$6)))</f>
        <v>0.25</v>
      </c>
      <c r="W101" s="57" t="s">
        <v>8</v>
      </c>
      <c r="X101" s="59">
        <f>+IF(W101='Tabla Valoración controles'!$D$7,'Tabla Valoración controles'!$F$7,IF(U101=FORMULAS!$A$10,0,'Tabla Valoración controles'!$F$8))</f>
        <v>0.15</v>
      </c>
      <c r="Y101" s="57" t="s">
        <v>18</v>
      </c>
      <c r="Z101" s="58">
        <f>+IF(Y101='Tabla Valoración controles'!$D$9,'Tabla Valoración controles'!$F$9,IF(U101=FORMULAS!$A$10,0,'Tabla Valoración controles'!$F$10))</f>
        <v>0</v>
      </c>
      <c r="AA101" s="57" t="s">
        <v>21</v>
      </c>
      <c r="AB101" s="58">
        <f>+IF(AA101='Tabla Valoración controles'!$D$9,'Tabla Valoración controles'!$F$9,IF(W101=FORMULAS!$A$10,0,'Tabla Valoración controles'!$F$10))</f>
        <v>0</v>
      </c>
      <c r="AC101" s="57" t="s">
        <v>100</v>
      </c>
      <c r="AD101" s="58">
        <f>+IF(AC101='Tabla Valoración controles'!$D$13,'Tabla Valoración controles'!$F$13,'Tabla Valoración controles'!$F$14)</f>
        <v>0</v>
      </c>
      <c r="AE101" s="105">
        <f t="shared" si="56"/>
        <v>0.4</v>
      </c>
      <c r="AF101" s="105">
        <f t="shared" ref="AF101" si="85">+AE101*AG100</f>
        <v>9.6000000000000002E-2</v>
      </c>
      <c r="AG101" s="105">
        <f t="shared" ref="AG101" si="86">+AG100-AF101</f>
        <v>0.14399999999999999</v>
      </c>
      <c r="AH101" s="263"/>
      <c r="AI101" s="263"/>
      <c r="AJ101" s="263"/>
      <c r="AK101" s="263"/>
      <c r="AL101" s="264"/>
      <c r="AM101" s="266"/>
      <c r="AN101" s="216"/>
      <c r="AO101" s="145" t="s">
        <v>529</v>
      </c>
      <c r="AP101" s="145" t="s">
        <v>572</v>
      </c>
      <c r="AQ101" s="145" t="s">
        <v>320</v>
      </c>
      <c r="AR101" s="159">
        <v>44562</v>
      </c>
      <c r="AS101" s="159">
        <v>44926</v>
      </c>
      <c r="AT101" s="145" t="s">
        <v>613</v>
      </c>
      <c r="AU101" s="145" t="s">
        <v>614</v>
      </c>
      <c r="AV101" s="157" t="s">
        <v>234</v>
      </c>
      <c r="AW101" s="230"/>
      <c r="AX101" s="139"/>
      <c r="AY101" s="139"/>
      <c r="AZ101" s="139"/>
      <c r="BA101" s="189"/>
      <c r="BB101" s="139"/>
      <c r="BC101" s="139"/>
      <c r="BD101" s="139"/>
      <c r="BE101" s="189"/>
      <c r="BF101" s="139"/>
      <c r="BG101" s="139"/>
      <c r="BH101" s="139"/>
      <c r="BI101" s="189"/>
      <c r="BJ101" s="139"/>
      <c r="BK101" s="139"/>
      <c r="BL101" s="139"/>
      <c r="BM101" s="189"/>
      <c r="BN101" s="109"/>
      <c r="BO101" s="109"/>
      <c r="BP101" s="216"/>
      <c r="BQ101" s="189"/>
      <c r="BR101" s="216"/>
      <c r="BS101" s="216"/>
      <c r="BT101" s="216"/>
      <c r="BU101" s="189"/>
      <c r="BV101" s="216"/>
      <c r="BW101" s="216"/>
      <c r="BX101" s="216"/>
      <c r="BY101" s="189"/>
      <c r="BZ101" s="216"/>
      <c r="CA101" s="216"/>
      <c r="CB101" s="216"/>
      <c r="CC101" s="189"/>
      <c r="CD101" s="216"/>
      <c r="CE101" s="216"/>
      <c r="CF101" s="216"/>
      <c r="CG101" s="189"/>
      <c r="CH101" s="216"/>
      <c r="CI101" s="216"/>
      <c r="CJ101" s="216"/>
      <c r="CK101" s="189"/>
      <c r="CL101" s="216"/>
      <c r="CM101" s="216"/>
      <c r="CN101" s="216"/>
      <c r="CO101" s="189"/>
      <c r="CP101" s="216"/>
      <c r="CQ101" s="216"/>
      <c r="CR101" s="216"/>
      <c r="CS101" s="189"/>
      <c r="CT101" s="216"/>
      <c r="CU101" s="216"/>
      <c r="CV101" s="216"/>
      <c r="CW101" s="189"/>
      <c r="CX101" s="216"/>
      <c r="CY101" s="216"/>
      <c r="CZ101" s="216"/>
      <c r="DA101" s="216"/>
      <c r="DB101" s="216"/>
      <c r="DC101" s="216"/>
      <c r="DD101" s="216"/>
      <c r="DE101" s="216"/>
      <c r="DF101" s="189"/>
      <c r="DG101" s="216"/>
      <c r="DH101" s="216"/>
      <c r="DI101" s="216"/>
      <c r="DJ101" s="216"/>
      <c r="DK101" s="216"/>
      <c r="DL101" s="216"/>
      <c r="DM101" s="216"/>
      <c r="DN101" s="216"/>
      <c r="DO101" s="189"/>
      <c r="DP101" s="216"/>
      <c r="DQ101" s="216"/>
      <c r="DR101" s="216"/>
      <c r="DS101" s="216"/>
      <c r="DT101" s="216"/>
    </row>
    <row r="102" spans="1:124" ht="72.75" customHeight="1" x14ac:dyDescent="0.2">
      <c r="A102" s="278"/>
      <c r="B102" s="281"/>
      <c r="C102" s="260"/>
      <c r="D102" s="260"/>
      <c r="E102" s="281"/>
      <c r="F102" s="281"/>
      <c r="G102" s="281"/>
      <c r="H102" s="284"/>
      <c r="I102" s="272"/>
      <c r="J102" s="275"/>
      <c r="K102" s="234"/>
      <c r="L102" s="237"/>
      <c r="M102" s="240"/>
      <c r="N102" s="234"/>
      <c r="O102" s="269"/>
      <c r="P102" s="269"/>
      <c r="Q102" s="220"/>
      <c r="R102" s="132">
        <v>3</v>
      </c>
      <c r="S102" s="130" t="s">
        <v>479</v>
      </c>
      <c r="T102" s="56" t="str">
        <f>VLOOKUP(U102,FORMULAS!$A$15:$B$18,2,0)</f>
        <v>Probabilidad</v>
      </c>
      <c r="U102" s="57" t="s">
        <v>14</v>
      </c>
      <c r="V102" s="58">
        <f>+IF(U102='Tabla Valoración controles'!$D$4,'Tabla Valoración controles'!$F$4,IF('208-PLA-Ft-78 Mapa Gestión'!U102='Tabla Valoración controles'!$D$5,'Tabla Valoración controles'!$F$5,IF(U102=FORMULAS!$A$10,0,'Tabla Valoración controles'!$F$6)))</f>
        <v>0.15</v>
      </c>
      <c r="W102" s="57" t="s">
        <v>8</v>
      </c>
      <c r="X102" s="59">
        <f>+IF(W102='Tabla Valoración controles'!$D$7,'Tabla Valoración controles'!$F$7,IF(U102=FORMULAS!$A$10,0,'Tabla Valoración controles'!$F$8))</f>
        <v>0.15</v>
      </c>
      <c r="Y102" s="57" t="s">
        <v>18</v>
      </c>
      <c r="Z102" s="58">
        <f>+IF(Y102='Tabla Valoración controles'!$D$9,'Tabla Valoración controles'!$F$9,IF(U102=FORMULAS!$A$10,0,'Tabla Valoración controles'!$F$10))</f>
        <v>0</v>
      </c>
      <c r="AA102" s="57" t="s">
        <v>21</v>
      </c>
      <c r="AB102" s="58">
        <f>+IF(AA102='Tabla Valoración controles'!$D$9,'Tabla Valoración controles'!$F$9,IF(W102=FORMULAS!$A$10,0,'Tabla Valoración controles'!$F$10))</f>
        <v>0</v>
      </c>
      <c r="AC102" s="57" t="s">
        <v>100</v>
      </c>
      <c r="AD102" s="58">
        <f>+IF(AC102='Tabla Valoración controles'!$D$13,'Tabla Valoración controles'!$F$13,'Tabla Valoración controles'!$F$14)</f>
        <v>0</v>
      </c>
      <c r="AE102" s="105">
        <f t="shared" si="56"/>
        <v>0.3</v>
      </c>
      <c r="AF102" s="105">
        <f t="shared" ref="AF102:AF105" si="87">+AF101*AE102</f>
        <v>2.8799999999999999E-2</v>
      </c>
      <c r="AG102" s="105">
        <f t="shared" si="75"/>
        <v>0.1152</v>
      </c>
      <c r="AH102" s="263"/>
      <c r="AI102" s="263"/>
      <c r="AJ102" s="263"/>
      <c r="AK102" s="263"/>
      <c r="AL102" s="264"/>
      <c r="AM102" s="266"/>
      <c r="AN102" s="216"/>
      <c r="AO102" s="143"/>
      <c r="AP102" s="143"/>
      <c r="AQ102" s="143"/>
      <c r="AR102" s="143"/>
      <c r="AS102" s="143"/>
      <c r="AT102" s="143"/>
      <c r="AU102" s="143"/>
      <c r="AV102" s="143"/>
      <c r="AW102" s="230"/>
      <c r="AX102" s="139"/>
      <c r="AY102" s="139"/>
      <c r="AZ102" s="139"/>
      <c r="BA102" s="189"/>
      <c r="BB102" s="139"/>
      <c r="BC102" s="139"/>
      <c r="BD102" s="139"/>
      <c r="BE102" s="189"/>
      <c r="BF102" s="139"/>
      <c r="BG102" s="139"/>
      <c r="BH102" s="139"/>
      <c r="BI102" s="189"/>
      <c r="BJ102" s="139"/>
      <c r="BK102" s="139"/>
      <c r="BL102" s="139"/>
      <c r="BM102" s="189"/>
      <c r="BN102" s="109"/>
      <c r="BO102" s="109"/>
      <c r="BP102" s="216"/>
      <c r="BQ102" s="189"/>
      <c r="BR102" s="216"/>
      <c r="BS102" s="216"/>
      <c r="BT102" s="216"/>
      <c r="BU102" s="189"/>
      <c r="BV102" s="216"/>
      <c r="BW102" s="216"/>
      <c r="BX102" s="216"/>
      <c r="BY102" s="189"/>
      <c r="BZ102" s="216"/>
      <c r="CA102" s="216"/>
      <c r="CB102" s="216"/>
      <c r="CC102" s="189"/>
      <c r="CD102" s="216"/>
      <c r="CE102" s="216"/>
      <c r="CF102" s="216"/>
      <c r="CG102" s="189"/>
      <c r="CH102" s="216"/>
      <c r="CI102" s="216"/>
      <c r="CJ102" s="216"/>
      <c r="CK102" s="189"/>
      <c r="CL102" s="216"/>
      <c r="CM102" s="216"/>
      <c r="CN102" s="216"/>
      <c r="CO102" s="189"/>
      <c r="CP102" s="216"/>
      <c r="CQ102" s="216"/>
      <c r="CR102" s="216"/>
      <c r="CS102" s="189"/>
      <c r="CT102" s="216"/>
      <c r="CU102" s="216"/>
      <c r="CV102" s="216"/>
      <c r="CW102" s="189"/>
      <c r="CX102" s="216"/>
      <c r="CY102" s="216"/>
      <c r="CZ102" s="216"/>
      <c r="DA102" s="216"/>
      <c r="DB102" s="216"/>
      <c r="DC102" s="216"/>
      <c r="DD102" s="216"/>
      <c r="DE102" s="216"/>
      <c r="DF102" s="189"/>
      <c r="DG102" s="216"/>
      <c r="DH102" s="216"/>
      <c r="DI102" s="216"/>
      <c r="DJ102" s="216"/>
      <c r="DK102" s="216"/>
      <c r="DL102" s="216"/>
      <c r="DM102" s="216"/>
      <c r="DN102" s="216"/>
      <c r="DO102" s="189"/>
      <c r="DP102" s="216"/>
      <c r="DQ102" s="216"/>
      <c r="DR102" s="216"/>
      <c r="DS102" s="216"/>
      <c r="DT102" s="216"/>
    </row>
    <row r="103" spans="1:124" ht="17.25" customHeight="1" x14ac:dyDescent="0.2">
      <c r="A103" s="278"/>
      <c r="B103" s="281"/>
      <c r="C103" s="260"/>
      <c r="D103" s="260"/>
      <c r="E103" s="281"/>
      <c r="F103" s="281"/>
      <c r="G103" s="281"/>
      <c r="H103" s="284"/>
      <c r="I103" s="272"/>
      <c r="J103" s="275"/>
      <c r="K103" s="234"/>
      <c r="L103" s="237"/>
      <c r="M103" s="240"/>
      <c r="N103" s="234"/>
      <c r="O103" s="269"/>
      <c r="P103" s="269"/>
      <c r="Q103" s="220"/>
      <c r="R103" s="132"/>
      <c r="S103" s="130"/>
      <c r="T103" s="56">
        <f>VLOOKUP(U103,FORMULAS!$A$15:$B$18,2,0)</f>
        <v>0</v>
      </c>
      <c r="U103" s="57" t="s">
        <v>156</v>
      </c>
      <c r="V103" s="58">
        <f>+IF(U103='Tabla Valoración controles'!$D$4,'Tabla Valoración controles'!$F$4,IF('208-PLA-Ft-78 Mapa Gestión'!U103='Tabla Valoración controles'!$D$5,'Tabla Valoración controles'!$F$5,IF(U103=FORMULAS!$A$10,0,'Tabla Valoración controles'!$F$6)))</f>
        <v>0</v>
      </c>
      <c r="W103" s="57"/>
      <c r="X103" s="59">
        <f>+IF(W103='Tabla Valoración controles'!$D$7,'Tabla Valoración controles'!$F$7,IF(U103=FORMULAS!$A$10,0,'Tabla Valoración controles'!$F$8))</f>
        <v>0</v>
      </c>
      <c r="Y103" s="57"/>
      <c r="Z103" s="58">
        <f>+IF(Y103='Tabla Valoración controles'!$D$9,'Tabla Valoración controles'!$F$9,IF(U103=FORMULAS!$A$10,0,'Tabla Valoración controles'!$F$10))</f>
        <v>0</v>
      </c>
      <c r="AA103" s="57"/>
      <c r="AB103" s="58">
        <f>+IF(AA103='Tabla Valoración controles'!$D$9,'Tabla Valoración controles'!$F$9,IF(W103=FORMULAS!$A$10,0,'Tabla Valoración controles'!$F$10))</f>
        <v>0</v>
      </c>
      <c r="AC103" s="57"/>
      <c r="AD103" s="58">
        <f>+IF(AC103='Tabla Valoración controles'!$D$13,'Tabla Valoración controles'!$F$13,'Tabla Valoración controles'!$F$14)</f>
        <v>0</v>
      </c>
      <c r="AE103" s="105">
        <f t="shared" si="56"/>
        <v>0</v>
      </c>
      <c r="AF103" s="105">
        <f t="shared" si="87"/>
        <v>0</v>
      </c>
      <c r="AG103" s="105">
        <f t="shared" si="75"/>
        <v>0.1152</v>
      </c>
      <c r="AH103" s="263"/>
      <c r="AI103" s="263"/>
      <c r="AJ103" s="263"/>
      <c r="AK103" s="263"/>
      <c r="AL103" s="264"/>
      <c r="AM103" s="266"/>
      <c r="AN103" s="216"/>
      <c r="AO103" s="143"/>
      <c r="AP103" s="143"/>
      <c r="AQ103" s="143"/>
      <c r="AR103" s="143"/>
      <c r="AS103" s="143"/>
      <c r="AT103" s="143"/>
      <c r="AU103" s="143"/>
      <c r="AV103" s="143"/>
      <c r="AW103" s="230"/>
      <c r="AX103" s="139"/>
      <c r="AY103" s="139"/>
      <c r="AZ103" s="139"/>
      <c r="BA103" s="189"/>
      <c r="BB103" s="139"/>
      <c r="BC103" s="139"/>
      <c r="BD103" s="139"/>
      <c r="BE103" s="189"/>
      <c r="BF103" s="139"/>
      <c r="BG103" s="139"/>
      <c r="BH103" s="139"/>
      <c r="BI103" s="189"/>
      <c r="BJ103" s="139"/>
      <c r="BK103" s="139"/>
      <c r="BL103" s="139"/>
      <c r="BM103" s="189"/>
      <c r="BN103" s="109"/>
      <c r="BO103" s="109"/>
      <c r="BP103" s="216"/>
      <c r="BQ103" s="189"/>
      <c r="BR103" s="216"/>
      <c r="BS103" s="216"/>
      <c r="BT103" s="216"/>
      <c r="BU103" s="189"/>
      <c r="BV103" s="216"/>
      <c r="BW103" s="216"/>
      <c r="BX103" s="216"/>
      <c r="BY103" s="189"/>
      <c r="BZ103" s="216"/>
      <c r="CA103" s="216"/>
      <c r="CB103" s="216"/>
      <c r="CC103" s="189"/>
      <c r="CD103" s="216"/>
      <c r="CE103" s="216"/>
      <c r="CF103" s="216"/>
      <c r="CG103" s="189"/>
      <c r="CH103" s="216"/>
      <c r="CI103" s="216"/>
      <c r="CJ103" s="216"/>
      <c r="CK103" s="189"/>
      <c r="CL103" s="216"/>
      <c r="CM103" s="216"/>
      <c r="CN103" s="216"/>
      <c r="CO103" s="189"/>
      <c r="CP103" s="216"/>
      <c r="CQ103" s="216"/>
      <c r="CR103" s="216"/>
      <c r="CS103" s="189"/>
      <c r="CT103" s="216"/>
      <c r="CU103" s="216"/>
      <c r="CV103" s="216"/>
      <c r="CW103" s="189"/>
      <c r="CX103" s="216"/>
      <c r="CY103" s="216"/>
      <c r="CZ103" s="216"/>
      <c r="DA103" s="216"/>
      <c r="DB103" s="216"/>
      <c r="DC103" s="216"/>
      <c r="DD103" s="216"/>
      <c r="DE103" s="216"/>
      <c r="DF103" s="189"/>
      <c r="DG103" s="216"/>
      <c r="DH103" s="216"/>
      <c r="DI103" s="216"/>
      <c r="DJ103" s="216"/>
      <c r="DK103" s="216"/>
      <c r="DL103" s="216"/>
      <c r="DM103" s="216"/>
      <c r="DN103" s="216"/>
      <c r="DO103" s="189"/>
      <c r="DP103" s="216"/>
      <c r="DQ103" s="216"/>
      <c r="DR103" s="216"/>
      <c r="DS103" s="216"/>
      <c r="DT103" s="216"/>
    </row>
    <row r="104" spans="1:124" ht="17.25" customHeight="1" x14ac:dyDescent="0.2">
      <c r="A104" s="278"/>
      <c r="B104" s="281"/>
      <c r="C104" s="260"/>
      <c r="D104" s="260"/>
      <c r="E104" s="281"/>
      <c r="F104" s="281"/>
      <c r="G104" s="281"/>
      <c r="H104" s="284"/>
      <c r="I104" s="272"/>
      <c r="J104" s="275"/>
      <c r="K104" s="234"/>
      <c r="L104" s="237"/>
      <c r="M104" s="240"/>
      <c r="N104" s="234"/>
      <c r="O104" s="269"/>
      <c r="P104" s="269"/>
      <c r="Q104" s="220"/>
      <c r="R104" s="132"/>
      <c r="S104" s="130"/>
      <c r="T104" s="56">
        <f>VLOOKUP(U104,FORMULAS!$A$15:$B$18,2,0)</f>
        <v>0</v>
      </c>
      <c r="U104" s="57" t="s">
        <v>156</v>
      </c>
      <c r="V104" s="58">
        <f>+IF(U104='Tabla Valoración controles'!$D$4,'Tabla Valoración controles'!$F$4,IF('208-PLA-Ft-78 Mapa Gestión'!U104='Tabla Valoración controles'!$D$5,'Tabla Valoración controles'!$F$5,IF(U104=FORMULAS!$A$10,0,'Tabla Valoración controles'!$F$6)))</f>
        <v>0</v>
      </c>
      <c r="W104" s="57"/>
      <c r="X104" s="59">
        <f>+IF(W104='Tabla Valoración controles'!$D$7,'Tabla Valoración controles'!$F$7,IF(U104=FORMULAS!$A$10,0,'Tabla Valoración controles'!$F$8))</f>
        <v>0</v>
      </c>
      <c r="Y104" s="57"/>
      <c r="Z104" s="58">
        <f>+IF(Y104='Tabla Valoración controles'!$D$9,'Tabla Valoración controles'!$F$9,IF(U104=FORMULAS!$A$10,0,'Tabla Valoración controles'!$F$10))</f>
        <v>0</v>
      </c>
      <c r="AA104" s="57"/>
      <c r="AB104" s="58">
        <f>+IF(AA104='Tabla Valoración controles'!$D$9,'Tabla Valoración controles'!$F$9,IF(W104=FORMULAS!$A$10,0,'Tabla Valoración controles'!$F$10))</f>
        <v>0</v>
      </c>
      <c r="AC104" s="57"/>
      <c r="AD104" s="58">
        <f>+IF(AC104='Tabla Valoración controles'!$D$13,'Tabla Valoración controles'!$F$13,'Tabla Valoración controles'!$F$14)</f>
        <v>0</v>
      </c>
      <c r="AE104" s="105">
        <f t="shared" si="56"/>
        <v>0</v>
      </c>
      <c r="AF104" s="105">
        <f t="shared" si="87"/>
        <v>0</v>
      </c>
      <c r="AG104" s="105">
        <f t="shared" si="75"/>
        <v>0.1152</v>
      </c>
      <c r="AH104" s="263"/>
      <c r="AI104" s="263"/>
      <c r="AJ104" s="263"/>
      <c r="AK104" s="263"/>
      <c r="AL104" s="264"/>
      <c r="AM104" s="266"/>
      <c r="AN104" s="216"/>
      <c r="AO104" s="143"/>
      <c r="AP104" s="143"/>
      <c r="AQ104" s="143"/>
      <c r="AR104" s="143"/>
      <c r="AS104" s="143"/>
      <c r="AT104" s="143"/>
      <c r="AU104" s="143"/>
      <c r="AV104" s="143"/>
      <c r="AW104" s="230"/>
      <c r="AX104" s="139"/>
      <c r="AY104" s="139"/>
      <c r="AZ104" s="139"/>
      <c r="BA104" s="189"/>
      <c r="BB104" s="139"/>
      <c r="BC104" s="139"/>
      <c r="BD104" s="139"/>
      <c r="BE104" s="189"/>
      <c r="BF104" s="139"/>
      <c r="BG104" s="139"/>
      <c r="BH104" s="139"/>
      <c r="BI104" s="189"/>
      <c r="BJ104" s="139"/>
      <c r="BK104" s="139"/>
      <c r="BL104" s="139"/>
      <c r="BM104" s="189"/>
      <c r="BN104" s="109"/>
      <c r="BO104" s="109"/>
      <c r="BP104" s="216"/>
      <c r="BQ104" s="189"/>
      <c r="BR104" s="216"/>
      <c r="BS104" s="216"/>
      <c r="BT104" s="216"/>
      <c r="BU104" s="189"/>
      <c r="BV104" s="216"/>
      <c r="BW104" s="216"/>
      <c r="BX104" s="216"/>
      <c r="BY104" s="189"/>
      <c r="BZ104" s="216"/>
      <c r="CA104" s="216"/>
      <c r="CB104" s="216"/>
      <c r="CC104" s="189"/>
      <c r="CD104" s="216"/>
      <c r="CE104" s="216"/>
      <c r="CF104" s="216"/>
      <c r="CG104" s="189"/>
      <c r="CH104" s="216"/>
      <c r="CI104" s="216"/>
      <c r="CJ104" s="216"/>
      <c r="CK104" s="189"/>
      <c r="CL104" s="216"/>
      <c r="CM104" s="216"/>
      <c r="CN104" s="216"/>
      <c r="CO104" s="189"/>
      <c r="CP104" s="216"/>
      <c r="CQ104" s="216"/>
      <c r="CR104" s="216"/>
      <c r="CS104" s="189"/>
      <c r="CT104" s="216"/>
      <c r="CU104" s="216"/>
      <c r="CV104" s="216"/>
      <c r="CW104" s="189"/>
      <c r="CX104" s="216"/>
      <c r="CY104" s="216"/>
      <c r="CZ104" s="216"/>
      <c r="DA104" s="216"/>
      <c r="DB104" s="216"/>
      <c r="DC104" s="216"/>
      <c r="DD104" s="216"/>
      <c r="DE104" s="216"/>
      <c r="DF104" s="189"/>
      <c r="DG104" s="216"/>
      <c r="DH104" s="216"/>
      <c r="DI104" s="216"/>
      <c r="DJ104" s="216"/>
      <c r="DK104" s="216"/>
      <c r="DL104" s="216"/>
      <c r="DM104" s="216"/>
      <c r="DN104" s="216"/>
      <c r="DO104" s="189"/>
      <c r="DP104" s="216"/>
      <c r="DQ104" s="216"/>
      <c r="DR104" s="216"/>
      <c r="DS104" s="216"/>
      <c r="DT104" s="216"/>
    </row>
    <row r="105" spans="1:124" ht="17.25" customHeight="1" x14ac:dyDescent="0.2">
      <c r="A105" s="279"/>
      <c r="B105" s="282"/>
      <c r="C105" s="261"/>
      <c r="D105" s="261"/>
      <c r="E105" s="282"/>
      <c r="F105" s="282"/>
      <c r="G105" s="282"/>
      <c r="H105" s="285"/>
      <c r="I105" s="273"/>
      <c r="J105" s="276"/>
      <c r="K105" s="235"/>
      <c r="L105" s="238"/>
      <c r="M105" s="241"/>
      <c r="N105" s="235"/>
      <c r="O105" s="270"/>
      <c r="P105" s="270"/>
      <c r="Q105" s="221"/>
      <c r="R105" s="132"/>
      <c r="S105" s="130"/>
      <c r="T105" s="56">
        <f>VLOOKUP(U105,FORMULAS!$A$15:$B$18,2,0)</f>
        <v>0</v>
      </c>
      <c r="U105" s="57" t="s">
        <v>156</v>
      </c>
      <c r="V105" s="58">
        <f>+IF(U105='Tabla Valoración controles'!$D$4,'Tabla Valoración controles'!$F$4,IF('208-PLA-Ft-78 Mapa Gestión'!U105='Tabla Valoración controles'!$D$5,'Tabla Valoración controles'!$F$5,IF(U105=FORMULAS!$A$10,0,'Tabla Valoración controles'!$F$6)))</f>
        <v>0</v>
      </c>
      <c r="W105" s="57"/>
      <c r="X105" s="59">
        <f>+IF(W105='Tabla Valoración controles'!$D$7,'Tabla Valoración controles'!$F$7,IF(U105=FORMULAS!$A$10,0,'Tabla Valoración controles'!$F$8))</f>
        <v>0</v>
      </c>
      <c r="Y105" s="57"/>
      <c r="Z105" s="58">
        <f>+IF(Y105='Tabla Valoración controles'!$D$9,'Tabla Valoración controles'!$F$9,IF(U105=FORMULAS!$A$10,0,'Tabla Valoración controles'!$F$10))</f>
        <v>0</v>
      </c>
      <c r="AA105" s="57"/>
      <c r="AB105" s="58">
        <f>+IF(AA105='Tabla Valoración controles'!$D$9,'Tabla Valoración controles'!$F$9,IF(W105=FORMULAS!$A$10,0,'Tabla Valoración controles'!$F$10))</f>
        <v>0</v>
      </c>
      <c r="AC105" s="57"/>
      <c r="AD105" s="58">
        <f>+IF(AC105='Tabla Valoración controles'!$D$13,'Tabla Valoración controles'!$F$13,'Tabla Valoración controles'!$F$14)</f>
        <v>0</v>
      </c>
      <c r="AE105" s="105">
        <f t="shared" si="56"/>
        <v>0</v>
      </c>
      <c r="AF105" s="105">
        <f t="shared" si="87"/>
        <v>0</v>
      </c>
      <c r="AG105" s="105">
        <f t="shared" si="75"/>
        <v>0.1152</v>
      </c>
      <c r="AH105" s="263"/>
      <c r="AI105" s="263"/>
      <c r="AJ105" s="263"/>
      <c r="AK105" s="263"/>
      <c r="AL105" s="264"/>
      <c r="AM105" s="267"/>
      <c r="AN105" s="217"/>
      <c r="AO105" s="144"/>
      <c r="AP105" s="144"/>
      <c r="AQ105" s="144"/>
      <c r="AR105" s="144"/>
      <c r="AS105" s="144"/>
      <c r="AT105" s="144"/>
      <c r="AU105" s="144"/>
      <c r="AV105" s="144"/>
      <c r="AW105" s="231"/>
      <c r="AX105" s="139"/>
      <c r="AY105" s="139"/>
      <c r="AZ105" s="139"/>
      <c r="BA105" s="189"/>
      <c r="BB105" s="139"/>
      <c r="BC105" s="139"/>
      <c r="BD105" s="139"/>
      <c r="BE105" s="189"/>
      <c r="BF105" s="139"/>
      <c r="BG105" s="139"/>
      <c r="BH105" s="139"/>
      <c r="BI105" s="189"/>
      <c r="BJ105" s="139"/>
      <c r="BK105" s="139"/>
      <c r="BL105" s="139"/>
      <c r="BM105" s="189"/>
      <c r="BN105" s="110"/>
      <c r="BO105" s="110"/>
      <c r="BP105" s="217"/>
      <c r="BQ105" s="189"/>
      <c r="BR105" s="217"/>
      <c r="BS105" s="217"/>
      <c r="BT105" s="217"/>
      <c r="BU105" s="189"/>
      <c r="BV105" s="217"/>
      <c r="BW105" s="217"/>
      <c r="BX105" s="217"/>
      <c r="BY105" s="189"/>
      <c r="BZ105" s="217"/>
      <c r="CA105" s="217"/>
      <c r="CB105" s="217"/>
      <c r="CC105" s="189"/>
      <c r="CD105" s="217"/>
      <c r="CE105" s="217"/>
      <c r="CF105" s="217"/>
      <c r="CG105" s="189"/>
      <c r="CH105" s="217"/>
      <c r="CI105" s="217"/>
      <c r="CJ105" s="217"/>
      <c r="CK105" s="189"/>
      <c r="CL105" s="217"/>
      <c r="CM105" s="217"/>
      <c r="CN105" s="217"/>
      <c r="CO105" s="189"/>
      <c r="CP105" s="217"/>
      <c r="CQ105" s="217"/>
      <c r="CR105" s="217"/>
      <c r="CS105" s="189"/>
      <c r="CT105" s="217"/>
      <c r="CU105" s="217"/>
      <c r="CV105" s="217"/>
      <c r="CW105" s="189"/>
      <c r="CX105" s="217"/>
      <c r="CY105" s="217"/>
      <c r="CZ105" s="217"/>
      <c r="DA105" s="217"/>
      <c r="DB105" s="217"/>
      <c r="DC105" s="217"/>
      <c r="DD105" s="217"/>
      <c r="DE105" s="217"/>
      <c r="DF105" s="189"/>
      <c r="DG105" s="217"/>
      <c r="DH105" s="217"/>
      <c r="DI105" s="217"/>
      <c r="DJ105" s="217"/>
      <c r="DK105" s="217"/>
      <c r="DL105" s="217"/>
      <c r="DM105" s="217"/>
      <c r="DN105" s="217"/>
      <c r="DO105" s="189"/>
      <c r="DP105" s="217"/>
      <c r="DQ105" s="217"/>
      <c r="DR105" s="217"/>
      <c r="DS105" s="217"/>
      <c r="DT105" s="217"/>
    </row>
    <row r="106" spans="1:124" ht="68.25" customHeight="1" x14ac:dyDescent="0.2">
      <c r="A106" s="277">
        <v>17</v>
      </c>
      <c r="B106" s="280" t="s">
        <v>176</v>
      </c>
      <c r="C106" s="259" t="str">
        <f>VLOOKUP(B106,FORMULAS!$A$30:$B$52,2,0)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106" s="259" t="str">
        <f>VLOOKUP(B106,FORMULAS!$A$30:$C$52,3,0)</f>
        <v>Subdirector Financiero</v>
      </c>
      <c r="E106" s="280" t="s">
        <v>113</v>
      </c>
      <c r="F106" s="271" t="s">
        <v>387</v>
      </c>
      <c r="G106" s="280" t="s">
        <v>388</v>
      </c>
      <c r="H106" s="283" t="s">
        <v>389</v>
      </c>
      <c r="I106" s="271" t="s">
        <v>259</v>
      </c>
      <c r="J106" s="274">
        <v>400</v>
      </c>
      <c r="K106" s="233" t="str">
        <f>+IF(L106=FORMULAS!$N$2,FORMULAS!$O$2,IF('208-PLA-Ft-78 Mapa Gestión'!L106:L111=FORMULAS!$N$3,FORMULAS!$O$3,IF('208-PLA-Ft-78 Mapa Gestión'!L106:L111=FORMULAS!$N$4,FORMULAS!$O$4,IF('208-PLA-Ft-78 Mapa Gestión'!L106:L111=FORMULAS!$N$5,FORMULAS!$O$5,IF('208-PLA-Ft-78 Mapa Gestión'!L106:L111=FORMULAS!$N$6,FORMULAS!$O$6)))))</f>
        <v>Media</v>
      </c>
      <c r="L106" s="236">
        <f>+IF(J106&lt;=FORMULAS!$M$2,FORMULAS!$N$2,IF('208-PLA-Ft-78 Mapa Gestión'!J106&lt;=FORMULAS!$M$3,FORMULAS!$N$3,IF('208-PLA-Ft-78 Mapa Gestión'!J106&lt;=FORMULAS!$M$4,FORMULAS!$N$4,IF('208-PLA-Ft-78 Mapa Gestión'!J106&lt;=FORMULAS!$M$5,FORMULAS!$N$5,FORMULAS!$N$6))))</f>
        <v>0.6</v>
      </c>
      <c r="M106" s="239" t="s">
        <v>91</v>
      </c>
      <c r="N106" s="233" t="str">
        <f>+IF(M106=FORMULAS!$H$2,FORMULAS!$I$2,IF('208-PLA-Ft-78 Mapa Gestión'!M106:M111=FORMULAS!$H$3,FORMULAS!$I$3,IF('208-PLA-Ft-78 Mapa Gestión'!M106:M111=FORMULAS!$H$4,FORMULAS!$I$4,IF('208-PLA-Ft-78 Mapa Gestión'!M106:M111=FORMULAS!$H$5,FORMULAS!$I$5,IF('208-PLA-Ft-78 Mapa Gestión'!M106:M111=FORMULAS!$H$6,FORMULAS!$I$6,IF('208-PLA-Ft-78 Mapa Gestión'!M106:M111=FORMULAS!$H$7,FORMULAS!$I$7,IF('208-PLA-Ft-78 Mapa Gestión'!M106:M111=FORMULAS!$H$8,FORMULAS!$I$8,IF('208-PLA-Ft-78 Mapa Gestión'!M106:M111=FORMULAS!$H$9,FORMULAS!$I$9,IF('208-PLA-Ft-78 Mapa Gestión'!M106:M111=FORMULAS!$H$10,FORMULAS!$I$10,IF('208-PLA-Ft-78 Mapa Gestión'!M106:M111=FORMULAS!$H$11,FORMULAS!$I$11))))))))))</f>
        <v>Moderado</v>
      </c>
      <c r="O106" s="268">
        <f>VLOOKUP(N106,FORMULAS!$I$1:$J$6,2,0)</f>
        <v>0.6</v>
      </c>
      <c r="P106" s="268" t="str">
        <f t="shared" ref="P106" si="88">CONCATENATE(N106,K106)</f>
        <v>ModeradoMedia</v>
      </c>
      <c r="Q106" s="219" t="str">
        <f>VLOOKUP(P106,FORMULAS!$K$17:$L$42,2,0)</f>
        <v>Moderado</v>
      </c>
      <c r="R106" s="132">
        <v>1</v>
      </c>
      <c r="S106" s="130" t="s">
        <v>480</v>
      </c>
      <c r="T106" s="56" t="str">
        <f>VLOOKUP(U106,FORMULAS!$A$15:$B$18,2,0)</f>
        <v>Probabilidad</v>
      </c>
      <c r="U106" s="57" t="s">
        <v>13</v>
      </c>
      <c r="V106" s="58">
        <f>+IF(U106='Tabla Valoración controles'!$D$4,'Tabla Valoración controles'!$F$4,IF('208-PLA-Ft-78 Mapa Gestión'!U106='Tabla Valoración controles'!$D$5,'Tabla Valoración controles'!$F$5,IF(U106=FORMULAS!$A$10,0,'Tabla Valoración controles'!$F$6)))</f>
        <v>0.25</v>
      </c>
      <c r="W106" s="57" t="s">
        <v>8</v>
      </c>
      <c r="X106" s="59">
        <f>+IF(W106='Tabla Valoración controles'!$D$7,'Tabla Valoración controles'!$F$7,IF(U106=FORMULAS!$A$10,0,'Tabla Valoración controles'!$F$8))</f>
        <v>0.15</v>
      </c>
      <c r="Y106" s="57" t="s">
        <v>18</v>
      </c>
      <c r="Z106" s="58">
        <f>+IF(Y106='Tabla Valoración controles'!$D$9,'Tabla Valoración controles'!$F$9,IF(U106=FORMULAS!$A$10,0,'Tabla Valoración controles'!$F$10))</f>
        <v>0</v>
      </c>
      <c r="AA106" s="57" t="s">
        <v>22</v>
      </c>
      <c r="AB106" s="58">
        <f>+IF(AA106='Tabla Valoración controles'!$D$9,'Tabla Valoración controles'!$F$9,IF(W106=FORMULAS!$A$10,0,'Tabla Valoración controles'!$F$10))</f>
        <v>0</v>
      </c>
      <c r="AC106" s="57" t="s">
        <v>100</v>
      </c>
      <c r="AD106" s="58">
        <f>+IF(AC106='Tabla Valoración controles'!$D$13,'Tabla Valoración controles'!$F$13,'Tabla Valoración controles'!$F$14)</f>
        <v>0</v>
      </c>
      <c r="AE106" s="105">
        <f t="shared" si="56"/>
        <v>0.4</v>
      </c>
      <c r="AF106" s="105">
        <f>+IF(T106=FORMULAS!$A$8,'208-PLA-Ft-78 Mapa Gestión'!AE106*'208-PLA-Ft-78 Mapa Gestión'!L106:L111,'208-PLA-Ft-78 Mapa Gestión'!AE106*'208-PLA-Ft-78 Mapa Gestión'!O106:O111)</f>
        <v>0.24</v>
      </c>
      <c r="AG106" s="105">
        <f>+IF(T106=FORMULAS!$A$8,'208-PLA-Ft-78 Mapa Gestión'!L106:L111-'208-PLA-Ft-78 Mapa Gestión'!AF106,0)</f>
        <v>0.36</v>
      </c>
      <c r="AH106" s="262">
        <f t="shared" ref="AH106" si="89">+AG111</f>
        <v>0.252</v>
      </c>
      <c r="AI106" s="262" t="str">
        <f>+IF(AH106&lt;=FORMULAS!$N$2,FORMULAS!$O$2,IF(AH106&lt;=FORMULAS!$N$3,FORMULAS!$O$3,IF(AH106&lt;=FORMULAS!$N$4,FORMULAS!$O$4,IF(AH106&lt;=FORMULAS!$N$5,FORMULAS!$O$5,FORMULAS!O102))))</f>
        <v>Baja</v>
      </c>
      <c r="AJ106" s="262" t="str">
        <f>+IF(T106=FORMULAS!$A$9,AG111,'208-PLA-Ft-78 Mapa Gestión'!N106:N111)</f>
        <v>Moderado</v>
      </c>
      <c r="AK106" s="262">
        <f>+IF(T106=FORMULAS!B105,'208-PLA-Ft-78 Mapa Gestión'!AG111,'208-PLA-Ft-78 Mapa Gestión'!O106:O111)</f>
        <v>0.6</v>
      </c>
      <c r="AL106" s="264" t="str">
        <f t="shared" ref="AL106" si="90">CONCATENATE(AJ106,AI106)</f>
        <v>ModeradoBaja</v>
      </c>
      <c r="AM106" s="265" t="str">
        <f>VLOOKUP(AL106,FORMULAS!$K$17:$L$42,2,0)</f>
        <v>Moderado</v>
      </c>
      <c r="AN106" s="215" t="s">
        <v>162</v>
      </c>
      <c r="AO106" s="139" t="s">
        <v>530</v>
      </c>
      <c r="AP106" s="139" t="s">
        <v>573</v>
      </c>
      <c r="AQ106" s="139" t="s">
        <v>325</v>
      </c>
      <c r="AR106" s="158">
        <v>44562</v>
      </c>
      <c r="AS106" s="158">
        <v>44925</v>
      </c>
      <c r="AT106" s="139" t="s">
        <v>615</v>
      </c>
      <c r="AU106" s="139" t="s">
        <v>616</v>
      </c>
      <c r="AV106" s="157" t="s">
        <v>234</v>
      </c>
      <c r="AW106" s="229" t="s">
        <v>673</v>
      </c>
      <c r="AX106" s="139"/>
      <c r="AY106" s="139"/>
      <c r="AZ106" s="139"/>
      <c r="BA106" s="189"/>
      <c r="BB106" s="139"/>
      <c r="BC106" s="139"/>
      <c r="BD106" s="139"/>
      <c r="BE106" s="189"/>
      <c r="BF106" s="139"/>
      <c r="BG106" s="139"/>
      <c r="BH106" s="139"/>
      <c r="BI106" s="189"/>
      <c r="BJ106" s="139"/>
      <c r="BK106" s="139"/>
      <c r="BL106" s="139"/>
      <c r="BM106" s="189"/>
      <c r="BN106" s="108"/>
      <c r="BO106" s="108"/>
      <c r="BP106" s="215"/>
      <c r="BQ106" s="189"/>
      <c r="BR106" s="215"/>
      <c r="BS106" s="215"/>
      <c r="BT106" s="215"/>
      <c r="BU106" s="189"/>
      <c r="BV106" s="215"/>
      <c r="BW106" s="215"/>
      <c r="BX106" s="215"/>
      <c r="BY106" s="189"/>
      <c r="BZ106" s="215"/>
      <c r="CA106" s="215"/>
      <c r="CB106" s="215"/>
      <c r="CC106" s="189"/>
      <c r="CD106" s="215"/>
      <c r="CE106" s="215"/>
      <c r="CF106" s="215"/>
      <c r="CG106" s="189"/>
      <c r="CH106" s="215"/>
      <c r="CI106" s="215"/>
      <c r="CJ106" s="215"/>
      <c r="CK106" s="189"/>
      <c r="CL106" s="215"/>
      <c r="CM106" s="215"/>
      <c r="CN106" s="215"/>
      <c r="CO106" s="189"/>
      <c r="CP106" s="215"/>
      <c r="CQ106" s="215"/>
      <c r="CR106" s="215"/>
      <c r="CS106" s="189"/>
      <c r="CT106" s="215"/>
      <c r="CU106" s="215"/>
      <c r="CV106" s="215"/>
      <c r="CW106" s="189"/>
      <c r="CX106" s="215"/>
      <c r="CY106" s="215"/>
      <c r="CZ106" s="215"/>
      <c r="DA106" s="215"/>
      <c r="DB106" s="215"/>
      <c r="DC106" s="215"/>
      <c r="DD106" s="215"/>
      <c r="DE106" s="215"/>
      <c r="DF106" s="189"/>
      <c r="DG106" s="215"/>
      <c r="DH106" s="215"/>
      <c r="DI106" s="215"/>
      <c r="DJ106" s="215"/>
      <c r="DK106" s="215"/>
      <c r="DL106" s="215"/>
      <c r="DM106" s="215"/>
      <c r="DN106" s="215"/>
      <c r="DO106" s="189"/>
      <c r="DP106" s="215"/>
      <c r="DQ106" s="215"/>
      <c r="DR106" s="215"/>
      <c r="DS106" s="215"/>
      <c r="DT106" s="215"/>
    </row>
    <row r="107" spans="1:124" ht="68.25" customHeight="1" x14ac:dyDescent="0.2">
      <c r="A107" s="278"/>
      <c r="B107" s="281"/>
      <c r="C107" s="260"/>
      <c r="D107" s="260"/>
      <c r="E107" s="281"/>
      <c r="F107" s="272"/>
      <c r="G107" s="281"/>
      <c r="H107" s="284"/>
      <c r="I107" s="272"/>
      <c r="J107" s="275"/>
      <c r="K107" s="234"/>
      <c r="L107" s="237"/>
      <c r="M107" s="240"/>
      <c r="N107" s="234"/>
      <c r="O107" s="269"/>
      <c r="P107" s="269"/>
      <c r="Q107" s="220"/>
      <c r="R107" s="132">
        <v>2</v>
      </c>
      <c r="S107" s="130" t="s">
        <v>481</v>
      </c>
      <c r="T107" s="56" t="str">
        <f>VLOOKUP(U107,FORMULAS!$A$15:$B$18,2,0)</f>
        <v>Probabilidad</v>
      </c>
      <c r="U107" s="57" t="s">
        <v>14</v>
      </c>
      <c r="V107" s="58">
        <f>+IF(U107='Tabla Valoración controles'!$D$4,'Tabla Valoración controles'!$F$4,IF('208-PLA-Ft-78 Mapa Gestión'!U107='Tabla Valoración controles'!$D$5,'Tabla Valoración controles'!$F$5,IF(U107=FORMULAS!$A$10,0,'Tabla Valoración controles'!$F$6)))</f>
        <v>0.15</v>
      </c>
      <c r="W107" s="57" t="s">
        <v>8</v>
      </c>
      <c r="X107" s="59">
        <f>+IF(W107='Tabla Valoración controles'!$D$7,'Tabla Valoración controles'!$F$7,IF(U107=FORMULAS!$A$10,0,'Tabla Valoración controles'!$F$8))</f>
        <v>0.15</v>
      </c>
      <c r="Y107" s="57" t="s">
        <v>18</v>
      </c>
      <c r="Z107" s="58">
        <f>+IF(Y107='Tabla Valoración controles'!$D$9,'Tabla Valoración controles'!$F$9,IF(U107=FORMULAS!$A$10,0,'Tabla Valoración controles'!$F$10))</f>
        <v>0</v>
      </c>
      <c r="AA107" s="57" t="s">
        <v>22</v>
      </c>
      <c r="AB107" s="58">
        <f>+IF(AA107='Tabla Valoración controles'!$D$9,'Tabla Valoración controles'!$F$9,IF(W107=FORMULAS!$A$10,0,'Tabla Valoración controles'!$F$10))</f>
        <v>0</v>
      </c>
      <c r="AC107" s="57" t="s">
        <v>100</v>
      </c>
      <c r="AD107" s="58">
        <f>+IF(AC107='Tabla Valoración controles'!$D$13,'Tabla Valoración controles'!$F$13,'Tabla Valoración controles'!$F$14)</f>
        <v>0</v>
      </c>
      <c r="AE107" s="105">
        <f t="shared" si="56"/>
        <v>0.3</v>
      </c>
      <c r="AF107" s="105">
        <f t="shared" ref="AF107" si="91">+AE107*AG106</f>
        <v>0.108</v>
      </c>
      <c r="AG107" s="105">
        <f t="shared" ref="AG107" si="92">+AG106-AF107</f>
        <v>0.252</v>
      </c>
      <c r="AH107" s="263"/>
      <c r="AI107" s="263"/>
      <c r="AJ107" s="263"/>
      <c r="AK107" s="263"/>
      <c r="AL107" s="264"/>
      <c r="AM107" s="266"/>
      <c r="AN107" s="216"/>
      <c r="AO107" s="143"/>
      <c r="AP107" s="143"/>
      <c r="AQ107" s="143"/>
      <c r="AR107" s="143"/>
      <c r="AS107" s="143"/>
      <c r="AT107" s="143"/>
      <c r="AU107" s="143"/>
      <c r="AV107" s="143"/>
      <c r="AW107" s="230"/>
      <c r="AX107" s="139"/>
      <c r="AY107" s="139"/>
      <c r="AZ107" s="139"/>
      <c r="BA107" s="189"/>
      <c r="BB107" s="139"/>
      <c r="BC107" s="139"/>
      <c r="BD107" s="139"/>
      <c r="BE107" s="189"/>
      <c r="BF107" s="139"/>
      <c r="BG107" s="139"/>
      <c r="BH107" s="139"/>
      <c r="BI107" s="189"/>
      <c r="BJ107" s="139"/>
      <c r="BK107" s="139"/>
      <c r="BL107" s="139"/>
      <c r="BM107" s="189"/>
      <c r="BN107" s="109"/>
      <c r="BO107" s="109"/>
      <c r="BP107" s="216"/>
      <c r="BQ107" s="189"/>
      <c r="BR107" s="216"/>
      <c r="BS107" s="216"/>
      <c r="BT107" s="216"/>
      <c r="BU107" s="189"/>
      <c r="BV107" s="216"/>
      <c r="BW107" s="216"/>
      <c r="BX107" s="216"/>
      <c r="BY107" s="189"/>
      <c r="BZ107" s="216"/>
      <c r="CA107" s="216"/>
      <c r="CB107" s="216"/>
      <c r="CC107" s="189"/>
      <c r="CD107" s="216"/>
      <c r="CE107" s="216"/>
      <c r="CF107" s="216"/>
      <c r="CG107" s="189"/>
      <c r="CH107" s="216"/>
      <c r="CI107" s="216"/>
      <c r="CJ107" s="216"/>
      <c r="CK107" s="189"/>
      <c r="CL107" s="216"/>
      <c r="CM107" s="216"/>
      <c r="CN107" s="216"/>
      <c r="CO107" s="189"/>
      <c r="CP107" s="216"/>
      <c r="CQ107" s="216"/>
      <c r="CR107" s="216"/>
      <c r="CS107" s="189"/>
      <c r="CT107" s="216"/>
      <c r="CU107" s="216"/>
      <c r="CV107" s="216"/>
      <c r="CW107" s="189"/>
      <c r="CX107" s="216"/>
      <c r="CY107" s="216"/>
      <c r="CZ107" s="216"/>
      <c r="DA107" s="216"/>
      <c r="DB107" s="216"/>
      <c r="DC107" s="216"/>
      <c r="DD107" s="216"/>
      <c r="DE107" s="216"/>
      <c r="DF107" s="189"/>
      <c r="DG107" s="216"/>
      <c r="DH107" s="216"/>
      <c r="DI107" s="216"/>
      <c r="DJ107" s="216"/>
      <c r="DK107" s="216"/>
      <c r="DL107" s="216"/>
      <c r="DM107" s="216"/>
      <c r="DN107" s="216"/>
      <c r="DO107" s="189"/>
      <c r="DP107" s="216"/>
      <c r="DQ107" s="216"/>
      <c r="DR107" s="216"/>
      <c r="DS107" s="216"/>
      <c r="DT107" s="216"/>
    </row>
    <row r="108" spans="1:124" ht="17.25" customHeight="1" x14ac:dyDescent="0.2">
      <c r="A108" s="278"/>
      <c r="B108" s="281"/>
      <c r="C108" s="260"/>
      <c r="D108" s="260"/>
      <c r="E108" s="281"/>
      <c r="F108" s="272"/>
      <c r="G108" s="281"/>
      <c r="H108" s="284"/>
      <c r="I108" s="272"/>
      <c r="J108" s="275"/>
      <c r="K108" s="234"/>
      <c r="L108" s="237"/>
      <c r="M108" s="240"/>
      <c r="N108" s="234"/>
      <c r="O108" s="269"/>
      <c r="P108" s="269"/>
      <c r="Q108" s="220"/>
      <c r="R108" s="132"/>
      <c r="S108" s="130"/>
      <c r="T108" s="56">
        <f>VLOOKUP(U108,FORMULAS!$A$15:$B$18,2,0)</f>
        <v>0</v>
      </c>
      <c r="U108" s="57" t="s">
        <v>156</v>
      </c>
      <c r="V108" s="58">
        <f>+IF(U108='Tabla Valoración controles'!$D$4,'Tabla Valoración controles'!$F$4,IF('208-PLA-Ft-78 Mapa Gestión'!U108='Tabla Valoración controles'!$D$5,'Tabla Valoración controles'!$F$5,IF(U108=FORMULAS!$A$10,0,'Tabla Valoración controles'!$F$6)))</f>
        <v>0</v>
      </c>
      <c r="W108" s="57"/>
      <c r="X108" s="59">
        <f>+IF(W108='Tabla Valoración controles'!$D$7,'Tabla Valoración controles'!$F$7,IF(U108=FORMULAS!$A$10,0,'Tabla Valoración controles'!$F$8))</f>
        <v>0</v>
      </c>
      <c r="Y108" s="57"/>
      <c r="Z108" s="58">
        <f>+IF(Y108='Tabla Valoración controles'!$D$9,'Tabla Valoración controles'!$F$9,IF(U108=FORMULAS!$A$10,0,'Tabla Valoración controles'!$F$10))</f>
        <v>0</v>
      </c>
      <c r="AA108" s="57"/>
      <c r="AB108" s="58">
        <f>+IF(AA108='Tabla Valoración controles'!$D$9,'Tabla Valoración controles'!$F$9,IF(W108=FORMULAS!$A$10,0,'Tabla Valoración controles'!$F$10))</f>
        <v>0</v>
      </c>
      <c r="AC108" s="57"/>
      <c r="AD108" s="58">
        <f>+IF(AC108='Tabla Valoración controles'!$D$13,'Tabla Valoración controles'!$F$13,'Tabla Valoración controles'!$F$14)</f>
        <v>0</v>
      </c>
      <c r="AE108" s="105">
        <f t="shared" si="56"/>
        <v>0</v>
      </c>
      <c r="AF108" s="105">
        <f t="shared" ref="AF108:AF111" si="93">+AF107*AE108</f>
        <v>0</v>
      </c>
      <c r="AG108" s="105">
        <f t="shared" si="75"/>
        <v>0.252</v>
      </c>
      <c r="AH108" s="263"/>
      <c r="AI108" s="263"/>
      <c r="AJ108" s="263"/>
      <c r="AK108" s="263"/>
      <c r="AL108" s="264"/>
      <c r="AM108" s="266"/>
      <c r="AN108" s="216"/>
      <c r="AO108" s="143"/>
      <c r="AP108" s="143"/>
      <c r="AQ108" s="143"/>
      <c r="AR108" s="143"/>
      <c r="AS108" s="143"/>
      <c r="AT108" s="143"/>
      <c r="AU108" s="143"/>
      <c r="AV108" s="143"/>
      <c r="AW108" s="230"/>
      <c r="AX108" s="139"/>
      <c r="AY108" s="139"/>
      <c r="AZ108" s="139"/>
      <c r="BA108" s="189"/>
      <c r="BB108" s="139"/>
      <c r="BC108" s="139"/>
      <c r="BD108" s="139"/>
      <c r="BE108" s="189"/>
      <c r="BF108" s="139"/>
      <c r="BG108" s="139"/>
      <c r="BH108" s="139"/>
      <c r="BI108" s="189"/>
      <c r="BJ108" s="139"/>
      <c r="BK108" s="139"/>
      <c r="BL108" s="139"/>
      <c r="BM108" s="189"/>
      <c r="BN108" s="109"/>
      <c r="BO108" s="109"/>
      <c r="BP108" s="216"/>
      <c r="BQ108" s="189"/>
      <c r="BR108" s="216"/>
      <c r="BS108" s="216"/>
      <c r="BT108" s="216"/>
      <c r="BU108" s="189"/>
      <c r="BV108" s="216"/>
      <c r="BW108" s="216"/>
      <c r="BX108" s="216"/>
      <c r="BY108" s="189"/>
      <c r="BZ108" s="216"/>
      <c r="CA108" s="216"/>
      <c r="CB108" s="216"/>
      <c r="CC108" s="189"/>
      <c r="CD108" s="216"/>
      <c r="CE108" s="216"/>
      <c r="CF108" s="216"/>
      <c r="CG108" s="189"/>
      <c r="CH108" s="216"/>
      <c r="CI108" s="216"/>
      <c r="CJ108" s="216"/>
      <c r="CK108" s="189"/>
      <c r="CL108" s="216"/>
      <c r="CM108" s="216"/>
      <c r="CN108" s="216"/>
      <c r="CO108" s="189"/>
      <c r="CP108" s="216"/>
      <c r="CQ108" s="216"/>
      <c r="CR108" s="216"/>
      <c r="CS108" s="189"/>
      <c r="CT108" s="216"/>
      <c r="CU108" s="216"/>
      <c r="CV108" s="216"/>
      <c r="CW108" s="189"/>
      <c r="CX108" s="216"/>
      <c r="CY108" s="216"/>
      <c r="CZ108" s="216"/>
      <c r="DA108" s="216"/>
      <c r="DB108" s="216"/>
      <c r="DC108" s="216"/>
      <c r="DD108" s="216"/>
      <c r="DE108" s="216"/>
      <c r="DF108" s="189"/>
      <c r="DG108" s="216"/>
      <c r="DH108" s="216"/>
      <c r="DI108" s="216"/>
      <c r="DJ108" s="216"/>
      <c r="DK108" s="216"/>
      <c r="DL108" s="216"/>
      <c r="DM108" s="216"/>
      <c r="DN108" s="216"/>
      <c r="DO108" s="189"/>
      <c r="DP108" s="216"/>
      <c r="DQ108" s="216"/>
      <c r="DR108" s="216"/>
      <c r="DS108" s="216"/>
      <c r="DT108" s="216"/>
    </row>
    <row r="109" spans="1:124" ht="17.25" customHeight="1" x14ac:dyDescent="0.2">
      <c r="A109" s="278"/>
      <c r="B109" s="281"/>
      <c r="C109" s="260"/>
      <c r="D109" s="260"/>
      <c r="E109" s="281"/>
      <c r="F109" s="272"/>
      <c r="G109" s="281"/>
      <c r="H109" s="284"/>
      <c r="I109" s="272"/>
      <c r="J109" s="275"/>
      <c r="K109" s="234"/>
      <c r="L109" s="237"/>
      <c r="M109" s="240"/>
      <c r="N109" s="234"/>
      <c r="O109" s="269"/>
      <c r="P109" s="269"/>
      <c r="Q109" s="220"/>
      <c r="R109" s="132"/>
      <c r="S109" s="130"/>
      <c r="T109" s="56">
        <f>VLOOKUP(U109,FORMULAS!$A$15:$B$18,2,0)</f>
        <v>0</v>
      </c>
      <c r="U109" s="57" t="s">
        <v>156</v>
      </c>
      <c r="V109" s="58">
        <f>+IF(U109='Tabla Valoración controles'!$D$4,'Tabla Valoración controles'!$F$4,IF('208-PLA-Ft-78 Mapa Gestión'!U109='Tabla Valoración controles'!$D$5,'Tabla Valoración controles'!$F$5,IF(U109=FORMULAS!$A$10,0,'Tabla Valoración controles'!$F$6)))</f>
        <v>0</v>
      </c>
      <c r="W109" s="57"/>
      <c r="X109" s="59">
        <f>+IF(W109='Tabla Valoración controles'!$D$7,'Tabla Valoración controles'!$F$7,IF(U109=FORMULAS!$A$10,0,'Tabla Valoración controles'!$F$8))</f>
        <v>0</v>
      </c>
      <c r="Y109" s="57"/>
      <c r="Z109" s="58">
        <f>+IF(Y109='Tabla Valoración controles'!$D$9,'Tabla Valoración controles'!$F$9,IF(U109=FORMULAS!$A$10,0,'Tabla Valoración controles'!$F$10))</f>
        <v>0</v>
      </c>
      <c r="AA109" s="57"/>
      <c r="AB109" s="58">
        <f>+IF(AA109='Tabla Valoración controles'!$D$9,'Tabla Valoración controles'!$F$9,IF(W109=FORMULAS!$A$10,0,'Tabla Valoración controles'!$F$10))</f>
        <v>0</v>
      </c>
      <c r="AC109" s="57"/>
      <c r="AD109" s="58">
        <f>+IF(AC109='Tabla Valoración controles'!$D$13,'Tabla Valoración controles'!$F$13,'Tabla Valoración controles'!$F$14)</f>
        <v>0</v>
      </c>
      <c r="AE109" s="105">
        <f t="shared" si="56"/>
        <v>0</v>
      </c>
      <c r="AF109" s="105">
        <f t="shared" si="93"/>
        <v>0</v>
      </c>
      <c r="AG109" s="105">
        <f t="shared" si="75"/>
        <v>0.252</v>
      </c>
      <c r="AH109" s="263"/>
      <c r="AI109" s="263"/>
      <c r="AJ109" s="263"/>
      <c r="AK109" s="263"/>
      <c r="AL109" s="264"/>
      <c r="AM109" s="266"/>
      <c r="AN109" s="216"/>
      <c r="AO109" s="143"/>
      <c r="AP109" s="143"/>
      <c r="AQ109" s="143"/>
      <c r="AR109" s="143"/>
      <c r="AS109" s="143"/>
      <c r="AT109" s="143"/>
      <c r="AU109" s="143"/>
      <c r="AV109" s="143"/>
      <c r="AW109" s="230"/>
      <c r="AX109" s="139"/>
      <c r="AY109" s="139"/>
      <c r="AZ109" s="139"/>
      <c r="BA109" s="189"/>
      <c r="BB109" s="139"/>
      <c r="BC109" s="139"/>
      <c r="BD109" s="139"/>
      <c r="BE109" s="189"/>
      <c r="BF109" s="139"/>
      <c r="BG109" s="139"/>
      <c r="BH109" s="139"/>
      <c r="BI109" s="189"/>
      <c r="BJ109" s="139"/>
      <c r="BK109" s="139"/>
      <c r="BL109" s="139"/>
      <c r="BM109" s="189"/>
      <c r="BN109" s="109"/>
      <c r="BO109" s="109"/>
      <c r="BP109" s="216"/>
      <c r="BQ109" s="189"/>
      <c r="BR109" s="216"/>
      <c r="BS109" s="216"/>
      <c r="BT109" s="216"/>
      <c r="BU109" s="189"/>
      <c r="BV109" s="216"/>
      <c r="BW109" s="216"/>
      <c r="BX109" s="216"/>
      <c r="BY109" s="189"/>
      <c r="BZ109" s="216"/>
      <c r="CA109" s="216"/>
      <c r="CB109" s="216"/>
      <c r="CC109" s="189"/>
      <c r="CD109" s="216"/>
      <c r="CE109" s="216"/>
      <c r="CF109" s="216"/>
      <c r="CG109" s="189"/>
      <c r="CH109" s="216"/>
      <c r="CI109" s="216"/>
      <c r="CJ109" s="216"/>
      <c r="CK109" s="189"/>
      <c r="CL109" s="216"/>
      <c r="CM109" s="216"/>
      <c r="CN109" s="216"/>
      <c r="CO109" s="189"/>
      <c r="CP109" s="216"/>
      <c r="CQ109" s="216"/>
      <c r="CR109" s="216"/>
      <c r="CS109" s="189"/>
      <c r="CT109" s="216"/>
      <c r="CU109" s="216"/>
      <c r="CV109" s="216"/>
      <c r="CW109" s="189"/>
      <c r="CX109" s="216"/>
      <c r="CY109" s="216"/>
      <c r="CZ109" s="216"/>
      <c r="DA109" s="216"/>
      <c r="DB109" s="216"/>
      <c r="DC109" s="216"/>
      <c r="DD109" s="216"/>
      <c r="DE109" s="216"/>
      <c r="DF109" s="189"/>
      <c r="DG109" s="216"/>
      <c r="DH109" s="216"/>
      <c r="DI109" s="216"/>
      <c r="DJ109" s="216"/>
      <c r="DK109" s="216"/>
      <c r="DL109" s="216"/>
      <c r="DM109" s="216"/>
      <c r="DN109" s="216"/>
      <c r="DO109" s="189"/>
      <c r="DP109" s="216"/>
      <c r="DQ109" s="216"/>
      <c r="DR109" s="216"/>
      <c r="DS109" s="216"/>
      <c r="DT109" s="216"/>
    </row>
    <row r="110" spans="1:124" ht="17.25" customHeight="1" x14ac:dyDescent="0.2">
      <c r="A110" s="278"/>
      <c r="B110" s="281"/>
      <c r="C110" s="260"/>
      <c r="D110" s="260"/>
      <c r="E110" s="281"/>
      <c r="F110" s="272"/>
      <c r="G110" s="281"/>
      <c r="H110" s="284"/>
      <c r="I110" s="272"/>
      <c r="J110" s="275"/>
      <c r="K110" s="234"/>
      <c r="L110" s="237"/>
      <c r="M110" s="240"/>
      <c r="N110" s="234"/>
      <c r="O110" s="269"/>
      <c r="P110" s="269"/>
      <c r="Q110" s="220"/>
      <c r="R110" s="132"/>
      <c r="S110" s="130"/>
      <c r="T110" s="56">
        <f>VLOOKUP(U110,FORMULAS!$A$15:$B$18,2,0)</f>
        <v>0</v>
      </c>
      <c r="U110" s="57" t="s">
        <v>156</v>
      </c>
      <c r="V110" s="58">
        <f>+IF(U110='Tabla Valoración controles'!$D$4,'Tabla Valoración controles'!$F$4,IF('208-PLA-Ft-78 Mapa Gestión'!U110='Tabla Valoración controles'!$D$5,'Tabla Valoración controles'!$F$5,IF(U110=FORMULAS!$A$10,0,'Tabla Valoración controles'!$F$6)))</f>
        <v>0</v>
      </c>
      <c r="W110" s="57"/>
      <c r="X110" s="59">
        <f>+IF(W110='Tabla Valoración controles'!$D$7,'Tabla Valoración controles'!$F$7,IF(U110=FORMULAS!$A$10,0,'Tabla Valoración controles'!$F$8))</f>
        <v>0</v>
      </c>
      <c r="Y110" s="57"/>
      <c r="Z110" s="58">
        <f>+IF(Y110='Tabla Valoración controles'!$D$9,'Tabla Valoración controles'!$F$9,IF(U110=FORMULAS!$A$10,0,'Tabla Valoración controles'!$F$10))</f>
        <v>0</v>
      </c>
      <c r="AA110" s="57"/>
      <c r="AB110" s="58">
        <f>+IF(AA110='Tabla Valoración controles'!$D$9,'Tabla Valoración controles'!$F$9,IF(W110=FORMULAS!$A$10,0,'Tabla Valoración controles'!$F$10))</f>
        <v>0</v>
      </c>
      <c r="AC110" s="57"/>
      <c r="AD110" s="58">
        <f>+IF(AC110='Tabla Valoración controles'!$D$13,'Tabla Valoración controles'!$F$13,'Tabla Valoración controles'!$F$14)</f>
        <v>0</v>
      </c>
      <c r="AE110" s="105">
        <f t="shared" si="56"/>
        <v>0</v>
      </c>
      <c r="AF110" s="105">
        <f t="shared" si="93"/>
        <v>0</v>
      </c>
      <c r="AG110" s="105">
        <f t="shared" si="75"/>
        <v>0.252</v>
      </c>
      <c r="AH110" s="263"/>
      <c r="AI110" s="263"/>
      <c r="AJ110" s="263"/>
      <c r="AK110" s="263"/>
      <c r="AL110" s="264"/>
      <c r="AM110" s="266"/>
      <c r="AN110" s="216"/>
      <c r="AO110" s="143"/>
      <c r="AP110" s="143"/>
      <c r="AQ110" s="143"/>
      <c r="AR110" s="143"/>
      <c r="AS110" s="143"/>
      <c r="AT110" s="143"/>
      <c r="AU110" s="143"/>
      <c r="AV110" s="143"/>
      <c r="AW110" s="230"/>
      <c r="AX110" s="139"/>
      <c r="AY110" s="139"/>
      <c r="AZ110" s="139"/>
      <c r="BA110" s="189"/>
      <c r="BB110" s="139"/>
      <c r="BC110" s="139"/>
      <c r="BD110" s="139"/>
      <c r="BE110" s="189"/>
      <c r="BF110" s="139"/>
      <c r="BG110" s="139"/>
      <c r="BH110" s="139"/>
      <c r="BI110" s="189"/>
      <c r="BJ110" s="139"/>
      <c r="BK110" s="139"/>
      <c r="BL110" s="139"/>
      <c r="BM110" s="189"/>
      <c r="BN110" s="109"/>
      <c r="BO110" s="109"/>
      <c r="BP110" s="216"/>
      <c r="BQ110" s="189"/>
      <c r="BR110" s="216"/>
      <c r="BS110" s="216"/>
      <c r="BT110" s="216"/>
      <c r="BU110" s="189"/>
      <c r="BV110" s="216"/>
      <c r="BW110" s="216"/>
      <c r="BX110" s="216"/>
      <c r="BY110" s="189"/>
      <c r="BZ110" s="216"/>
      <c r="CA110" s="216"/>
      <c r="CB110" s="216"/>
      <c r="CC110" s="189"/>
      <c r="CD110" s="216"/>
      <c r="CE110" s="216"/>
      <c r="CF110" s="216"/>
      <c r="CG110" s="189"/>
      <c r="CH110" s="216"/>
      <c r="CI110" s="216"/>
      <c r="CJ110" s="216"/>
      <c r="CK110" s="189"/>
      <c r="CL110" s="216"/>
      <c r="CM110" s="216"/>
      <c r="CN110" s="216"/>
      <c r="CO110" s="189"/>
      <c r="CP110" s="216"/>
      <c r="CQ110" s="216"/>
      <c r="CR110" s="216"/>
      <c r="CS110" s="189"/>
      <c r="CT110" s="216"/>
      <c r="CU110" s="216"/>
      <c r="CV110" s="216"/>
      <c r="CW110" s="189"/>
      <c r="CX110" s="216"/>
      <c r="CY110" s="216"/>
      <c r="CZ110" s="216"/>
      <c r="DA110" s="216"/>
      <c r="DB110" s="216"/>
      <c r="DC110" s="216"/>
      <c r="DD110" s="216"/>
      <c r="DE110" s="216"/>
      <c r="DF110" s="189"/>
      <c r="DG110" s="216"/>
      <c r="DH110" s="216"/>
      <c r="DI110" s="216"/>
      <c r="DJ110" s="216"/>
      <c r="DK110" s="216"/>
      <c r="DL110" s="216"/>
      <c r="DM110" s="216"/>
      <c r="DN110" s="216"/>
      <c r="DO110" s="189"/>
      <c r="DP110" s="216"/>
      <c r="DQ110" s="216"/>
      <c r="DR110" s="216"/>
      <c r="DS110" s="216"/>
      <c r="DT110" s="216"/>
    </row>
    <row r="111" spans="1:124" ht="17.25" customHeight="1" x14ac:dyDescent="0.2">
      <c r="A111" s="279"/>
      <c r="B111" s="282"/>
      <c r="C111" s="261"/>
      <c r="D111" s="261"/>
      <c r="E111" s="282"/>
      <c r="F111" s="273"/>
      <c r="G111" s="282"/>
      <c r="H111" s="285"/>
      <c r="I111" s="273"/>
      <c r="J111" s="276"/>
      <c r="K111" s="235"/>
      <c r="L111" s="238"/>
      <c r="M111" s="241"/>
      <c r="N111" s="235"/>
      <c r="O111" s="270"/>
      <c r="P111" s="270"/>
      <c r="Q111" s="221"/>
      <c r="R111" s="132"/>
      <c r="S111" s="130"/>
      <c r="T111" s="56">
        <f>VLOOKUP(U111,FORMULAS!$A$15:$B$18,2,0)</f>
        <v>0</v>
      </c>
      <c r="U111" s="57" t="s">
        <v>156</v>
      </c>
      <c r="V111" s="58">
        <f>+IF(U111='Tabla Valoración controles'!$D$4,'Tabla Valoración controles'!$F$4,IF('208-PLA-Ft-78 Mapa Gestión'!U111='Tabla Valoración controles'!$D$5,'Tabla Valoración controles'!$F$5,IF(U111=FORMULAS!$A$10,0,'Tabla Valoración controles'!$F$6)))</f>
        <v>0</v>
      </c>
      <c r="W111" s="57"/>
      <c r="X111" s="59">
        <f>+IF(W111='Tabla Valoración controles'!$D$7,'Tabla Valoración controles'!$F$7,IF(U111=FORMULAS!$A$10,0,'Tabla Valoración controles'!$F$8))</f>
        <v>0</v>
      </c>
      <c r="Y111" s="57"/>
      <c r="Z111" s="58">
        <f>+IF(Y111='Tabla Valoración controles'!$D$9,'Tabla Valoración controles'!$F$9,IF(U111=FORMULAS!$A$10,0,'Tabla Valoración controles'!$F$10))</f>
        <v>0</v>
      </c>
      <c r="AA111" s="57"/>
      <c r="AB111" s="58">
        <f>+IF(AA111='Tabla Valoración controles'!$D$9,'Tabla Valoración controles'!$F$9,IF(W111=FORMULAS!$A$10,0,'Tabla Valoración controles'!$F$10))</f>
        <v>0</v>
      </c>
      <c r="AC111" s="57"/>
      <c r="AD111" s="58">
        <f>+IF(AC111='Tabla Valoración controles'!$D$13,'Tabla Valoración controles'!$F$13,'Tabla Valoración controles'!$F$14)</f>
        <v>0</v>
      </c>
      <c r="AE111" s="105">
        <f t="shared" si="56"/>
        <v>0</v>
      </c>
      <c r="AF111" s="105">
        <f t="shared" si="93"/>
        <v>0</v>
      </c>
      <c r="AG111" s="105">
        <f t="shared" si="75"/>
        <v>0.252</v>
      </c>
      <c r="AH111" s="263"/>
      <c r="AI111" s="263"/>
      <c r="AJ111" s="263"/>
      <c r="AK111" s="263"/>
      <c r="AL111" s="264"/>
      <c r="AM111" s="267"/>
      <c r="AN111" s="217"/>
      <c r="AO111" s="144"/>
      <c r="AP111" s="144"/>
      <c r="AQ111" s="144"/>
      <c r="AR111" s="144"/>
      <c r="AS111" s="144"/>
      <c r="AT111" s="144"/>
      <c r="AU111" s="144"/>
      <c r="AV111" s="144"/>
      <c r="AW111" s="231"/>
      <c r="AX111" s="139"/>
      <c r="AY111" s="139"/>
      <c r="AZ111" s="139"/>
      <c r="BA111" s="189"/>
      <c r="BB111" s="139"/>
      <c r="BC111" s="139"/>
      <c r="BD111" s="139"/>
      <c r="BE111" s="189"/>
      <c r="BF111" s="139"/>
      <c r="BG111" s="139"/>
      <c r="BH111" s="139"/>
      <c r="BI111" s="189"/>
      <c r="BJ111" s="139"/>
      <c r="BK111" s="139"/>
      <c r="BL111" s="139"/>
      <c r="BM111" s="189"/>
      <c r="BN111" s="110"/>
      <c r="BO111" s="110"/>
      <c r="BP111" s="217"/>
      <c r="BQ111" s="189"/>
      <c r="BR111" s="217"/>
      <c r="BS111" s="217"/>
      <c r="BT111" s="217"/>
      <c r="BU111" s="189"/>
      <c r="BV111" s="217"/>
      <c r="BW111" s="217"/>
      <c r="BX111" s="217"/>
      <c r="BY111" s="189"/>
      <c r="BZ111" s="217"/>
      <c r="CA111" s="217"/>
      <c r="CB111" s="217"/>
      <c r="CC111" s="189"/>
      <c r="CD111" s="217"/>
      <c r="CE111" s="217"/>
      <c r="CF111" s="217"/>
      <c r="CG111" s="189"/>
      <c r="CH111" s="217"/>
      <c r="CI111" s="217"/>
      <c r="CJ111" s="217"/>
      <c r="CK111" s="189"/>
      <c r="CL111" s="217"/>
      <c r="CM111" s="217"/>
      <c r="CN111" s="217"/>
      <c r="CO111" s="189"/>
      <c r="CP111" s="217"/>
      <c r="CQ111" s="217"/>
      <c r="CR111" s="217"/>
      <c r="CS111" s="189"/>
      <c r="CT111" s="217"/>
      <c r="CU111" s="217"/>
      <c r="CV111" s="217"/>
      <c r="CW111" s="189"/>
      <c r="CX111" s="217"/>
      <c r="CY111" s="217"/>
      <c r="CZ111" s="217"/>
      <c r="DA111" s="217"/>
      <c r="DB111" s="217"/>
      <c r="DC111" s="217"/>
      <c r="DD111" s="217"/>
      <c r="DE111" s="217"/>
      <c r="DF111" s="189"/>
      <c r="DG111" s="217"/>
      <c r="DH111" s="217"/>
      <c r="DI111" s="217"/>
      <c r="DJ111" s="217"/>
      <c r="DK111" s="217"/>
      <c r="DL111" s="217"/>
      <c r="DM111" s="217"/>
      <c r="DN111" s="217"/>
      <c r="DO111" s="189"/>
      <c r="DP111" s="217"/>
      <c r="DQ111" s="217"/>
      <c r="DR111" s="217"/>
      <c r="DS111" s="217"/>
      <c r="DT111" s="217"/>
    </row>
    <row r="112" spans="1:124" ht="135.75" customHeight="1" x14ac:dyDescent="0.2">
      <c r="A112" s="277">
        <v>18</v>
      </c>
      <c r="B112" s="286" t="s">
        <v>168</v>
      </c>
      <c r="C112" s="259" t="str">
        <f>VLOOKUP(B112,FORMULAS!$A$30:$B$52,2,0)</f>
        <v>Atender las solicitudes de comunicación de los diferentes programas misionales y demás áreas de la CVP, mediante la divulgación oportuna de la información, actividades, proyectos y la gestión institucional que impacta al público interno y externo, con el propósito de mantener una adecuada comunicación organizacional que facilite el desarrollo de los procesos, las relaciones interpersonales, en aras de promover la transparencia, la participación ciudadana y la responsabilidad social.</v>
      </c>
      <c r="D112" s="259" t="str">
        <f>VLOOKUP(B112,FORMULAS!$A$30:$C$52,3,0)</f>
        <v xml:space="preserve">Jefe Oficina Asesora de Comunicaciones </v>
      </c>
      <c r="E112" s="280" t="s">
        <v>258</v>
      </c>
      <c r="F112" s="271" t="s">
        <v>390</v>
      </c>
      <c r="G112" s="271" t="s">
        <v>391</v>
      </c>
      <c r="H112" s="328" t="s">
        <v>746</v>
      </c>
      <c r="I112" s="271" t="s">
        <v>262</v>
      </c>
      <c r="J112" s="274">
        <v>700</v>
      </c>
      <c r="K112" s="233" t="str">
        <f>+IF(L112=FORMULAS!$N$2,FORMULAS!$O$2,IF('208-PLA-Ft-78 Mapa Gestión'!L112:L117=FORMULAS!$N$3,FORMULAS!$O$3,IF('208-PLA-Ft-78 Mapa Gestión'!L112:L117=FORMULAS!$N$4,FORMULAS!$O$4,IF('208-PLA-Ft-78 Mapa Gestión'!L112:L117=FORMULAS!$N$5,FORMULAS!$O$5,IF('208-PLA-Ft-78 Mapa Gestión'!L112:L117=FORMULAS!$N$6,FORMULAS!$O$6)))))</f>
        <v>Alta</v>
      </c>
      <c r="L112" s="236">
        <f>+IF(J112&lt;=FORMULAS!$M$2,FORMULAS!$N$2,IF('208-PLA-Ft-78 Mapa Gestión'!J112&lt;=FORMULAS!$M$3,FORMULAS!$N$3,IF('208-PLA-Ft-78 Mapa Gestión'!J112&lt;=FORMULAS!$M$4,FORMULAS!$N$4,IF('208-PLA-Ft-78 Mapa Gestión'!J112&lt;=FORMULAS!$M$5,FORMULAS!$N$5,FORMULAS!$N$6))))</f>
        <v>0.8</v>
      </c>
      <c r="M112" s="239" t="s">
        <v>260</v>
      </c>
      <c r="N112" s="233" t="str">
        <f>+IF(M112=FORMULAS!$H$2,FORMULAS!$I$2,IF('208-PLA-Ft-78 Mapa Gestión'!M112:M117=FORMULAS!$H$3,FORMULAS!$I$3,IF('208-PLA-Ft-78 Mapa Gestión'!M112:M117=FORMULAS!$H$4,FORMULAS!$I$4,IF('208-PLA-Ft-78 Mapa Gestión'!M112:M117=FORMULAS!$H$5,FORMULAS!$I$5,IF('208-PLA-Ft-78 Mapa Gestión'!M112:M117=FORMULAS!$H$6,FORMULAS!$I$6,IF('208-PLA-Ft-78 Mapa Gestión'!M112:M117=FORMULAS!$H$7,FORMULAS!$I$7,IF('208-PLA-Ft-78 Mapa Gestión'!M112:M117=FORMULAS!$H$8,FORMULAS!$I$8,IF('208-PLA-Ft-78 Mapa Gestión'!M112:M117=FORMULAS!$H$9,FORMULAS!$I$9,IF('208-PLA-Ft-78 Mapa Gestión'!M112:M117=FORMULAS!$H$10,FORMULAS!$I$10,IF('208-PLA-Ft-78 Mapa Gestión'!M112:M117=FORMULAS!$H$11,FORMULAS!$I$11))))))))))</f>
        <v>Menor</v>
      </c>
      <c r="O112" s="268">
        <f>VLOOKUP(N112,FORMULAS!$I$1:$J$6,2,0)</f>
        <v>0.4</v>
      </c>
      <c r="P112" s="268" t="str">
        <f t="shared" ref="P112" si="94">CONCATENATE(N112,K112)</f>
        <v>MenorAlta</v>
      </c>
      <c r="Q112" s="219" t="str">
        <f>VLOOKUP(P112,FORMULAS!$K$17:$L$42,2,0)</f>
        <v>Moderado</v>
      </c>
      <c r="R112" s="132">
        <v>1</v>
      </c>
      <c r="S112" s="130" t="s">
        <v>482</v>
      </c>
      <c r="T112" s="56" t="str">
        <f>VLOOKUP(U112,FORMULAS!$A$15:$B$18,2,0)</f>
        <v>Probabilidad</v>
      </c>
      <c r="U112" s="57" t="s">
        <v>13</v>
      </c>
      <c r="V112" s="58">
        <f>+IF(U112='Tabla Valoración controles'!$D$4,'Tabla Valoración controles'!$F$4,IF('208-PLA-Ft-78 Mapa Gestión'!U112='Tabla Valoración controles'!$D$5,'Tabla Valoración controles'!$F$5,IF(U112=FORMULAS!$A$10,0,'Tabla Valoración controles'!$F$6)))</f>
        <v>0.25</v>
      </c>
      <c r="W112" s="57" t="s">
        <v>8</v>
      </c>
      <c r="X112" s="59">
        <f>+IF(W112='Tabla Valoración controles'!$D$7,'Tabla Valoración controles'!$F$7,IF(U112=FORMULAS!$A$10,0,'Tabla Valoración controles'!$F$8))</f>
        <v>0.15</v>
      </c>
      <c r="Y112" s="57" t="s">
        <v>18</v>
      </c>
      <c r="Z112" s="58">
        <f>+IF(Y112='Tabla Valoración controles'!$D$9,'Tabla Valoración controles'!$F$9,IF(U112=FORMULAS!$A$10,0,'Tabla Valoración controles'!$F$10))</f>
        <v>0</v>
      </c>
      <c r="AA112" s="57" t="s">
        <v>21</v>
      </c>
      <c r="AB112" s="58">
        <f>+IF(AA112='Tabla Valoración controles'!$D$9,'Tabla Valoración controles'!$F$9,IF(W112=FORMULAS!$A$10,0,'Tabla Valoración controles'!$F$10))</f>
        <v>0</v>
      </c>
      <c r="AC112" s="57" t="s">
        <v>100</v>
      </c>
      <c r="AD112" s="58">
        <f>+IF(AC112='Tabla Valoración controles'!$D$13,'Tabla Valoración controles'!$F$13,'Tabla Valoración controles'!$F$14)</f>
        <v>0</v>
      </c>
      <c r="AE112" s="105">
        <f t="shared" si="56"/>
        <v>0.4</v>
      </c>
      <c r="AF112" s="105">
        <f>+IF(T112=FORMULAS!$A$8,'208-PLA-Ft-78 Mapa Gestión'!AE112*'208-PLA-Ft-78 Mapa Gestión'!L112:L117,'208-PLA-Ft-78 Mapa Gestión'!AE112*'208-PLA-Ft-78 Mapa Gestión'!O112:O117)</f>
        <v>0.32000000000000006</v>
      </c>
      <c r="AG112" s="105">
        <f>+IF(T112=FORMULAS!$A$8,'208-PLA-Ft-78 Mapa Gestión'!L112:L117-'208-PLA-Ft-78 Mapa Gestión'!AF112,0)</f>
        <v>0.48</v>
      </c>
      <c r="AH112" s="262">
        <f t="shared" ref="AH112" si="95">+AG117</f>
        <v>0.48</v>
      </c>
      <c r="AI112" s="262" t="str">
        <f>+IF(AH112&lt;=FORMULAS!$N$2,FORMULAS!$O$2,IF(AH112&lt;=FORMULAS!$N$3,FORMULAS!$O$3,IF(AH112&lt;=FORMULAS!$N$4,FORMULAS!$O$4,IF(AH112&lt;=FORMULAS!$N$5,FORMULAS!$O$5,FORMULAS!O108))))</f>
        <v>Media</v>
      </c>
      <c r="AJ112" s="262" t="str">
        <f>+IF(T112=FORMULAS!$A$9,AG117,'208-PLA-Ft-78 Mapa Gestión'!N112:N117)</f>
        <v>Menor</v>
      </c>
      <c r="AK112" s="262">
        <f>+IF(T112=FORMULAS!B111,'208-PLA-Ft-78 Mapa Gestión'!AG117,'208-PLA-Ft-78 Mapa Gestión'!O112:O117)</f>
        <v>0.4</v>
      </c>
      <c r="AL112" s="264" t="str">
        <f t="shared" ref="AL112" si="96">CONCATENATE(AJ112,AI112)</f>
        <v>MenorMedia</v>
      </c>
      <c r="AM112" s="265" t="str">
        <f>VLOOKUP(AL112,FORMULAS!$K$17:$L$42,2,0)</f>
        <v>Moderado</v>
      </c>
      <c r="AN112" s="215" t="s">
        <v>162</v>
      </c>
      <c r="AO112" s="139" t="s">
        <v>531</v>
      </c>
      <c r="AP112" s="139" t="s">
        <v>574</v>
      </c>
      <c r="AQ112" s="164" t="s">
        <v>324</v>
      </c>
      <c r="AR112" s="173">
        <v>44562</v>
      </c>
      <c r="AS112" s="173">
        <v>44910</v>
      </c>
      <c r="AT112" s="139" t="s">
        <v>617</v>
      </c>
      <c r="AU112" s="139" t="s">
        <v>618</v>
      </c>
      <c r="AV112" s="157" t="s">
        <v>234</v>
      </c>
      <c r="AW112" s="229" t="s">
        <v>676</v>
      </c>
      <c r="AX112" s="139"/>
      <c r="AY112" s="139"/>
      <c r="AZ112" s="139"/>
      <c r="BA112" s="189"/>
      <c r="BB112" s="139"/>
      <c r="BC112" s="139"/>
      <c r="BD112" s="139"/>
      <c r="BE112" s="189"/>
      <c r="BF112" s="139"/>
      <c r="BG112" s="139"/>
      <c r="BH112" s="139"/>
      <c r="BI112" s="189"/>
      <c r="BJ112" s="139"/>
      <c r="BK112" s="139"/>
      <c r="BL112" s="139"/>
      <c r="BM112" s="189"/>
      <c r="BN112" s="108"/>
      <c r="BO112" s="108"/>
      <c r="BP112" s="215"/>
      <c r="BQ112" s="189"/>
      <c r="BR112" s="215"/>
      <c r="BS112" s="215"/>
      <c r="BT112" s="215"/>
      <c r="BU112" s="189"/>
      <c r="BV112" s="215"/>
      <c r="BW112" s="215"/>
      <c r="BX112" s="215"/>
      <c r="BY112" s="189"/>
      <c r="BZ112" s="215"/>
      <c r="CA112" s="215"/>
      <c r="CB112" s="215"/>
      <c r="CC112" s="189"/>
      <c r="CD112" s="215"/>
      <c r="CE112" s="215"/>
      <c r="CF112" s="215"/>
      <c r="CG112" s="189"/>
      <c r="CH112" s="215"/>
      <c r="CI112" s="215"/>
      <c r="CJ112" s="215"/>
      <c r="CK112" s="189"/>
      <c r="CL112" s="215"/>
      <c r="CM112" s="215"/>
      <c r="CN112" s="215"/>
      <c r="CO112" s="189"/>
      <c r="CP112" s="215"/>
      <c r="CQ112" s="215"/>
      <c r="CR112" s="215"/>
      <c r="CS112" s="189"/>
      <c r="CT112" s="215"/>
      <c r="CU112" s="215"/>
      <c r="CV112" s="215"/>
      <c r="CW112" s="189"/>
      <c r="CX112" s="215"/>
      <c r="CY112" s="215"/>
      <c r="CZ112" s="215"/>
      <c r="DA112" s="215"/>
      <c r="DB112" s="215"/>
      <c r="DC112" s="215"/>
      <c r="DD112" s="215"/>
      <c r="DE112" s="215"/>
      <c r="DF112" s="189"/>
      <c r="DG112" s="215"/>
      <c r="DH112" s="215"/>
      <c r="DI112" s="215"/>
      <c r="DJ112" s="215"/>
      <c r="DK112" s="215"/>
      <c r="DL112" s="215"/>
      <c r="DM112" s="215"/>
      <c r="DN112" s="215"/>
      <c r="DO112" s="189"/>
      <c r="DP112" s="215"/>
      <c r="DQ112" s="215"/>
      <c r="DR112" s="215"/>
      <c r="DS112" s="215"/>
      <c r="DT112" s="215"/>
    </row>
    <row r="113" spans="1:124" ht="17.25" customHeight="1" x14ac:dyDescent="0.2">
      <c r="A113" s="278"/>
      <c r="B113" s="287"/>
      <c r="C113" s="260"/>
      <c r="D113" s="260"/>
      <c r="E113" s="281"/>
      <c r="F113" s="272"/>
      <c r="G113" s="272"/>
      <c r="H113" s="329"/>
      <c r="I113" s="272"/>
      <c r="J113" s="275"/>
      <c r="K113" s="234"/>
      <c r="L113" s="237"/>
      <c r="M113" s="240"/>
      <c r="N113" s="234"/>
      <c r="O113" s="269"/>
      <c r="P113" s="269"/>
      <c r="Q113" s="220"/>
      <c r="R113" s="132"/>
      <c r="S113" s="130"/>
      <c r="T113" s="56">
        <f>VLOOKUP(U113,FORMULAS!$A$15:$B$18,2,0)</f>
        <v>0</v>
      </c>
      <c r="U113" s="57" t="s">
        <v>156</v>
      </c>
      <c r="V113" s="58">
        <f>+IF(U113='Tabla Valoración controles'!$D$4,'Tabla Valoración controles'!$F$4,IF('208-PLA-Ft-78 Mapa Gestión'!U113='Tabla Valoración controles'!$D$5,'Tabla Valoración controles'!$F$5,IF(U113=FORMULAS!$A$10,0,'Tabla Valoración controles'!$F$6)))</f>
        <v>0</v>
      </c>
      <c r="W113" s="57"/>
      <c r="X113" s="59">
        <f>+IF(W113='Tabla Valoración controles'!$D$7,'Tabla Valoración controles'!$F$7,IF(U113=FORMULAS!$A$10,0,'Tabla Valoración controles'!$F$8))</f>
        <v>0</v>
      </c>
      <c r="Y113" s="57"/>
      <c r="Z113" s="58">
        <f>+IF(Y113='Tabla Valoración controles'!$D$9,'Tabla Valoración controles'!$F$9,IF(U113=FORMULAS!$A$10,0,'Tabla Valoración controles'!$F$10))</f>
        <v>0</v>
      </c>
      <c r="AA113" s="57"/>
      <c r="AB113" s="58">
        <f>+IF(AA113='Tabla Valoración controles'!$D$9,'Tabla Valoración controles'!$F$9,IF(W113=FORMULAS!$A$10,0,'Tabla Valoración controles'!$F$10))</f>
        <v>0</v>
      </c>
      <c r="AC113" s="57"/>
      <c r="AD113" s="58">
        <f>+IF(AC113='Tabla Valoración controles'!$D$13,'Tabla Valoración controles'!$F$13,'Tabla Valoración controles'!$F$14)</f>
        <v>0</v>
      </c>
      <c r="AE113" s="105">
        <f t="shared" si="56"/>
        <v>0</v>
      </c>
      <c r="AF113" s="105">
        <f t="shared" ref="AF113" si="97">+AE113*AG112</f>
        <v>0</v>
      </c>
      <c r="AG113" s="105">
        <f t="shared" ref="AG113" si="98">+AG112-AF113</f>
        <v>0.48</v>
      </c>
      <c r="AH113" s="263"/>
      <c r="AI113" s="263"/>
      <c r="AJ113" s="263"/>
      <c r="AK113" s="263"/>
      <c r="AL113" s="264"/>
      <c r="AM113" s="266"/>
      <c r="AN113" s="216"/>
      <c r="AO113" s="139"/>
      <c r="AP113" s="139"/>
      <c r="AQ113" s="164"/>
      <c r="AR113" s="172"/>
      <c r="AS113" s="172"/>
      <c r="AT113" s="139"/>
      <c r="AU113" s="139"/>
      <c r="AV113" s="143"/>
      <c r="AW113" s="230"/>
      <c r="AX113" s="139"/>
      <c r="AY113" s="139"/>
      <c r="AZ113" s="139"/>
      <c r="BA113" s="189"/>
      <c r="BB113" s="139"/>
      <c r="BC113" s="139"/>
      <c r="BD113" s="139"/>
      <c r="BE113" s="189"/>
      <c r="BF113" s="139"/>
      <c r="BG113" s="139"/>
      <c r="BH113" s="139"/>
      <c r="BI113" s="189"/>
      <c r="BJ113" s="139"/>
      <c r="BK113" s="139"/>
      <c r="BL113" s="139"/>
      <c r="BM113" s="189"/>
      <c r="BN113" s="109"/>
      <c r="BO113" s="109"/>
      <c r="BP113" s="216"/>
      <c r="BQ113" s="189"/>
      <c r="BR113" s="216"/>
      <c r="BS113" s="216"/>
      <c r="BT113" s="216"/>
      <c r="BU113" s="189"/>
      <c r="BV113" s="216"/>
      <c r="BW113" s="216"/>
      <c r="BX113" s="216"/>
      <c r="BY113" s="189"/>
      <c r="BZ113" s="216"/>
      <c r="CA113" s="216"/>
      <c r="CB113" s="216"/>
      <c r="CC113" s="189"/>
      <c r="CD113" s="216"/>
      <c r="CE113" s="216"/>
      <c r="CF113" s="216"/>
      <c r="CG113" s="189"/>
      <c r="CH113" s="216"/>
      <c r="CI113" s="216"/>
      <c r="CJ113" s="216"/>
      <c r="CK113" s="189"/>
      <c r="CL113" s="216"/>
      <c r="CM113" s="216"/>
      <c r="CN113" s="216"/>
      <c r="CO113" s="189"/>
      <c r="CP113" s="216"/>
      <c r="CQ113" s="216"/>
      <c r="CR113" s="216"/>
      <c r="CS113" s="189"/>
      <c r="CT113" s="216"/>
      <c r="CU113" s="216"/>
      <c r="CV113" s="216"/>
      <c r="CW113" s="189"/>
      <c r="CX113" s="216"/>
      <c r="CY113" s="216"/>
      <c r="CZ113" s="216"/>
      <c r="DA113" s="216"/>
      <c r="DB113" s="216"/>
      <c r="DC113" s="216"/>
      <c r="DD113" s="216"/>
      <c r="DE113" s="216"/>
      <c r="DF113" s="189"/>
      <c r="DG113" s="216"/>
      <c r="DH113" s="216"/>
      <c r="DI113" s="216"/>
      <c r="DJ113" s="216"/>
      <c r="DK113" s="216"/>
      <c r="DL113" s="216"/>
      <c r="DM113" s="216"/>
      <c r="DN113" s="216"/>
      <c r="DO113" s="189"/>
      <c r="DP113" s="216"/>
      <c r="DQ113" s="216"/>
      <c r="DR113" s="216"/>
      <c r="DS113" s="216"/>
      <c r="DT113" s="216"/>
    </row>
    <row r="114" spans="1:124" ht="17.25" customHeight="1" x14ac:dyDescent="0.2">
      <c r="A114" s="278"/>
      <c r="B114" s="287"/>
      <c r="C114" s="260"/>
      <c r="D114" s="260"/>
      <c r="E114" s="281"/>
      <c r="F114" s="272"/>
      <c r="G114" s="272"/>
      <c r="H114" s="329"/>
      <c r="I114" s="272"/>
      <c r="J114" s="275"/>
      <c r="K114" s="234"/>
      <c r="L114" s="237"/>
      <c r="M114" s="240"/>
      <c r="N114" s="234"/>
      <c r="O114" s="269"/>
      <c r="P114" s="269"/>
      <c r="Q114" s="220"/>
      <c r="R114" s="132"/>
      <c r="S114" s="130"/>
      <c r="T114" s="56">
        <f>VLOOKUP(U114,FORMULAS!$A$15:$B$18,2,0)</f>
        <v>0</v>
      </c>
      <c r="U114" s="57" t="s">
        <v>156</v>
      </c>
      <c r="V114" s="58">
        <f>+IF(U114='Tabla Valoración controles'!$D$4,'Tabla Valoración controles'!$F$4,IF('208-PLA-Ft-78 Mapa Gestión'!U114='Tabla Valoración controles'!$D$5,'Tabla Valoración controles'!$F$5,IF(U114=FORMULAS!$A$10,0,'Tabla Valoración controles'!$F$6)))</f>
        <v>0</v>
      </c>
      <c r="W114" s="57"/>
      <c r="X114" s="59">
        <f>+IF(W114='Tabla Valoración controles'!$D$7,'Tabla Valoración controles'!$F$7,IF(U114=FORMULAS!$A$10,0,'Tabla Valoración controles'!$F$8))</f>
        <v>0</v>
      </c>
      <c r="Y114" s="57"/>
      <c r="Z114" s="58">
        <f>+IF(Y114='Tabla Valoración controles'!$D$9,'Tabla Valoración controles'!$F$9,IF(U114=FORMULAS!$A$10,0,'Tabla Valoración controles'!$F$10))</f>
        <v>0</v>
      </c>
      <c r="AA114" s="57"/>
      <c r="AB114" s="58">
        <f>+IF(AA114='Tabla Valoración controles'!$D$9,'Tabla Valoración controles'!$F$9,IF(W114=FORMULAS!$A$10,0,'Tabla Valoración controles'!$F$10))</f>
        <v>0</v>
      </c>
      <c r="AC114" s="57"/>
      <c r="AD114" s="58">
        <f>+IF(AC114='Tabla Valoración controles'!$D$13,'Tabla Valoración controles'!$F$13,'Tabla Valoración controles'!$F$14)</f>
        <v>0</v>
      </c>
      <c r="AE114" s="105">
        <f t="shared" si="56"/>
        <v>0</v>
      </c>
      <c r="AF114" s="105">
        <f t="shared" ref="AF114:AF117" si="99">+AF113*AE114</f>
        <v>0</v>
      </c>
      <c r="AG114" s="105">
        <f t="shared" si="75"/>
        <v>0.48</v>
      </c>
      <c r="AH114" s="263"/>
      <c r="AI114" s="263"/>
      <c r="AJ114" s="263"/>
      <c r="AK114" s="263"/>
      <c r="AL114" s="264"/>
      <c r="AM114" s="266"/>
      <c r="AN114" s="216"/>
      <c r="AO114" s="139"/>
      <c r="AP114" s="139"/>
      <c r="AQ114" s="164"/>
      <c r="AR114" s="172"/>
      <c r="AS114" s="172"/>
      <c r="AT114" s="139"/>
      <c r="AU114" s="139"/>
      <c r="AV114" s="143"/>
      <c r="AW114" s="230"/>
      <c r="AX114" s="139"/>
      <c r="AY114" s="139"/>
      <c r="AZ114" s="139"/>
      <c r="BA114" s="189"/>
      <c r="BB114" s="139"/>
      <c r="BC114" s="139"/>
      <c r="BD114" s="139"/>
      <c r="BE114" s="189"/>
      <c r="BF114" s="139"/>
      <c r="BG114" s="139"/>
      <c r="BH114" s="139"/>
      <c r="BI114" s="189"/>
      <c r="BJ114" s="139"/>
      <c r="BK114" s="139"/>
      <c r="BL114" s="139"/>
      <c r="BM114" s="189"/>
      <c r="BN114" s="109"/>
      <c r="BO114" s="109"/>
      <c r="BP114" s="216"/>
      <c r="BQ114" s="189"/>
      <c r="BR114" s="216"/>
      <c r="BS114" s="216"/>
      <c r="BT114" s="216"/>
      <c r="BU114" s="189"/>
      <c r="BV114" s="216"/>
      <c r="BW114" s="216"/>
      <c r="BX114" s="216"/>
      <c r="BY114" s="189"/>
      <c r="BZ114" s="216"/>
      <c r="CA114" s="216"/>
      <c r="CB114" s="216"/>
      <c r="CC114" s="189"/>
      <c r="CD114" s="216"/>
      <c r="CE114" s="216"/>
      <c r="CF114" s="216"/>
      <c r="CG114" s="189"/>
      <c r="CH114" s="216"/>
      <c r="CI114" s="216"/>
      <c r="CJ114" s="216"/>
      <c r="CK114" s="189"/>
      <c r="CL114" s="216"/>
      <c r="CM114" s="216"/>
      <c r="CN114" s="216"/>
      <c r="CO114" s="189"/>
      <c r="CP114" s="216"/>
      <c r="CQ114" s="216"/>
      <c r="CR114" s="216"/>
      <c r="CS114" s="189"/>
      <c r="CT114" s="216"/>
      <c r="CU114" s="216"/>
      <c r="CV114" s="216"/>
      <c r="CW114" s="189"/>
      <c r="CX114" s="216"/>
      <c r="CY114" s="216"/>
      <c r="CZ114" s="216"/>
      <c r="DA114" s="216"/>
      <c r="DB114" s="216"/>
      <c r="DC114" s="216"/>
      <c r="DD114" s="216"/>
      <c r="DE114" s="216"/>
      <c r="DF114" s="189"/>
      <c r="DG114" s="216"/>
      <c r="DH114" s="216"/>
      <c r="DI114" s="216"/>
      <c r="DJ114" s="216"/>
      <c r="DK114" s="216"/>
      <c r="DL114" s="216"/>
      <c r="DM114" s="216"/>
      <c r="DN114" s="216"/>
      <c r="DO114" s="189"/>
      <c r="DP114" s="216"/>
      <c r="DQ114" s="216"/>
      <c r="DR114" s="216"/>
      <c r="DS114" s="216"/>
      <c r="DT114" s="216"/>
    </row>
    <row r="115" spans="1:124" ht="17.25" customHeight="1" x14ac:dyDescent="0.2">
      <c r="A115" s="278"/>
      <c r="B115" s="287"/>
      <c r="C115" s="260"/>
      <c r="D115" s="260"/>
      <c r="E115" s="281"/>
      <c r="F115" s="272"/>
      <c r="G115" s="272"/>
      <c r="H115" s="329"/>
      <c r="I115" s="272"/>
      <c r="J115" s="275"/>
      <c r="K115" s="234"/>
      <c r="L115" s="237"/>
      <c r="M115" s="240"/>
      <c r="N115" s="234"/>
      <c r="O115" s="269"/>
      <c r="P115" s="269"/>
      <c r="Q115" s="220"/>
      <c r="R115" s="132"/>
      <c r="S115" s="130"/>
      <c r="T115" s="56">
        <f>VLOOKUP(U115,FORMULAS!$A$15:$B$18,2,0)</f>
        <v>0</v>
      </c>
      <c r="U115" s="57" t="s">
        <v>156</v>
      </c>
      <c r="V115" s="58">
        <f>+IF(U115='Tabla Valoración controles'!$D$4,'Tabla Valoración controles'!$F$4,IF('208-PLA-Ft-78 Mapa Gestión'!U115='Tabla Valoración controles'!$D$5,'Tabla Valoración controles'!$F$5,IF(U115=FORMULAS!$A$10,0,'Tabla Valoración controles'!$F$6)))</f>
        <v>0</v>
      </c>
      <c r="W115" s="57"/>
      <c r="X115" s="59">
        <f>+IF(W115='Tabla Valoración controles'!$D$7,'Tabla Valoración controles'!$F$7,IF(U115=FORMULAS!$A$10,0,'Tabla Valoración controles'!$F$8))</f>
        <v>0</v>
      </c>
      <c r="Y115" s="57"/>
      <c r="Z115" s="58">
        <f>+IF(Y115='Tabla Valoración controles'!$D$9,'Tabla Valoración controles'!$F$9,IF(U115=FORMULAS!$A$10,0,'Tabla Valoración controles'!$F$10))</f>
        <v>0</v>
      </c>
      <c r="AA115" s="57"/>
      <c r="AB115" s="58">
        <f>+IF(AA115='Tabla Valoración controles'!$D$9,'Tabla Valoración controles'!$F$9,IF(W115=FORMULAS!$A$10,0,'Tabla Valoración controles'!$F$10))</f>
        <v>0</v>
      </c>
      <c r="AC115" s="57"/>
      <c r="AD115" s="58">
        <f>+IF(AC115='Tabla Valoración controles'!$D$13,'Tabla Valoración controles'!$F$13,'Tabla Valoración controles'!$F$14)</f>
        <v>0</v>
      </c>
      <c r="AE115" s="105">
        <f t="shared" si="56"/>
        <v>0</v>
      </c>
      <c r="AF115" s="105">
        <f t="shared" si="99"/>
        <v>0</v>
      </c>
      <c r="AG115" s="105">
        <f t="shared" si="75"/>
        <v>0.48</v>
      </c>
      <c r="AH115" s="263"/>
      <c r="AI115" s="263"/>
      <c r="AJ115" s="263"/>
      <c r="AK115" s="263"/>
      <c r="AL115" s="264"/>
      <c r="AM115" s="266"/>
      <c r="AN115" s="216"/>
      <c r="AO115" s="139"/>
      <c r="AP115" s="139"/>
      <c r="AQ115" s="164"/>
      <c r="AR115" s="172"/>
      <c r="AS115" s="172"/>
      <c r="AT115" s="139"/>
      <c r="AU115" s="139"/>
      <c r="AV115" s="143"/>
      <c r="AW115" s="230"/>
      <c r="AX115" s="139"/>
      <c r="AY115" s="139"/>
      <c r="AZ115" s="139"/>
      <c r="BA115" s="189"/>
      <c r="BB115" s="139"/>
      <c r="BC115" s="139"/>
      <c r="BD115" s="139"/>
      <c r="BE115" s="189"/>
      <c r="BF115" s="139"/>
      <c r="BG115" s="139"/>
      <c r="BH115" s="139"/>
      <c r="BI115" s="189"/>
      <c r="BJ115" s="139"/>
      <c r="BK115" s="139"/>
      <c r="BL115" s="139"/>
      <c r="BM115" s="189"/>
      <c r="BN115" s="109"/>
      <c r="BO115" s="109"/>
      <c r="BP115" s="216"/>
      <c r="BQ115" s="189"/>
      <c r="BR115" s="216"/>
      <c r="BS115" s="216"/>
      <c r="BT115" s="216"/>
      <c r="BU115" s="189"/>
      <c r="BV115" s="216"/>
      <c r="BW115" s="216"/>
      <c r="BX115" s="216"/>
      <c r="BY115" s="189"/>
      <c r="BZ115" s="216"/>
      <c r="CA115" s="216"/>
      <c r="CB115" s="216"/>
      <c r="CC115" s="189"/>
      <c r="CD115" s="216"/>
      <c r="CE115" s="216"/>
      <c r="CF115" s="216"/>
      <c r="CG115" s="189"/>
      <c r="CH115" s="216"/>
      <c r="CI115" s="216"/>
      <c r="CJ115" s="216"/>
      <c r="CK115" s="189"/>
      <c r="CL115" s="216"/>
      <c r="CM115" s="216"/>
      <c r="CN115" s="216"/>
      <c r="CO115" s="189"/>
      <c r="CP115" s="216"/>
      <c r="CQ115" s="216"/>
      <c r="CR115" s="216"/>
      <c r="CS115" s="189"/>
      <c r="CT115" s="216"/>
      <c r="CU115" s="216"/>
      <c r="CV115" s="216"/>
      <c r="CW115" s="189"/>
      <c r="CX115" s="216"/>
      <c r="CY115" s="216"/>
      <c r="CZ115" s="216"/>
      <c r="DA115" s="216"/>
      <c r="DB115" s="216"/>
      <c r="DC115" s="216"/>
      <c r="DD115" s="216"/>
      <c r="DE115" s="216"/>
      <c r="DF115" s="189"/>
      <c r="DG115" s="216"/>
      <c r="DH115" s="216"/>
      <c r="DI115" s="216"/>
      <c r="DJ115" s="216"/>
      <c r="DK115" s="216"/>
      <c r="DL115" s="216"/>
      <c r="DM115" s="216"/>
      <c r="DN115" s="216"/>
      <c r="DO115" s="189"/>
      <c r="DP115" s="216"/>
      <c r="DQ115" s="216"/>
      <c r="DR115" s="216"/>
      <c r="DS115" s="216"/>
      <c r="DT115" s="216"/>
    </row>
    <row r="116" spans="1:124" ht="17.25" customHeight="1" x14ac:dyDescent="0.2">
      <c r="A116" s="278"/>
      <c r="B116" s="287"/>
      <c r="C116" s="260"/>
      <c r="D116" s="260"/>
      <c r="E116" s="281"/>
      <c r="F116" s="272"/>
      <c r="G116" s="272"/>
      <c r="H116" s="329"/>
      <c r="I116" s="272"/>
      <c r="J116" s="275"/>
      <c r="K116" s="234"/>
      <c r="L116" s="237"/>
      <c r="M116" s="240"/>
      <c r="N116" s="234"/>
      <c r="O116" s="269"/>
      <c r="P116" s="269"/>
      <c r="Q116" s="220"/>
      <c r="R116" s="132"/>
      <c r="S116" s="130"/>
      <c r="T116" s="56">
        <f>VLOOKUP(U116,FORMULAS!$A$15:$B$18,2,0)</f>
        <v>0</v>
      </c>
      <c r="U116" s="57" t="s">
        <v>156</v>
      </c>
      <c r="V116" s="58">
        <f>+IF(U116='Tabla Valoración controles'!$D$4,'Tabla Valoración controles'!$F$4,IF('208-PLA-Ft-78 Mapa Gestión'!U116='Tabla Valoración controles'!$D$5,'Tabla Valoración controles'!$F$5,IF(U116=FORMULAS!$A$10,0,'Tabla Valoración controles'!$F$6)))</f>
        <v>0</v>
      </c>
      <c r="W116" s="57"/>
      <c r="X116" s="59">
        <f>+IF(W116='Tabla Valoración controles'!$D$7,'Tabla Valoración controles'!$F$7,IF(U116=FORMULAS!$A$10,0,'Tabla Valoración controles'!$F$8))</f>
        <v>0</v>
      </c>
      <c r="Y116" s="57"/>
      <c r="Z116" s="58">
        <f>+IF(Y116='Tabla Valoración controles'!$D$9,'Tabla Valoración controles'!$F$9,IF(U116=FORMULAS!$A$10,0,'Tabla Valoración controles'!$F$10))</f>
        <v>0</v>
      </c>
      <c r="AA116" s="57"/>
      <c r="AB116" s="58">
        <f>+IF(AA116='Tabla Valoración controles'!$D$9,'Tabla Valoración controles'!$F$9,IF(W116=FORMULAS!$A$10,0,'Tabla Valoración controles'!$F$10))</f>
        <v>0</v>
      </c>
      <c r="AC116" s="57"/>
      <c r="AD116" s="58">
        <f>+IF(AC116='Tabla Valoración controles'!$D$13,'Tabla Valoración controles'!$F$13,'Tabla Valoración controles'!$F$14)</f>
        <v>0</v>
      </c>
      <c r="AE116" s="105">
        <f t="shared" si="56"/>
        <v>0</v>
      </c>
      <c r="AF116" s="105">
        <f t="shared" si="99"/>
        <v>0</v>
      </c>
      <c r="AG116" s="105">
        <f t="shared" si="75"/>
        <v>0.48</v>
      </c>
      <c r="AH116" s="263"/>
      <c r="AI116" s="263"/>
      <c r="AJ116" s="263"/>
      <c r="AK116" s="263"/>
      <c r="AL116" s="264"/>
      <c r="AM116" s="266"/>
      <c r="AN116" s="216"/>
      <c r="AO116" s="139"/>
      <c r="AP116" s="139"/>
      <c r="AQ116" s="164"/>
      <c r="AR116" s="172"/>
      <c r="AS116" s="172"/>
      <c r="AT116" s="139"/>
      <c r="AU116" s="139"/>
      <c r="AV116" s="143"/>
      <c r="AW116" s="230"/>
      <c r="AX116" s="139"/>
      <c r="AY116" s="139"/>
      <c r="AZ116" s="139"/>
      <c r="BA116" s="189"/>
      <c r="BB116" s="139"/>
      <c r="BC116" s="139"/>
      <c r="BD116" s="139"/>
      <c r="BE116" s="189"/>
      <c r="BF116" s="139"/>
      <c r="BG116" s="139"/>
      <c r="BH116" s="139"/>
      <c r="BI116" s="189"/>
      <c r="BJ116" s="139"/>
      <c r="BK116" s="139"/>
      <c r="BL116" s="139"/>
      <c r="BM116" s="189"/>
      <c r="BN116" s="109"/>
      <c r="BO116" s="109"/>
      <c r="BP116" s="216"/>
      <c r="BQ116" s="189"/>
      <c r="BR116" s="216"/>
      <c r="BS116" s="216"/>
      <c r="BT116" s="216"/>
      <c r="BU116" s="189"/>
      <c r="BV116" s="216"/>
      <c r="BW116" s="216"/>
      <c r="BX116" s="216"/>
      <c r="BY116" s="189"/>
      <c r="BZ116" s="216"/>
      <c r="CA116" s="216"/>
      <c r="CB116" s="216"/>
      <c r="CC116" s="189"/>
      <c r="CD116" s="216"/>
      <c r="CE116" s="216"/>
      <c r="CF116" s="216"/>
      <c r="CG116" s="189"/>
      <c r="CH116" s="216"/>
      <c r="CI116" s="216"/>
      <c r="CJ116" s="216"/>
      <c r="CK116" s="189"/>
      <c r="CL116" s="216"/>
      <c r="CM116" s="216"/>
      <c r="CN116" s="216"/>
      <c r="CO116" s="189"/>
      <c r="CP116" s="216"/>
      <c r="CQ116" s="216"/>
      <c r="CR116" s="216"/>
      <c r="CS116" s="189"/>
      <c r="CT116" s="216"/>
      <c r="CU116" s="216"/>
      <c r="CV116" s="216"/>
      <c r="CW116" s="189"/>
      <c r="CX116" s="216"/>
      <c r="CY116" s="216"/>
      <c r="CZ116" s="216"/>
      <c r="DA116" s="216"/>
      <c r="DB116" s="216"/>
      <c r="DC116" s="216"/>
      <c r="DD116" s="216"/>
      <c r="DE116" s="216"/>
      <c r="DF116" s="189"/>
      <c r="DG116" s="216"/>
      <c r="DH116" s="216"/>
      <c r="DI116" s="216"/>
      <c r="DJ116" s="216"/>
      <c r="DK116" s="216"/>
      <c r="DL116" s="216"/>
      <c r="DM116" s="216"/>
      <c r="DN116" s="216"/>
      <c r="DO116" s="189"/>
      <c r="DP116" s="216"/>
      <c r="DQ116" s="216"/>
      <c r="DR116" s="216"/>
      <c r="DS116" s="216"/>
      <c r="DT116" s="216"/>
    </row>
    <row r="117" spans="1:124" ht="17.25" customHeight="1" x14ac:dyDescent="0.2">
      <c r="A117" s="279"/>
      <c r="B117" s="288"/>
      <c r="C117" s="261"/>
      <c r="D117" s="261"/>
      <c r="E117" s="282"/>
      <c r="F117" s="273"/>
      <c r="G117" s="273"/>
      <c r="H117" s="330"/>
      <c r="I117" s="273"/>
      <c r="J117" s="276"/>
      <c r="K117" s="235"/>
      <c r="L117" s="238"/>
      <c r="M117" s="241"/>
      <c r="N117" s="235"/>
      <c r="O117" s="270"/>
      <c r="P117" s="270"/>
      <c r="Q117" s="221"/>
      <c r="R117" s="132"/>
      <c r="S117" s="130"/>
      <c r="T117" s="56">
        <f>VLOOKUP(U117,FORMULAS!$A$15:$B$18,2,0)</f>
        <v>0</v>
      </c>
      <c r="U117" s="57" t="s">
        <v>156</v>
      </c>
      <c r="V117" s="58">
        <f>+IF(U117='Tabla Valoración controles'!$D$4,'Tabla Valoración controles'!$F$4,IF('208-PLA-Ft-78 Mapa Gestión'!U117='Tabla Valoración controles'!$D$5,'Tabla Valoración controles'!$F$5,IF(U117=FORMULAS!$A$10,0,'Tabla Valoración controles'!$F$6)))</f>
        <v>0</v>
      </c>
      <c r="W117" s="57"/>
      <c r="X117" s="59">
        <f>+IF(W117='Tabla Valoración controles'!$D$7,'Tabla Valoración controles'!$F$7,IF(U117=FORMULAS!$A$10,0,'Tabla Valoración controles'!$F$8))</f>
        <v>0</v>
      </c>
      <c r="Y117" s="57"/>
      <c r="Z117" s="58">
        <f>+IF(Y117='Tabla Valoración controles'!$D$9,'Tabla Valoración controles'!$F$9,IF(U117=FORMULAS!$A$10,0,'Tabla Valoración controles'!$F$10))</f>
        <v>0</v>
      </c>
      <c r="AA117" s="57"/>
      <c r="AB117" s="58">
        <f>+IF(AA117='Tabla Valoración controles'!$D$9,'Tabla Valoración controles'!$F$9,IF(W117=FORMULAS!$A$10,0,'Tabla Valoración controles'!$F$10))</f>
        <v>0</v>
      </c>
      <c r="AC117" s="57"/>
      <c r="AD117" s="58">
        <f>+IF(AC117='Tabla Valoración controles'!$D$13,'Tabla Valoración controles'!$F$13,'Tabla Valoración controles'!$F$14)</f>
        <v>0</v>
      </c>
      <c r="AE117" s="105">
        <f t="shared" si="56"/>
        <v>0</v>
      </c>
      <c r="AF117" s="105">
        <f t="shared" si="99"/>
        <v>0</v>
      </c>
      <c r="AG117" s="105">
        <f t="shared" si="75"/>
        <v>0.48</v>
      </c>
      <c r="AH117" s="263"/>
      <c r="AI117" s="263"/>
      <c r="AJ117" s="263"/>
      <c r="AK117" s="263"/>
      <c r="AL117" s="264"/>
      <c r="AM117" s="267"/>
      <c r="AN117" s="217"/>
      <c r="AO117" s="139"/>
      <c r="AP117" s="139"/>
      <c r="AQ117" s="164"/>
      <c r="AR117" s="172"/>
      <c r="AS117" s="172"/>
      <c r="AT117" s="139"/>
      <c r="AU117" s="139"/>
      <c r="AV117" s="144"/>
      <c r="AW117" s="231"/>
      <c r="AX117" s="139"/>
      <c r="AY117" s="139"/>
      <c r="AZ117" s="139"/>
      <c r="BA117" s="189"/>
      <c r="BB117" s="139"/>
      <c r="BC117" s="139"/>
      <c r="BD117" s="139"/>
      <c r="BE117" s="189"/>
      <c r="BF117" s="139"/>
      <c r="BG117" s="139"/>
      <c r="BH117" s="139"/>
      <c r="BI117" s="189"/>
      <c r="BJ117" s="139"/>
      <c r="BK117" s="139"/>
      <c r="BL117" s="139"/>
      <c r="BM117" s="189"/>
      <c r="BN117" s="110"/>
      <c r="BO117" s="110"/>
      <c r="BP117" s="217"/>
      <c r="BQ117" s="189"/>
      <c r="BR117" s="217"/>
      <c r="BS117" s="217"/>
      <c r="BT117" s="217"/>
      <c r="BU117" s="189"/>
      <c r="BV117" s="217"/>
      <c r="BW117" s="217"/>
      <c r="BX117" s="217"/>
      <c r="BY117" s="189"/>
      <c r="BZ117" s="217"/>
      <c r="CA117" s="217"/>
      <c r="CB117" s="217"/>
      <c r="CC117" s="189"/>
      <c r="CD117" s="217"/>
      <c r="CE117" s="217"/>
      <c r="CF117" s="217"/>
      <c r="CG117" s="189"/>
      <c r="CH117" s="217"/>
      <c r="CI117" s="217"/>
      <c r="CJ117" s="217"/>
      <c r="CK117" s="189"/>
      <c r="CL117" s="217"/>
      <c r="CM117" s="217"/>
      <c r="CN117" s="217"/>
      <c r="CO117" s="189"/>
      <c r="CP117" s="217"/>
      <c r="CQ117" s="217"/>
      <c r="CR117" s="217"/>
      <c r="CS117" s="189"/>
      <c r="CT117" s="217"/>
      <c r="CU117" s="217"/>
      <c r="CV117" s="217"/>
      <c r="CW117" s="189"/>
      <c r="CX117" s="217"/>
      <c r="CY117" s="217"/>
      <c r="CZ117" s="217"/>
      <c r="DA117" s="217"/>
      <c r="DB117" s="217"/>
      <c r="DC117" s="217"/>
      <c r="DD117" s="217"/>
      <c r="DE117" s="217"/>
      <c r="DF117" s="189"/>
      <c r="DG117" s="217"/>
      <c r="DH117" s="217"/>
      <c r="DI117" s="217"/>
      <c r="DJ117" s="217"/>
      <c r="DK117" s="217"/>
      <c r="DL117" s="217"/>
      <c r="DM117" s="217"/>
      <c r="DN117" s="217"/>
      <c r="DO117" s="189"/>
      <c r="DP117" s="217"/>
      <c r="DQ117" s="217"/>
      <c r="DR117" s="217"/>
      <c r="DS117" s="217"/>
      <c r="DT117" s="217"/>
    </row>
    <row r="118" spans="1:124" ht="70.5" customHeight="1" x14ac:dyDescent="0.2">
      <c r="A118" s="277">
        <v>19</v>
      </c>
      <c r="B118" s="286" t="s">
        <v>179</v>
      </c>
      <c r="C118" s="259" t="str">
        <f>VLOOKUP(B118,FORMULAS!$A$30:$B$52,2,0)</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D118" s="259" t="str">
        <f>VLOOKUP(B118,FORMULAS!$A$30:$C$52,3,0)</f>
        <v xml:space="preserve">Subdirector Administrativo </v>
      </c>
      <c r="E118" s="280" t="s">
        <v>113</v>
      </c>
      <c r="F118" s="280" t="s">
        <v>392</v>
      </c>
      <c r="G118" s="280" t="s">
        <v>360</v>
      </c>
      <c r="H118" s="280" t="s">
        <v>393</v>
      </c>
      <c r="I118" s="271" t="s">
        <v>259</v>
      </c>
      <c r="J118" s="274">
        <v>768</v>
      </c>
      <c r="K118" s="233" t="str">
        <f>+IF(L118=FORMULAS!$N$2,FORMULAS!$O$2,IF('208-PLA-Ft-78 Mapa Gestión'!L118:L123=FORMULAS!$N$3,FORMULAS!$O$3,IF('208-PLA-Ft-78 Mapa Gestión'!L118:L123=FORMULAS!$N$4,FORMULAS!$O$4,IF('208-PLA-Ft-78 Mapa Gestión'!L118:L123=FORMULAS!$N$5,FORMULAS!$O$5,IF('208-PLA-Ft-78 Mapa Gestión'!L118:L123=FORMULAS!$N$6,FORMULAS!$O$6)))))</f>
        <v>Alta</v>
      </c>
      <c r="L118" s="236">
        <f>+IF(J118&lt;=FORMULAS!$M$2,FORMULAS!$N$2,IF('208-PLA-Ft-78 Mapa Gestión'!J118&lt;=FORMULAS!$M$3,FORMULAS!$N$3,IF('208-PLA-Ft-78 Mapa Gestión'!J118&lt;=FORMULAS!$M$4,FORMULAS!$N$4,IF('208-PLA-Ft-78 Mapa Gestión'!J118&lt;=FORMULAS!$M$5,FORMULAS!$N$5,FORMULAS!$N$6))))</f>
        <v>0.8</v>
      </c>
      <c r="M118" s="239" t="s">
        <v>84</v>
      </c>
      <c r="N118" s="233" t="str">
        <f>+IF(M118=FORMULAS!$H$2,FORMULAS!$I$2,IF('208-PLA-Ft-78 Mapa Gestión'!M118:M123=FORMULAS!$H$3,FORMULAS!$I$3,IF('208-PLA-Ft-78 Mapa Gestión'!M118:M123=FORMULAS!$H$4,FORMULAS!$I$4,IF('208-PLA-Ft-78 Mapa Gestión'!M118:M123=FORMULAS!$H$5,FORMULAS!$I$5,IF('208-PLA-Ft-78 Mapa Gestión'!M118:M123=FORMULAS!$H$6,FORMULAS!$I$6,IF('208-PLA-Ft-78 Mapa Gestión'!M118:M123=FORMULAS!$H$7,FORMULAS!$I$7,IF('208-PLA-Ft-78 Mapa Gestión'!M118:M123=FORMULAS!$H$8,FORMULAS!$I$8,IF('208-PLA-Ft-78 Mapa Gestión'!M118:M123=FORMULAS!$H$9,FORMULAS!$I$9,IF('208-PLA-Ft-78 Mapa Gestión'!M118:M123=FORMULAS!$H$10,FORMULAS!$I$10,IF('208-PLA-Ft-78 Mapa Gestión'!M118:M123=FORMULAS!$H$11,FORMULAS!$I$11))))))))))</f>
        <v>Menor</v>
      </c>
      <c r="O118" s="268">
        <f>VLOOKUP(N118,FORMULAS!$I$1:$J$6,2,0)</f>
        <v>0.4</v>
      </c>
      <c r="P118" s="268" t="str">
        <f t="shared" ref="P118" si="100">CONCATENATE(N118,K118)</f>
        <v>MenorAlta</v>
      </c>
      <c r="Q118" s="219" t="str">
        <f>VLOOKUP(P118,FORMULAS!$K$17:$L$42,2,0)</f>
        <v>Moderado</v>
      </c>
      <c r="R118" s="132">
        <v>1</v>
      </c>
      <c r="S118" s="130" t="s">
        <v>483</v>
      </c>
      <c r="T118" s="56" t="str">
        <f>VLOOKUP(U118,FORMULAS!$A$15:$B$18,2,0)</f>
        <v>Probabilidad</v>
      </c>
      <c r="U118" s="57" t="s">
        <v>13</v>
      </c>
      <c r="V118" s="58">
        <f>+IF(U118='Tabla Valoración controles'!$D$4,'Tabla Valoración controles'!$F$4,IF('208-PLA-Ft-78 Mapa Gestión'!U118='Tabla Valoración controles'!$D$5,'Tabla Valoración controles'!$F$5,IF(U118=FORMULAS!$A$10,0,'Tabla Valoración controles'!$F$6)))</f>
        <v>0.25</v>
      </c>
      <c r="W118" s="57" t="s">
        <v>8</v>
      </c>
      <c r="X118" s="59">
        <f>+IF(W118='Tabla Valoración controles'!$D$7,'Tabla Valoración controles'!$F$7,IF(U118=FORMULAS!$A$10,0,'Tabla Valoración controles'!$F$8))</f>
        <v>0.15</v>
      </c>
      <c r="Y118" s="57" t="s">
        <v>18</v>
      </c>
      <c r="Z118" s="58">
        <f>+IF(Y118='Tabla Valoración controles'!$D$9,'Tabla Valoración controles'!$F$9,IF(U118=FORMULAS!$A$10,0,'Tabla Valoración controles'!$F$10))</f>
        <v>0</v>
      </c>
      <c r="AA118" s="57" t="s">
        <v>21</v>
      </c>
      <c r="AB118" s="58">
        <f>+IF(AA118='Tabla Valoración controles'!$D$9,'Tabla Valoración controles'!$F$9,IF(W118=FORMULAS!$A$10,0,'Tabla Valoración controles'!$F$10))</f>
        <v>0</v>
      </c>
      <c r="AC118" s="57" t="s">
        <v>100</v>
      </c>
      <c r="AD118" s="58">
        <f>+IF(AC118='Tabla Valoración controles'!$D$13,'Tabla Valoración controles'!$F$13,'Tabla Valoración controles'!$F$14)</f>
        <v>0</v>
      </c>
      <c r="AE118" s="105">
        <f t="shared" si="56"/>
        <v>0.4</v>
      </c>
      <c r="AF118" s="105">
        <f>+IF(T118=FORMULAS!$A$8,'208-PLA-Ft-78 Mapa Gestión'!AE118*'208-PLA-Ft-78 Mapa Gestión'!L118:L123,'208-PLA-Ft-78 Mapa Gestión'!AE118*'208-PLA-Ft-78 Mapa Gestión'!O118:O123)</f>
        <v>0.32000000000000006</v>
      </c>
      <c r="AG118" s="105">
        <f>+IF(T118=FORMULAS!$A$8,'208-PLA-Ft-78 Mapa Gestión'!L118:L123-'208-PLA-Ft-78 Mapa Gestión'!AF118,0)</f>
        <v>0.48</v>
      </c>
      <c r="AH118" s="262">
        <f t="shared" ref="AH118" si="101">+AG123</f>
        <v>0.48</v>
      </c>
      <c r="AI118" s="262" t="str">
        <f>+IF(AH118&lt;=FORMULAS!$N$2,FORMULAS!$O$2,IF(AH118&lt;=FORMULAS!$N$3,FORMULAS!$O$3,IF(AH118&lt;=FORMULAS!$N$4,FORMULAS!$O$4,IF(AH118&lt;=FORMULAS!$N$5,FORMULAS!$O$5,FORMULAS!O114))))</f>
        <v>Media</v>
      </c>
      <c r="AJ118" s="262" t="str">
        <f>+IF(T118=FORMULAS!$A$9,AG123,'208-PLA-Ft-78 Mapa Gestión'!N118:N123)</f>
        <v>Menor</v>
      </c>
      <c r="AK118" s="262">
        <f>+IF(T118=FORMULAS!B117,'208-PLA-Ft-78 Mapa Gestión'!AG123,'208-PLA-Ft-78 Mapa Gestión'!O118:O123)</f>
        <v>0.4</v>
      </c>
      <c r="AL118" s="264" t="str">
        <f t="shared" ref="AL118" si="102">CONCATENATE(AJ118,AI118)</f>
        <v>MenorMedia</v>
      </c>
      <c r="AM118" s="265" t="str">
        <f>VLOOKUP(AL118,FORMULAS!$K$17:$L$42,2,0)</f>
        <v>Moderado</v>
      </c>
      <c r="AN118" s="215" t="s">
        <v>162</v>
      </c>
      <c r="AO118" s="145" t="s">
        <v>532</v>
      </c>
      <c r="AP118" s="145" t="s">
        <v>575</v>
      </c>
      <c r="AQ118" s="161" t="s">
        <v>320</v>
      </c>
      <c r="AR118" s="159">
        <v>44562</v>
      </c>
      <c r="AS118" s="159">
        <v>44926</v>
      </c>
      <c r="AT118" s="145" t="s">
        <v>619</v>
      </c>
      <c r="AU118" s="145" t="s">
        <v>620</v>
      </c>
      <c r="AV118" s="157" t="s">
        <v>234</v>
      </c>
      <c r="AW118" s="215"/>
      <c r="AX118" s="139"/>
      <c r="AY118" s="139"/>
      <c r="AZ118" s="139"/>
      <c r="BA118" s="189"/>
      <c r="BB118" s="139"/>
      <c r="BC118" s="139"/>
      <c r="BD118" s="139"/>
      <c r="BE118" s="189"/>
      <c r="BF118" s="139"/>
      <c r="BG118" s="139"/>
      <c r="BH118" s="139"/>
      <c r="BI118" s="189"/>
      <c r="BJ118" s="139"/>
      <c r="BK118" s="139"/>
      <c r="BL118" s="139"/>
      <c r="BM118" s="189"/>
      <c r="BN118" s="108"/>
      <c r="BO118" s="108"/>
      <c r="BP118" s="215"/>
      <c r="BQ118" s="189"/>
      <c r="BR118" s="215"/>
      <c r="BS118" s="215"/>
      <c r="BT118" s="215"/>
      <c r="BU118" s="189"/>
      <c r="BV118" s="215"/>
      <c r="BW118" s="215"/>
      <c r="BX118" s="215"/>
      <c r="BY118" s="189"/>
      <c r="BZ118" s="215"/>
      <c r="CA118" s="215"/>
      <c r="CB118" s="215"/>
      <c r="CC118" s="189"/>
      <c r="CD118" s="215"/>
      <c r="CE118" s="215"/>
      <c r="CF118" s="215"/>
      <c r="CG118" s="189"/>
      <c r="CH118" s="215"/>
      <c r="CI118" s="215"/>
      <c r="CJ118" s="215"/>
      <c r="CK118" s="189"/>
      <c r="CL118" s="215"/>
      <c r="CM118" s="215"/>
      <c r="CN118" s="215"/>
      <c r="CO118" s="189"/>
      <c r="CP118" s="215"/>
      <c r="CQ118" s="215"/>
      <c r="CR118" s="215"/>
      <c r="CS118" s="189"/>
      <c r="CT118" s="215"/>
      <c r="CU118" s="215"/>
      <c r="CV118" s="215"/>
      <c r="CW118" s="189"/>
      <c r="CX118" s="215"/>
      <c r="CY118" s="215"/>
      <c r="CZ118" s="215"/>
      <c r="DA118" s="215"/>
      <c r="DB118" s="215"/>
      <c r="DC118" s="215"/>
      <c r="DD118" s="215"/>
      <c r="DE118" s="215"/>
      <c r="DF118" s="189"/>
      <c r="DG118" s="215"/>
      <c r="DH118" s="215"/>
      <c r="DI118" s="215"/>
      <c r="DJ118" s="215"/>
      <c r="DK118" s="215"/>
      <c r="DL118" s="215"/>
      <c r="DM118" s="215"/>
      <c r="DN118" s="215"/>
      <c r="DO118" s="189"/>
      <c r="DP118" s="215"/>
      <c r="DQ118" s="215"/>
      <c r="DR118" s="215"/>
      <c r="DS118" s="215"/>
      <c r="DT118" s="215"/>
    </row>
    <row r="119" spans="1:124" ht="17.25" customHeight="1" x14ac:dyDescent="0.2">
      <c r="A119" s="278"/>
      <c r="B119" s="287"/>
      <c r="C119" s="260"/>
      <c r="D119" s="260"/>
      <c r="E119" s="281"/>
      <c r="F119" s="281"/>
      <c r="G119" s="281"/>
      <c r="H119" s="281"/>
      <c r="I119" s="272"/>
      <c r="J119" s="275"/>
      <c r="K119" s="234"/>
      <c r="L119" s="237"/>
      <c r="M119" s="240"/>
      <c r="N119" s="234"/>
      <c r="O119" s="269"/>
      <c r="P119" s="269"/>
      <c r="Q119" s="220"/>
      <c r="R119" s="132"/>
      <c r="S119" s="130"/>
      <c r="T119" s="56">
        <f>VLOOKUP(U119,FORMULAS!$A$15:$B$18,2,0)</f>
        <v>0</v>
      </c>
      <c r="U119" s="57" t="s">
        <v>156</v>
      </c>
      <c r="V119" s="58">
        <f>+IF(U119='Tabla Valoración controles'!$D$4,'Tabla Valoración controles'!$F$4,IF('208-PLA-Ft-78 Mapa Gestión'!U119='Tabla Valoración controles'!$D$5,'Tabla Valoración controles'!$F$5,IF(U119=FORMULAS!$A$10,0,'Tabla Valoración controles'!$F$6)))</f>
        <v>0</v>
      </c>
      <c r="W119" s="57"/>
      <c r="X119" s="59">
        <f>+IF(W119='Tabla Valoración controles'!$D$7,'Tabla Valoración controles'!$F$7,IF(U119=FORMULAS!$A$10,0,'Tabla Valoración controles'!$F$8))</f>
        <v>0</v>
      </c>
      <c r="Y119" s="57"/>
      <c r="Z119" s="58">
        <f>+IF(Y119='Tabla Valoración controles'!$D$9,'Tabla Valoración controles'!$F$9,IF(U119=FORMULAS!$A$10,0,'Tabla Valoración controles'!$F$10))</f>
        <v>0</v>
      </c>
      <c r="AA119" s="57"/>
      <c r="AB119" s="58">
        <f>+IF(AA119='Tabla Valoración controles'!$D$9,'Tabla Valoración controles'!$F$9,IF(W119=FORMULAS!$A$10,0,'Tabla Valoración controles'!$F$10))</f>
        <v>0</v>
      </c>
      <c r="AC119" s="57"/>
      <c r="AD119" s="58">
        <f>+IF(AC119='Tabla Valoración controles'!$D$13,'Tabla Valoración controles'!$F$13,'Tabla Valoración controles'!$F$14)</f>
        <v>0</v>
      </c>
      <c r="AE119" s="105">
        <f t="shared" si="56"/>
        <v>0</v>
      </c>
      <c r="AF119" s="105">
        <f t="shared" ref="AF119" si="103">+AE119*AG118</f>
        <v>0</v>
      </c>
      <c r="AG119" s="105">
        <f t="shared" ref="AG119" si="104">+AG118-AF119</f>
        <v>0.48</v>
      </c>
      <c r="AH119" s="263"/>
      <c r="AI119" s="263"/>
      <c r="AJ119" s="263"/>
      <c r="AK119" s="263"/>
      <c r="AL119" s="264"/>
      <c r="AM119" s="266"/>
      <c r="AN119" s="216"/>
      <c r="AO119" s="141"/>
      <c r="AP119" s="141"/>
      <c r="AQ119" s="162"/>
      <c r="AR119" s="151"/>
      <c r="AS119" s="151"/>
      <c r="AT119" s="141"/>
      <c r="AU119" s="141"/>
      <c r="AV119" s="143"/>
      <c r="AW119" s="216"/>
      <c r="AX119" s="139"/>
      <c r="AY119" s="139"/>
      <c r="AZ119" s="139"/>
      <c r="BA119" s="189"/>
      <c r="BB119" s="139"/>
      <c r="BC119" s="139"/>
      <c r="BD119" s="139"/>
      <c r="BE119" s="189"/>
      <c r="BF119" s="139"/>
      <c r="BG119" s="139"/>
      <c r="BH119" s="139"/>
      <c r="BI119" s="189"/>
      <c r="BJ119" s="139"/>
      <c r="BK119" s="139"/>
      <c r="BL119" s="139"/>
      <c r="BM119" s="189"/>
      <c r="BN119" s="109"/>
      <c r="BO119" s="109"/>
      <c r="BP119" s="216"/>
      <c r="BQ119" s="189"/>
      <c r="BR119" s="216"/>
      <c r="BS119" s="216"/>
      <c r="BT119" s="216"/>
      <c r="BU119" s="189"/>
      <c r="BV119" s="216"/>
      <c r="BW119" s="216"/>
      <c r="BX119" s="216"/>
      <c r="BY119" s="189"/>
      <c r="BZ119" s="216"/>
      <c r="CA119" s="216"/>
      <c r="CB119" s="216"/>
      <c r="CC119" s="189"/>
      <c r="CD119" s="216"/>
      <c r="CE119" s="216"/>
      <c r="CF119" s="216"/>
      <c r="CG119" s="189"/>
      <c r="CH119" s="216"/>
      <c r="CI119" s="216"/>
      <c r="CJ119" s="216"/>
      <c r="CK119" s="189"/>
      <c r="CL119" s="216"/>
      <c r="CM119" s="216"/>
      <c r="CN119" s="216"/>
      <c r="CO119" s="189"/>
      <c r="CP119" s="216"/>
      <c r="CQ119" s="216"/>
      <c r="CR119" s="216"/>
      <c r="CS119" s="189"/>
      <c r="CT119" s="216"/>
      <c r="CU119" s="216"/>
      <c r="CV119" s="216"/>
      <c r="CW119" s="189"/>
      <c r="CX119" s="216"/>
      <c r="CY119" s="216"/>
      <c r="CZ119" s="216"/>
      <c r="DA119" s="216"/>
      <c r="DB119" s="216"/>
      <c r="DC119" s="216"/>
      <c r="DD119" s="216"/>
      <c r="DE119" s="216"/>
      <c r="DF119" s="189"/>
      <c r="DG119" s="216"/>
      <c r="DH119" s="216"/>
      <c r="DI119" s="216"/>
      <c r="DJ119" s="216"/>
      <c r="DK119" s="216"/>
      <c r="DL119" s="216"/>
      <c r="DM119" s="216"/>
      <c r="DN119" s="216"/>
      <c r="DO119" s="189"/>
      <c r="DP119" s="216"/>
      <c r="DQ119" s="216"/>
      <c r="DR119" s="216"/>
      <c r="DS119" s="216"/>
      <c r="DT119" s="216"/>
    </row>
    <row r="120" spans="1:124" ht="17.25" customHeight="1" x14ac:dyDescent="0.2">
      <c r="A120" s="278"/>
      <c r="B120" s="287"/>
      <c r="C120" s="260"/>
      <c r="D120" s="260"/>
      <c r="E120" s="281"/>
      <c r="F120" s="281"/>
      <c r="G120" s="281"/>
      <c r="H120" s="281"/>
      <c r="I120" s="272"/>
      <c r="J120" s="275"/>
      <c r="K120" s="234"/>
      <c r="L120" s="237"/>
      <c r="M120" s="240"/>
      <c r="N120" s="234"/>
      <c r="O120" s="269"/>
      <c r="P120" s="269"/>
      <c r="Q120" s="220"/>
      <c r="R120" s="132"/>
      <c r="S120" s="130"/>
      <c r="T120" s="56">
        <f>VLOOKUP(U120,FORMULAS!$A$15:$B$18,2,0)</f>
        <v>0</v>
      </c>
      <c r="U120" s="57" t="s">
        <v>156</v>
      </c>
      <c r="V120" s="58">
        <f>+IF(U120='Tabla Valoración controles'!$D$4,'Tabla Valoración controles'!$F$4,IF('208-PLA-Ft-78 Mapa Gestión'!U120='Tabla Valoración controles'!$D$5,'Tabla Valoración controles'!$F$5,IF(U120=FORMULAS!$A$10,0,'Tabla Valoración controles'!$F$6)))</f>
        <v>0</v>
      </c>
      <c r="W120" s="57"/>
      <c r="X120" s="59">
        <f>+IF(W120='Tabla Valoración controles'!$D$7,'Tabla Valoración controles'!$F$7,IF(U120=FORMULAS!$A$10,0,'Tabla Valoración controles'!$F$8))</f>
        <v>0</v>
      </c>
      <c r="Y120" s="57"/>
      <c r="Z120" s="58">
        <f>+IF(Y120='Tabla Valoración controles'!$D$9,'Tabla Valoración controles'!$F$9,IF(U120=FORMULAS!$A$10,0,'Tabla Valoración controles'!$F$10))</f>
        <v>0</v>
      </c>
      <c r="AA120" s="57"/>
      <c r="AB120" s="58">
        <f>+IF(AA120='Tabla Valoración controles'!$D$9,'Tabla Valoración controles'!$F$9,IF(W120=FORMULAS!$A$10,0,'Tabla Valoración controles'!$F$10))</f>
        <v>0</v>
      </c>
      <c r="AC120" s="57"/>
      <c r="AD120" s="58">
        <f>+IF(AC120='Tabla Valoración controles'!$D$13,'Tabla Valoración controles'!$F$13,'Tabla Valoración controles'!$F$14)</f>
        <v>0</v>
      </c>
      <c r="AE120" s="105">
        <f t="shared" si="56"/>
        <v>0</v>
      </c>
      <c r="AF120" s="105">
        <f t="shared" ref="AF120:AF123" si="105">+AF119*AE120</f>
        <v>0</v>
      </c>
      <c r="AG120" s="105">
        <f t="shared" si="75"/>
        <v>0.48</v>
      </c>
      <c r="AH120" s="263"/>
      <c r="AI120" s="263"/>
      <c r="AJ120" s="263"/>
      <c r="AK120" s="263"/>
      <c r="AL120" s="264"/>
      <c r="AM120" s="266"/>
      <c r="AN120" s="216"/>
      <c r="AO120" s="141"/>
      <c r="AP120" s="141"/>
      <c r="AQ120" s="162"/>
      <c r="AR120" s="151"/>
      <c r="AS120" s="151"/>
      <c r="AT120" s="141"/>
      <c r="AU120" s="141"/>
      <c r="AV120" s="143"/>
      <c r="AW120" s="216"/>
      <c r="AX120" s="139"/>
      <c r="AY120" s="139"/>
      <c r="AZ120" s="139"/>
      <c r="BA120" s="189"/>
      <c r="BB120" s="139"/>
      <c r="BC120" s="139"/>
      <c r="BD120" s="139"/>
      <c r="BE120" s="189"/>
      <c r="BF120" s="139"/>
      <c r="BG120" s="139"/>
      <c r="BH120" s="139"/>
      <c r="BI120" s="189"/>
      <c r="BJ120" s="139"/>
      <c r="BK120" s="139"/>
      <c r="BL120" s="139"/>
      <c r="BM120" s="189"/>
      <c r="BN120" s="109"/>
      <c r="BO120" s="109"/>
      <c r="BP120" s="216"/>
      <c r="BQ120" s="189"/>
      <c r="BR120" s="216"/>
      <c r="BS120" s="216"/>
      <c r="BT120" s="216"/>
      <c r="BU120" s="189"/>
      <c r="BV120" s="216"/>
      <c r="BW120" s="216"/>
      <c r="BX120" s="216"/>
      <c r="BY120" s="189"/>
      <c r="BZ120" s="216"/>
      <c r="CA120" s="216"/>
      <c r="CB120" s="216"/>
      <c r="CC120" s="189"/>
      <c r="CD120" s="216"/>
      <c r="CE120" s="216"/>
      <c r="CF120" s="216"/>
      <c r="CG120" s="189"/>
      <c r="CH120" s="216"/>
      <c r="CI120" s="216"/>
      <c r="CJ120" s="216"/>
      <c r="CK120" s="189"/>
      <c r="CL120" s="216"/>
      <c r="CM120" s="216"/>
      <c r="CN120" s="216"/>
      <c r="CO120" s="189"/>
      <c r="CP120" s="216"/>
      <c r="CQ120" s="216"/>
      <c r="CR120" s="216"/>
      <c r="CS120" s="189"/>
      <c r="CT120" s="216"/>
      <c r="CU120" s="216"/>
      <c r="CV120" s="216"/>
      <c r="CW120" s="189"/>
      <c r="CX120" s="216"/>
      <c r="CY120" s="216"/>
      <c r="CZ120" s="216"/>
      <c r="DA120" s="216"/>
      <c r="DB120" s="216"/>
      <c r="DC120" s="216"/>
      <c r="DD120" s="216"/>
      <c r="DE120" s="216"/>
      <c r="DF120" s="189"/>
      <c r="DG120" s="216"/>
      <c r="DH120" s="216"/>
      <c r="DI120" s="216"/>
      <c r="DJ120" s="216"/>
      <c r="DK120" s="216"/>
      <c r="DL120" s="216"/>
      <c r="DM120" s="216"/>
      <c r="DN120" s="216"/>
      <c r="DO120" s="189"/>
      <c r="DP120" s="216"/>
      <c r="DQ120" s="216"/>
      <c r="DR120" s="216"/>
      <c r="DS120" s="216"/>
      <c r="DT120" s="216"/>
    </row>
    <row r="121" spans="1:124" ht="17.25" customHeight="1" x14ac:dyDescent="0.2">
      <c r="A121" s="278"/>
      <c r="B121" s="287"/>
      <c r="C121" s="260"/>
      <c r="D121" s="260"/>
      <c r="E121" s="281"/>
      <c r="F121" s="281"/>
      <c r="G121" s="281"/>
      <c r="H121" s="281"/>
      <c r="I121" s="272"/>
      <c r="J121" s="275"/>
      <c r="K121" s="234"/>
      <c r="L121" s="237"/>
      <c r="M121" s="240"/>
      <c r="N121" s="234"/>
      <c r="O121" s="269"/>
      <c r="P121" s="269"/>
      <c r="Q121" s="220"/>
      <c r="R121" s="132"/>
      <c r="S121" s="130"/>
      <c r="T121" s="56">
        <f>VLOOKUP(U121,FORMULAS!$A$15:$B$18,2,0)</f>
        <v>0</v>
      </c>
      <c r="U121" s="57" t="s">
        <v>156</v>
      </c>
      <c r="V121" s="58">
        <f>+IF(U121='Tabla Valoración controles'!$D$4,'Tabla Valoración controles'!$F$4,IF('208-PLA-Ft-78 Mapa Gestión'!U121='Tabla Valoración controles'!$D$5,'Tabla Valoración controles'!$F$5,IF(U121=FORMULAS!$A$10,0,'Tabla Valoración controles'!$F$6)))</f>
        <v>0</v>
      </c>
      <c r="W121" s="57"/>
      <c r="X121" s="59">
        <f>+IF(W121='Tabla Valoración controles'!$D$7,'Tabla Valoración controles'!$F$7,IF(U121=FORMULAS!$A$10,0,'Tabla Valoración controles'!$F$8))</f>
        <v>0</v>
      </c>
      <c r="Y121" s="57"/>
      <c r="Z121" s="58">
        <f>+IF(Y121='Tabla Valoración controles'!$D$9,'Tabla Valoración controles'!$F$9,IF(U121=FORMULAS!$A$10,0,'Tabla Valoración controles'!$F$10))</f>
        <v>0</v>
      </c>
      <c r="AA121" s="57"/>
      <c r="AB121" s="58">
        <f>+IF(AA121='Tabla Valoración controles'!$D$9,'Tabla Valoración controles'!$F$9,IF(W121=FORMULAS!$A$10,0,'Tabla Valoración controles'!$F$10))</f>
        <v>0</v>
      </c>
      <c r="AC121" s="57"/>
      <c r="AD121" s="58">
        <f>+IF(AC121='Tabla Valoración controles'!$D$13,'Tabla Valoración controles'!$F$13,'Tabla Valoración controles'!$F$14)</f>
        <v>0</v>
      </c>
      <c r="AE121" s="105">
        <f t="shared" si="56"/>
        <v>0</v>
      </c>
      <c r="AF121" s="105">
        <f t="shared" si="105"/>
        <v>0</v>
      </c>
      <c r="AG121" s="105">
        <f t="shared" si="75"/>
        <v>0.48</v>
      </c>
      <c r="AH121" s="263"/>
      <c r="AI121" s="263"/>
      <c r="AJ121" s="263"/>
      <c r="AK121" s="263"/>
      <c r="AL121" s="264"/>
      <c r="AM121" s="266"/>
      <c r="AN121" s="216"/>
      <c r="AO121" s="141"/>
      <c r="AP121" s="141"/>
      <c r="AQ121" s="162"/>
      <c r="AR121" s="151"/>
      <c r="AS121" s="151"/>
      <c r="AT121" s="141"/>
      <c r="AU121" s="141"/>
      <c r="AV121" s="143"/>
      <c r="AW121" s="216"/>
      <c r="AX121" s="139"/>
      <c r="AY121" s="139"/>
      <c r="AZ121" s="139"/>
      <c r="BA121" s="189"/>
      <c r="BB121" s="139"/>
      <c r="BC121" s="139"/>
      <c r="BD121" s="139"/>
      <c r="BE121" s="189"/>
      <c r="BF121" s="139"/>
      <c r="BG121" s="139"/>
      <c r="BH121" s="139"/>
      <c r="BI121" s="189"/>
      <c r="BJ121" s="139"/>
      <c r="BK121" s="139"/>
      <c r="BL121" s="139"/>
      <c r="BM121" s="189"/>
      <c r="BN121" s="109"/>
      <c r="BO121" s="109"/>
      <c r="BP121" s="216"/>
      <c r="BQ121" s="189"/>
      <c r="BR121" s="216"/>
      <c r="BS121" s="216"/>
      <c r="BT121" s="216"/>
      <c r="BU121" s="189"/>
      <c r="BV121" s="216"/>
      <c r="BW121" s="216"/>
      <c r="BX121" s="216"/>
      <c r="BY121" s="189"/>
      <c r="BZ121" s="216"/>
      <c r="CA121" s="216"/>
      <c r="CB121" s="216"/>
      <c r="CC121" s="189"/>
      <c r="CD121" s="216"/>
      <c r="CE121" s="216"/>
      <c r="CF121" s="216"/>
      <c r="CG121" s="189"/>
      <c r="CH121" s="216"/>
      <c r="CI121" s="216"/>
      <c r="CJ121" s="216"/>
      <c r="CK121" s="189"/>
      <c r="CL121" s="216"/>
      <c r="CM121" s="216"/>
      <c r="CN121" s="216"/>
      <c r="CO121" s="189"/>
      <c r="CP121" s="216"/>
      <c r="CQ121" s="216"/>
      <c r="CR121" s="216"/>
      <c r="CS121" s="189"/>
      <c r="CT121" s="216"/>
      <c r="CU121" s="216"/>
      <c r="CV121" s="216"/>
      <c r="CW121" s="189"/>
      <c r="CX121" s="216"/>
      <c r="CY121" s="216"/>
      <c r="CZ121" s="216"/>
      <c r="DA121" s="216"/>
      <c r="DB121" s="216"/>
      <c r="DC121" s="216"/>
      <c r="DD121" s="216"/>
      <c r="DE121" s="216"/>
      <c r="DF121" s="189"/>
      <c r="DG121" s="216"/>
      <c r="DH121" s="216"/>
      <c r="DI121" s="216"/>
      <c r="DJ121" s="216"/>
      <c r="DK121" s="216"/>
      <c r="DL121" s="216"/>
      <c r="DM121" s="216"/>
      <c r="DN121" s="216"/>
      <c r="DO121" s="189"/>
      <c r="DP121" s="216"/>
      <c r="DQ121" s="216"/>
      <c r="DR121" s="216"/>
      <c r="DS121" s="216"/>
      <c r="DT121" s="216"/>
    </row>
    <row r="122" spans="1:124" ht="17.25" customHeight="1" x14ac:dyDescent="0.2">
      <c r="A122" s="278"/>
      <c r="B122" s="287"/>
      <c r="C122" s="260"/>
      <c r="D122" s="260"/>
      <c r="E122" s="281"/>
      <c r="F122" s="281"/>
      <c r="G122" s="281"/>
      <c r="H122" s="281"/>
      <c r="I122" s="272"/>
      <c r="J122" s="275"/>
      <c r="K122" s="234"/>
      <c r="L122" s="237"/>
      <c r="M122" s="240"/>
      <c r="N122" s="234"/>
      <c r="O122" s="269"/>
      <c r="P122" s="269"/>
      <c r="Q122" s="220"/>
      <c r="R122" s="132"/>
      <c r="S122" s="130"/>
      <c r="T122" s="56">
        <f>VLOOKUP(U122,FORMULAS!$A$15:$B$18,2,0)</f>
        <v>0</v>
      </c>
      <c r="U122" s="57" t="s">
        <v>156</v>
      </c>
      <c r="V122" s="58">
        <f>+IF(U122='Tabla Valoración controles'!$D$4,'Tabla Valoración controles'!$F$4,IF('208-PLA-Ft-78 Mapa Gestión'!U122='Tabla Valoración controles'!$D$5,'Tabla Valoración controles'!$F$5,IF(U122=FORMULAS!$A$10,0,'Tabla Valoración controles'!$F$6)))</f>
        <v>0</v>
      </c>
      <c r="W122" s="57"/>
      <c r="X122" s="59">
        <f>+IF(W122='Tabla Valoración controles'!$D$7,'Tabla Valoración controles'!$F$7,IF(U122=FORMULAS!$A$10,0,'Tabla Valoración controles'!$F$8))</f>
        <v>0</v>
      </c>
      <c r="Y122" s="57"/>
      <c r="Z122" s="58">
        <f>+IF(Y122='Tabla Valoración controles'!$D$9,'Tabla Valoración controles'!$F$9,IF(U122=FORMULAS!$A$10,0,'Tabla Valoración controles'!$F$10))</f>
        <v>0</v>
      </c>
      <c r="AA122" s="57"/>
      <c r="AB122" s="58">
        <f>+IF(AA122='Tabla Valoración controles'!$D$9,'Tabla Valoración controles'!$F$9,IF(W122=FORMULAS!$A$10,0,'Tabla Valoración controles'!$F$10))</f>
        <v>0</v>
      </c>
      <c r="AC122" s="57"/>
      <c r="AD122" s="58">
        <f>+IF(AC122='Tabla Valoración controles'!$D$13,'Tabla Valoración controles'!$F$13,'Tabla Valoración controles'!$F$14)</f>
        <v>0</v>
      </c>
      <c r="AE122" s="105">
        <f t="shared" si="56"/>
        <v>0</v>
      </c>
      <c r="AF122" s="105">
        <f t="shared" si="105"/>
        <v>0</v>
      </c>
      <c r="AG122" s="105">
        <f t="shared" si="75"/>
        <v>0.48</v>
      </c>
      <c r="AH122" s="263"/>
      <c r="AI122" s="263"/>
      <c r="AJ122" s="263"/>
      <c r="AK122" s="263"/>
      <c r="AL122" s="264"/>
      <c r="AM122" s="266"/>
      <c r="AN122" s="216"/>
      <c r="AO122" s="141"/>
      <c r="AP122" s="141"/>
      <c r="AQ122" s="162"/>
      <c r="AR122" s="151"/>
      <c r="AS122" s="151"/>
      <c r="AT122" s="141"/>
      <c r="AU122" s="141"/>
      <c r="AV122" s="143"/>
      <c r="AW122" s="216"/>
      <c r="AX122" s="139"/>
      <c r="AY122" s="139"/>
      <c r="AZ122" s="139"/>
      <c r="BA122" s="189"/>
      <c r="BB122" s="139"/>
      <c r="BC122" s="139"/>
      <c r="BD122" s="139"/>
      <c r="BE122" s="189"/>
      <c r="BF122" s="139"/>
      <c r="BG122" s="139"/>
      <c r="BH122" s="139"/>
      <c r="BI122" s="189"/>
      <c r="BJ122" s="139"/>
      <c r="BK122" s="139"/>
      <c r="BL122" s="139"/>
      <c r="BM122" s="189"/>
      <c r="BN122" s="109"/>
      <c r="BO122" s="109"/>
      <c r="BP122" s="216"/>
      <c r="BQ122" s="189"/>
      <c r="BR122" s="216"/>
      <c r="BS122" s="216"/>
      <c r="BT122" s="216"/>
      <c r="BU122" s="189"/>
      <c r="BV122" s="216"/>
      <c r="BW122" s="216"/>
      <c r="BX122" s="216"/>
      <c r="BY122" s="189"/>
      <c r="BZ122" s="216"/>
      <c r="CA122" s="216"/>
      <c r="CB122" s="216"/>
      <c r="CC122" s="189"/>
      <c r="CD122" s="216"/>
      <c r="CE122" s="216"/>
      <c r="CF122" s="216"/>
      <c r="CG122" s="189"/>
      <c r="CH122" s="216"/>
      <c r="CI122" s="216"/>
      <c r="CJ122" s="216"/>
      <c r="CK122" s="189"/>
      <c r="CL122" s="216"/>
      <c r="CM122" s="216"/>
      <c r="CN122" s="216"/>
      <c r="CO122" s="189"/>
      <c r="CP122" s="216"/>
      <c r="CQ122" s="216"/>
      <c r="CR122" s="216"/>
      <c r="CS122" s="189"/>
      <c r="CT122" s="216"/>
      <c r="CU122" s="216"/>
      <c r="CV122" s="216"/>
      <c r="CW122" s="189"/>
      <c r="CX122" s="216"/>
      <c r="CY122" s="216"/>
      <c r="CZ122" s="216"/>
      <c r="DA122" s="216"/>
      <c r="DB122" s="216"/>
      <c r="DC122" s="216"/>
      <c r="DD122" s="216"/>
      <c r="DE122" s="216"/>
      <c r="DF122" s="189"/>
      <c r="DG122" s="216"/>
      <c r="DH122" s="216"/>
      <c r="DI122" s="216"/>
      <c r="DJ122" s="216"/>
      <c r="DK122" s="216"/>
      <c r="DL122" s="216"/>
      <c r="DM122" s="216"/>
      <c r="DN122" s="216"/>
      <c r="DO122" s="189"/>
      <c r="DP122" s="216"/>
      <c r="DQ122" s="216"/>
      <c r="DR122" s="216"/>
      <c r="DS122" s="216"/>
      <c r="DT122" s="216"/>
    </row>
    <row r="123" spans="1:124" ht="17.25" customHeight="1" x14ac:dyDescent="0.2">
      <c r="A123" s="279"/>
      <c r="B123" s="288"/>
      <c r="C123" s="261"/>
      <c r="D123" s="261"/>
      <c r="E123" s="282"/>
      <c r="F123" s="282"/>
      <c r="G123" s="282"/>
      <c r="H123" s="282"/>
      <c r="I123" s="273"/>
      <c r="J123" s="276"/>
      <c r="K123" s="235"/>
      <c r="L123" s="238"/>
      <c r="M123" s="241"/>
      <c r="N123" s="235"/>
      <c r="O123" s="270"/>
      <c r="P123" s="270"/>
      <c r="Q123" s="221"/>
      <c r="R123" s="132"/>
      <c r="S123" s="130"/>
      <c r="T123" s="56">
        <f>VLOOKUP(U123,FORMULAS!$A$15:$B$18,2,0)</f>
        <v>0</v>
      </c>
      <c r="U123" s="57" t="s">
        <v>156</v>
      </c>
      <c r="V123" s="58">
        <f>+IF(U123='Tabla Valoración controles'!$D$4,'Tabla Valoración controles'!$F$4,IF('208-PLA-Ft-78 Mapa Gestión'!U123='Tabla Valoración controles'!$D$5,'Tabla Valoración controles'!$F$5,IF(U123=FORMULAS!$A$10,0,'Tabla Valoración controles'!$F$6)))</f>
        <v>0</v>
      </c>
      <c r="W123" s="57"/>
      <c r="X123" s="59">
        <f>+IF(W123='Tabla Valoración controles'!$D$7,'Tabla Valoración controles'!$F$7,IF(U123=FORMULAS!$A$10,0,'Tabla Valoración controles'!$F$8))</f>
        <v>0</v>
      </c>
      <c r="Y123" s="57"/>
      <c r="Z123" s="58">
        <f>+IF(Y123='Tabla Valoración controles'!$D$9,'Tabla Valoración controles'!$F$9,IF(U123=FORMULAS!$A$10,0,'Tabla Valoración controles'!$F$10))</f>
        <v>0</v>
      </c>
      <c r="AA123" s="57"/>
      <c r="AB123" s="58">
        <f>+IF(AA123='Tabla Valoración controles'!$D$9,'Tabla Valoración controles'!$F$9,IF(W123=FORMULAS!$A$10,0,'Tabla Valoración controles'!$F$10))</f>
        <v>0</v>
      </c>
      <c r="AC123" s="57"/>
      <c r="AD123" s="58">
        <f>+IF(AC123='Tabla Valoración controles'!$D$13,'Tabla Valoración controles'!$F$13,'Tabla Valoración controles'!$F$14)</f>
        <v>0</v>
      </c>
      <c r="AE123" s="105">
        <f t="shared" si="56"/>
        <v>0</v>
      </c>
      <c r="AF123" s="105">
        <f t="shared" si="105"/>
        <v>0</v>
      </c>
      <c r="AG123" s="105">
        <f t="shared" si="75"/>
        <v>0.48</v>
      </c>
      <c r="AH123" s="263"/>
      <c r="AI123" s="263"/>
      <c r="AJ123" s="263"/>
      <c r="AK123" s="263"/>
      <c r="AL123" s="264"/>
      <c r="AM123" s="267"/>
      <c r="AN123" s="217"/>
      <c r="AO123" s="142"/>
      <c r="AP123" s="142"/>
      <c r="AQ123" s="163"/>
      <c r="AR123" s="152"/>
      <c r="AS123" s="152"/>
      <c r="AT123" s="142"/>
      <c r="AU123" s="142"/>
      <c r="AV123" s="144"/>
      <c r="AW123" s="217"/>
      <c r="AX123" s="139"/>
      <c r="AY123" s="139"/>
      <c r="AZ123" s="139"/>
      <c r="BA123" s="189"/>
      <c r="BB123" s="139"/>
      <c r="BC123" s="139"/>
      <c r="BD123" s="139"/>
      <c r="BE123" s="189"/>
      <c r="BF123" s="139"/>
      <c r="BG123" s="139"/>
      <c r="BH123" s="139"/>
      <c r="BI123" s="189"/>
      <c r="BJ123" s="139"/>
      <c r="BK123" s="139"/>
      <c r="BL123" s="139"/>
      <c r="BM123" s="189"/>
      <c r="BN123" s="110"/>
      <c r="BO123" s="110"/>
      <c r="BP123" s="217"/>
      <c r="BQ123" s="189"/>
      <c r="BR123" s="217"/>
      <c r="BS123" s="217"/>
      <c r="BT123" s="217"/>
      <c r="BU123" s="189"/>
      <c r="BV123" s="217"/>
      <c r="BW123" s="217"/>
      <c r="BX123" s="217"/>
      <c r="BY123" s="189"/>
      <c r="BZ123" s="217"/>
      <c r="CA123" s="217"/>
      <c r="CB123" s="217"/>
      <c r="CC123" s="189"/>
      <c r="CD123" s="217"/>
      <c r="CE123" s="217"/>
      <c r="CF123" s="217"/>
      <c r="CG123" s="189"/>
      <c r="CH123" s="217"/>
      <c r="CI123" s="217"/>
      <c r="CJ123" s="217"/>
      <c r="CK123" s="189"/>
      <c r="CL123" s="217"/>
      <c r="CM123" s="217"/>
      <c r="CN123" s="217"/>
      <c r="CO123" s="189"/>
      <c r="CP123" s="217"/>
      <c r="CQ123" s="217"/>
      <c r="CR123" s="217"/>
      <c r="CS123" s="189"/>
      <c r="CT123" s="217"/>
      <c r="CU123" s="217"/>
      <c r="CV123" s="217"/>
      <c r="CW123" s="189"/>
      <c r="CX123" s="217"/>
      <c r="CY123" s="217"/>
      <c r="CZ123" s="217"/>
      <c r="DA123" s="217"/>
      <c r="DB123" s="217"/>
      <c r="DC123" s="217"/>
      <c r="DD123" s="217"/>
      <c r="DE123" s="217"/>
      <c r="DF123" s="189"/>
      <c r="DG123" s="217"/>
      <c r="DH123" s="217"/>
      <c r="DI123" s="217"/>
      <c r="DJ123" s="217"/>
      <c r="DK123" s="217"/>
      <c r="DL123" s="217"/>
      <c r="DM123" s="217"/>
      <c r="DN123" s="217"/>
      <c r="DO123" s="189"/>
      <c r="DP123" s="217"/>
      <c r="DQ123" s="217"/>
      <c r="DR123" s="217"/>
      <c r="DS123" s="217"/>
      <c r="DT123" s="217"/>
    </row>
    <row r="124" spans="1:124" ht="150" customHeight="1" x14ac:dyDescent="0.2">
      <c r="A124" s="277">
        <v>20</v>
      </c>
      <c r="B124" s="286" t="s">
        <v>339</v>
      </c>
      <c r="C124" s="259" t="str">
        <f>VLOOKUP(B124,FORMULAS!$A$30:$B$52,2,0)</f>
        <v>Fortalecer el modelo de gestión, la infraestructura operacional y los sistemas de información de la Caja de Vivienda Popular.</v>
      </c>
      <c r="D124" s="259" t="str">
        <f>VLOOKUP(B124,FORMULAS!$A$30:$C$52,3,0)</f>
        <v>Jefe Oficina de Tecnologías de la Información y las Comunicaciones</v>
      </c>
      <c r="E124" s="280" t="s">
        <v>113</v>
      </c>
      <c r="F124" s="271" t="s">
        <v>394</v>
      </c>
      <c r="G124" s="271" t="s">
        <v>395</v>
      </c>
      <c r="H124" s="328" t="s">
        <v>396</v>
      </c>
      <c r="I124" s="271" t="s">
        <v>259</v>
      </c>
      <c r="J124" s="274">
        <v>550</v>
      </c>
      <c r="K124" s="233" t="str">
        <f>+IF(L124=FORMULAS!$N$2,FORMULAS!$O$2,IF('208-PLA-Ft-78 Mapa Gestión'!L124:L129=FORMULAS!$N$3,FORMULAS!$O$3,IF('208-PLA-Ft-78 Mapa Gestión'!L124:L129=FORMULAS!$N$4,FORMULAS!$O$4,IF('208-PLA-Ft-78 Mapa Gestión'!L124:L129=FORMULAS!$N$5,FORMULAS!$O$5,IF('208-PLA-Ft-78 Mapa Gestión'!L124:L129=FORMULAS!$N$6,FORMULAS!$O$6)))))</f>
        <v>Alta</v>
      </c>
      <c r="L124" s="236">
        <f>+IF(J124&lt;=FORMULAS!$M$2,FORMULAS!$N$2,IF('208-PLA-Ft-78 Mapa Gestión'!J124&lt;=FORMULAS!$M$3,FORMULAS!$N$3,IF('208-PLA-Ft-78 Mapa Gestión'!J124&lt;=FORMULAS!$M$4,FORMULAS!$N$4,IF('208-PLA-Ft-78 Mapa Gestión'!J124&lt;=FORMULAS!$M$5,FORMULAS!$N$5,FORMULAS!$N$6))))</f>
        <v>0.8</v>
      </c>
      <c r="M124" s="239" t="s">
        <v>91</v>
      </c>
      <c r="N124" s="233" t="str">
        <f>+IF(M124=FORMULAS!$H$2,FORMULAS!$I$2,IF('208-PLA-Ft-78 Mapa Gestión'!M124:M129=FORMULAS!$H$3,FORMULAS!$I$3,IF('208-PLA-Ft-78 Mapa Gestión'!M124:M129=FORMULAS!$H$4,FORMULAS!$I$4,IF('208-PLA-Ft-78 Mapa Gestión'!M124:M129=FORMULAS!$H$5,FORMULAS!$I$5,IF('208-PLA-Ft-78 Mapa Gestión'!M124:M129=FORMULAS!$H$6,FORMULAS!$I$6,IF('208-PLA-Ft-78 Mapa Gestión'!M124:M129=FORMULAS!$H$7,FORMULAS!$I$7,IF('208-PLA-Ft-78 Mapa Gestión'!M124:M129=FORMULAS!$H$8,FORMULAS!$I$8,IF('208-PLA-Ft-78 Mapa Gestión'!M124:M129=FORMULAS!$H$9,FORMULAS!$I$9,IF('208-PLA-Ft-78 Mapa Gestión'!M124:M129=FORMULAS!$H$10,FORMULAS!$I$10,IF('208-PLA-Ft-78 Mapa Gestión'!M124:M129=FORMULAS!$H$11,FORMULAS!$I$11))))))))))</f>
        <v>Moderado</v>
      </c>
      <c r="O124" s="268">
        <f>VLOOKUP(N124,FORMULAS!$I$1:$J$6,2,0)</f>
        <v>0.6</v>
      </c>
      <c r="P124" s="268" t="str">
        <f t="shared" ref="P124" si="106">CONCATENATE(N124,K124)</f>
        <v>ModeradoAlta</v>
      </c>
      <c r="Q124" s="219" t="str">
        <f>VLOOKUP(P124,FORMULAS!$K$17:$L$42,2,0)</f>
        <v>Alto</v>
      </c>
      <c r="R124" s="132">
        <v>1</v>
      </c>
      <c r="S124" s="130" t="s">
        <v>484</v>
      </c>
      <c r="T124" s="56" t="str">
        <f>VLOOKUP(U124,FORMULAS!$A$15:$B$18,2,0)</f>
        <v>Probabilidad</v>
      </c>
      <c r="U124" s="57" t="s">
        <v>13</v>
      </c>
      <c r="V124" s="58">
        <f>+IF(U124='Tabla Valoración controles'!$D$4,'Tabla Valoración controles'!$F$4,IF('208-PLA-Ft-78 Mapa Gestión'!U124='Tabla Valoración controles'!$D$5,'Tabla Valoración controles'!$F$5,IF(U124=FORMULAS!$A$10,0,'Tabla Valoración controles'!$F$6)))</f>
        <v>0.25</v>
      </c>
      <c r="W124" s="57" t="s">
        <v>8</v>
      </c>
      <c r="X124" s="59">
        <f>+IF(W124='Tabla Valoración controles'!$D$7,'Tabla Valoración controles'!$F$7,IF(U124=FORMULAS!$A$10,0,'Tabla Valoración controles'!$F$8))</f>
        <v>0.15</v>
      </c>
      <c r="Y124" s="57" t="s">
        <v>18</v>
      </c>
      <c r="Z124" s="58">
        <f>+IF(Y124='Tabla Valoración controles'!$D$9,'Tabla Valoración controles'!$F$9,IF(U124=FORMULAS!$A$10,0,'Tabla Valoración controles'!$F$10))</f>
        <v>0</v>
      </c>
      <c r="AA124" s="57" t="s">
        <v>22</v>
      </c>
      <c r="AB124" s="58">
        <f>+IF(AA124='Tabla Valoración controles'!$D$9,'Tabla Valoración controles'!$F$9,IF(W124=FORMULAS!$A$10,0,'Tabla Valoración controles'!$F$10))</f>
        <v>0</v>
      </c>
      <c r="AC124" s="57" t="s">
        <v>100</v>
      </c>
      <c r="AD124" s="58">
        <f>+IF(AC124='Tabla Valoración controles'!$D$13,'Tabla Valoración controles'!$F$13,'Tabla Valoración controles'!$F$14)</f>
        <v>0</v>
      </c>
      <c r="AE124" s="105">
        <f t="shared" si="56"/>
        <v>0.4</v>
      </c>
      <c r="AF124" s="105">
        <f>+IF(T124=FORMULAS!$A$8,'208-PLA-Ft-78 Mapa Gestión'!AE124*'208-PLA-Ft-78 Mapa Gestión'!L124:L129,'208-PLA-Ft-78 Mapa Gestión'!AE124*'208-PLA-Ft-78 Mapa Gestión'!O124:O129)</f>
        <v>0.32000000000000006</v>
      </c>
      <c r="AG124" s="105">
        <f>+IF(T124=FORMULAS!$A$8,'208-PLA-Ft-78 Mapa Gestión'!L124:L129-'208-PLA-Ft-78 Mapa Gestión'!AF124,0)</f>
        <v>0.48</v>
      </c>
      <c r="AH124" s="262">
        <f t="shared" ref="AH124" si="107">+AG129</f>
        <v>0.48</v>
      </c>
      <c r="AI124" s="262" t="str">
        <f>+IF(AH124&lt;=FORMULAS!$N$2,FORMULAS!$O$2,IF(AH124&lt;=FORMULAS!$N$3,FORMULAS!$O$3,IF(AH124&lt;=FORMULAS!$N$4,FORMULAS!$O$4,IF(AH124&lt;=FORMULAS!$N$5,FORMULAS!$O$5,FORMULAS!O120))))</f>
        <v>Media</v>
      </c>
      <c r="AJ124" s="262" t="str">
        <f>+IF(T124=FORMULAS!$A$9,AG129,'208-PLA-Ft-78 Mapa Gestión'!N124:N129)</f>
        <v>Moderado</v>
      </c>
      <c r="AK124" s="262">
        <f>+IF(T124=FORMULAS!B123,'208-PLA-Ft-78 Mapa Gestión'!AG129,'208-PLA-Ft-78 Mapa Gestión'!O124:O129)</f>
        <v>0.6</v>
      </c>
      <c r="AL124" s="264" t="str">
        <f t="shared" ref="AL124" si="108">CONCATENATE(AJ124,AI124)</f>
        <v>ModeradoMedia</v>
      </c>
      <c r="AM124" s="265" t="str">
        <f>VLOOKUP(AL124,FORMULAS!$K$17:$L$42,2,0)</f>
        <v>Moderado</v>
      </c>
      <c r="AN124" s="215" t="s">
        <v>162</v>
      </c>
      <c r="AO124" s="145" t="s">
        <v>533</v>
      </c>
      <c r="AP124" s="145" t="s">
        <v>576</v>
      </c>
      <c r="AQ124" s="161" t="s">
        <v>320</v>
      </c>
      <c r="AR124" s="159">
        <v>44593</v>
      </c>
      <c r="AS124" s="159">
        <v>44895</v>
      </c>
      <c r="AT124" s="145" t="s">
        <v>621</v>
      </c>
      <c r="AU124" s="145" t="s">
        <v>622</v>
      </c>
      <c r="AV124" s="157" t="s">
        <v>234</v>
      </c>
      <c r="AW124" s="215"/>
      <c r="AX124" s="139"/>
      <c r="AY124" s="139"/>
      <c r="AZ124" s="139"/>
      <c r="BA124" s="189"/>
      <c r="BB124" s="139"/>
      <c r="BC124" s="139"/>
      <c r="BD124" s="139"/>
      <c r="BE124" s="189"/>
      <c r="BF124" s="139"/>
      <c r="BG124" s="139"/>
      <c r="BH124" s="139"/>
      <c r="BI124" s="189"/>
      <c r="BJ124" s="139"/>
      <c r="BK124" s="139"/>
      <c r="BL124" s="139"/>
      <c r="BM124" s="189"/>
      <c r="BN124" s="108"/>
      <c r="BO124" s="108"/>
      <c r="BP124" s="215"/>
      <c r="BQ124" s="189"/>
      <c r="BR124" s="215"/>
      <c r="BS124" s="215"/>
      <c r="BT124" s="215"/>
      <c r="BU124" s="189"/>
      <c r="BV124" s="215"/>
      <c r="BW124" s="215"/>
      <c r="BX124" s="215"/>
      <c r="BY124" s="189"/>
      <c r="BZ124" s="215"/>
      <c r="CA124" s="215"/>
      <c r="CB124" s="215"/>
      <c r="CC124" s="189"/>
      <c r="CD124" s="215"/>
      <c r="CE124" s="215"/>
      <c r="CF124" s="215"/>
      <c r="CG124" s="189"/>
      <c r="CH124" s="215"/>
      <c r="CI124" s="215"/>
      <c r="CJ124" s="215"/>
      <c r="CK124" s="189"/>
      <c r="CL124" s="215"/>
      <c r="CM124" s="215"/>
      <c r="CN124" s="215"/>
      <c r="CO124" s="189"/>
      <c r="CP124" s="215"/>
      <c r="CQ124" s="215"/>
      <c r="CR124" s="215"/>
      <c r="CS124" s="189"/>
      <c r="CT124" s="215"/>
      <c r="CU124" s="215"/>
      <c r="CV124" s="215"/>
      <c r="CW124" s="189"/>
      <c r="CX124" s="215"/>
      <c r="CY124" s="215"/>
      <c r="CZ124" s="215"/>
      <c r="DA124" s="215"/>
      <c r="DB124" s="215"/>
      <c r="DC124" s="215"/>
      <c r="DD124" s="215"/>
      <c r="DE124" s="215"/>
      <c r="DF124" s="189"/>
      <c r="DG124" s="215"/>
      <c r="DH124" s="215"/>
      <c r="DI124" s="215"/>
      <c r="DJ124" s="215"/>
      <c r="DK124" s="215"/>
      <c r="DL124" s="215"/>
      <c r="DM124" s="215"/>
      <c r="DN124" s="215"/>
      <c r="DO124" s="189"/>
      <c r="DP124" s="215"/>
      <c r="DQ124" s="215"/>
      <c r="DR124" s="215"/>
      <c r="DS124" s="215"/>
      <c r="DT124" s="215"/>
    </row>
    <row r="125" spans="1:124" ht="17.25" customHeight="1" x14ac:dyDescent="0.2">
      <c r="A125" s="278"/>
      <c r="B125" s="287"/>
      <c r="C125" s="260"/>
      <c r="D125" s="260"/>
      <c r="E125" s="281"/>
      <c r="F125" s="272"/>
      <c r="G125" s="272"/>
      <c r="H125" s="329"/>
      <c r="I125" s="272"/>
      <c r="J125" s="275"/>
      <c r="K125" s="234"/>
      <c r="L125" s="237"/>
      <c r="M125" s="240"/>
      <c r="N125" s="234"/>
      <c r="O125" s="269"/>
      <c r="P125" s="269"/>
      <c r="Q125" s="220"/>
      <c r="R125" s="132"/>
      <c r="S125" s="130"/>
      <c r="T125" s="56">
        <f>VLOOKUP(U125,FORMULAS!$A$15:$B$18,2,0)</f>
        <v>0</v>
      </c>
      <c r="U125" s="57" t="s">
        <v>156</v>
      </c>
      <c r="V125" s="58">
        <f>+IF(U125='Tabla Valoración controles'!$D$4,'Tabla Valoración controles'!$F$4,IF('208-PLA-Ft-78 Mapa Gestión'!U125='Tabla Valoración controles'!$D$5,'Tabla Valoración controles'!$F$5,IF(U125=FORMULAS!$A$10,0,'Tabla Valoración controles'!$F$6)))</f>
        <v>0</v>
      </c>
      <c r="W125" s="57"/>
      <c r="X125" s="59">
        <f>+IF(W125='Tabla Valoración controles'!$D$7,'Tabla Valoración controles'!$F$7,IF(U125=FORMULAS!$A$10,0,'Tabla Valoración controles'!$F$8))</f>
        <v>0</v>
      </c>
      <c r="Y125" s="57"/>
      <c r="Z125" s="58">
        <f>+IF(Y125='Tabla Valoración controles'!$D$9,'Tabla Valoración controles'!$F$9,IF(U125=FORMULAS!$A$10,0,'Tabla Valoración controles'!$F$10))</f>
        <v>0</v>
      </c>
      <c r="AA125" s="57"/>
      <c r="AB125" s="58">
        <f>+IF(AA125='Tabla Valoración controles'!$D$9,'Tabla Valoración controles'!$F$9,IF(W125=FORMULAS!$A$10,0,'Tabla Valoración controles'!$F$10))</f>
        <v>0</v>
      </c>
      <c r="AC125" s="57"/>
      <c r="AD125" s="58">
        <f>+IF(AC125='Tabla Valoración controles'!$D$13,'Tabla Valoración controles'!$F$13,'Tabla Valoración controles'!$F$14)</f>
        <v>0</v>
      </c>
      <c r="AE125" s="105">
        <f t="shared" si="56"/>
        <v>0</v>
      </c>
      <c r="AF125" s="105">
        <f t="shared" ref="AF125" si="109">+AE125*AG124</f>
        <v>0</v>
      </c>
      <c r="AG125" s="105">
        <f t="shared" ref="AG125" si="110">+AG124-AF125</f>
        <v>0.48</v>
      </c>
      <c r="AH125" s="263"/>
      <c r="AI125" s="263"/>
      <c r="AJ125" s="263"/>
      <c r="AK125" s="263"/>
      <c r="AL125" s="264"/>
      <c r="AM125" s="266"/>
      <c r="AN125" s="216"/>
      <c r="AO125" s="141"/>
      <c r="AP125" s="141"/>
      <c r="AQ125" s="162"/>
      <c r="AR125" s="141"/>
      <c r="AS125" s="141"/>
      <c r="AT125" s="141"/>
      <c r="AU125" s="141"/>
      <c r="AV125" s="143"/>
      <c r="AW125" s="216"/>
      <c r="AX125" s="139"/>
      <c r="AY125" s="139"/>
      <c r="AZ125" s="139"/>
      <c r="BA125" s="189"/>
      <c r="BB125" s="139"/>
      <c r="BC125" s="139"/>
      <c r="BD125" s="139"/>
      <c r="BE125" s="189"/>
      <c r="BF125" s="139"/>
      <c r="BG125" s="139"/>
      <c r="BH125" s="139"/>
      <c r="BI125" s="189"/>
      <c r="BJ125" s="139"/>
      <c r="BK125" s="139"/>
      <c r="BL125" s="139"/>
      <c r="BM125" s="189"/>
      <c r="BN125" s="109"/>
      <c r="BO125" s="109"/>
      <c r="BP125" s="216"/>
      <c r="BQ125" s="189"/>
      <c r="BR125" s="216"/>
      <c r="BS125" s="216"/>
      <c r="BT125" s="216"/>
      <c r="BU125" s="189"/>
      <c r="BV125" s="216"/>
      <c r="BW125" s="216"/>
      <c r="BX125" s="216"/>
      <c r="BY125" s="189"/>
      <c r="BZ125" s="216"/>
      <c r="CA125" s="216"/>
      <c r="CB125" s="216"/>
      <c r="CC125" s="189"/>
      <c r="CD125" s="216"/>
      <c r="CE125" s="216"/>
      <c r="CF125" s="216"/>
      <c r="CG125" s="189"/>
      <c r="CH125" s="216"/>
      <c r="CI125" s="216"/>
      <c r="CJ125" s="216"/>
      <c r="CK125" s="189"/>
      <c r="CL125" s="216"/>
      <c r="CM125" s="216"/>
      <c r="CN125" s="216"/>
      <c r="CO125" s="189"/>
      <c r="CP125" s="216"/>
      <c r="CQ125" s="216"/>
      <c r="CR125" s="216"/>
      <c r="CS125" s="189"/>
      <c r="CT125" s="216"/>
      <c r="CU125" s="216"/>
      <c r="CV125" s="216"/>
      <c r="CW125" s="189"/>
      <c r="CX125" s="216"/>
      <c r="CY125" s="216"/>
      <c r="CZ125" s="216"/>
      <c r="DA125" s="216"/>
      <c r="DB125" s="216"/>
      <c r="DC125" s="216"/>
      <c r="DD125" s="216"/>
      <c r="DE125" s="216"/>
      <c r="DF125" s="189"/>
      <c r="DG125" s="216"/>
      <c r="DH125" s="216"/>
      <c r="DI125" s="216"/>
      <c r="DJ125" s="216"/>
      <c r="DK125" s="216"/>
      <c r="DL125" s="216"/>
      <c r="DM125" s="216"/>
      <c r="DN125" s="216"/>
      <c r="DO125" s="189"/>
      <c r="DP125" s="216"/>
      <c r="DQ125" s="216"/>
      <c r="DR125" s="216"/>
      <c r="DS125" s="216"/>
      <c r="DT125" s="216"/>
    </row>
    <row r="126" spans="1:124" ht="17.25" customHeight="1" x14ac:dyDescent="0.2">
      <c r="A126" s="278"/>
      <c r="B126" s="287"/>
      <c r="C126" s="260"/>
      <c r="D126" s="260"/>
      <c r="E126" s="281"/>
      <c r="F126" s="272"/>
      <c r="G126" s="272"/>
      <c r="H126" s="329"/>
      <c r="I126" s="272"/>
      <c r="J126" s="275"/>
      <c r="K126" s="234"/>
      <c r="L126" s="237"/>
      <c r="M126" s="240"/>
      <c r="N126" s="234"/>
      <c r="O126" s="269"/>
      <c r="P126" s="269"/>
      <c r="Q126" s="220"/>
      <c r="R126" s="132"/>
      <c r="S126" s="130"/>
      <c r="T126" s="56">
        <f>VLOOKUP(U126,FORMULAS!$A$15:$B$18,2,0)</f>
        <v>0</v>
      </c>
      <c r="U126" s="57" t="s">
        <v>156</v>
      </c>
      <c r="V126" s="58">
        <f>+IF(U126='Tabla Valoración controles'!$D$4,'Tabla Valoración controles'!$F$4,IF('208-PLA-Ft-78 Mapa Gestión'!U126='Tabla Valoración controles'!$D$5,'Tabla Valoración controles'!$F$5,IF(U126=FORMULAS!$A$10,0,'Tabla Valoración controles'!$F$6)))</f>
        <v>0</v>
      </c>
      <c r="W126" s="57"/>
      <c r="X126" s="59">
        <f>+IF(W126='Tabla Valoración controles'!$D$7,'Tabla Valoración controles'!$F$7,IF(U126=FORMULAS!$A$10,0,'Tabla Valoración controles'!$F$8))</f>
        <v>0</v>
      </c>
      <c r="Y126" s="57"/>
      <c r="Z126" s="58">
        <f>+IF(Y126='Tabla Valoración controles'!$D$9,'Tabla Valoración controles'!$F$9,IF(U126=FORMULAS!$A$10,0,'Tabla Valoración controles'!$F$10))</f>
        <v>0</v>
      </c>
      <c r="AA126" s="57"/>
      <c r="AB126" s="58">
        <f>+IF(AA126='Tabla Valoración controles'!$D$9,'Tabla Valoración controles'!$F$9,IF(W126=FORMULAS!$A$10,0,'Tabla Valoración controles'!$F$10))</f>
        <v>0</v>
      </c>
      <c r="AC126" s="57"/>
      <c r="AD126" s="58">
        <f>+IF(AC126='Tabla Valoración controles'!$D$13,'Tabla Valoración controles'!$F$13,'Tabla Valoración controles'!$F$14)</f>
        <v>0</v>
      </c>
      <c r="AE126" s="105">
        <f t="shared" si="56"/>
        <v>0</v>
      </c>
      <c r="AF126" s="105">
        <f t="shared" ref="AF126:AF129" si="111">+AF125*AE126</f>
        <v>0</v>
      </c>
      <c r="AG126" s="105">
        <f t="shared" si="75"/>
        <v>0.48</v>
      </c>
      <c r="AH126" s="263"/>
      <c r="AI126" s="263"/>
      <c r="AJ126" s="263"/>
      <c r="AK126" s="263"/>
      <c r="AL126" s="264"/>
      <c r="AM126" s="266"/>
      <c r="AN126" s="216"/>
      <c r="AO126" s="141"/>
      <c r="AP126" s="141"/>
      <c r="AQ126" s="162"/>
      <c r="AR126" s="141"/>
      <c r="AS126" s="141"/>
      <c r="AT126" s="141"/>
      <c r="AU126" s="141"/>
      <c r="AV126" s="143"/>
      <c r="AW126" s="216"/>
      <c r="AX126" s="139"/>
      <c r="AY126" s="139"/>
      <c r="AZ126" s="139"/>
      <c r="BA126" s="189"/>
      <c r="BB126" s="139"/>
      <c r="BC126" s="139"/>
      <c r="BD126" s="139"/>
      <c r="BE126" s="189"/>
      <c r="BF126" s="139"/>
      <c r="BG126" s="139"/>
      <c r="BH126" s="139"/>
      <c r="BI126" s="189"/>
      <c r="BJ126" s="139"/>
      <c r="BK126" s="139"/>
      <c r="BL126" s="139"/>
      <c r="BM126" s="189"/>
      <c r="BN126" s="109"/>
      <c r="BO126" s="109"/>
      <c r="BP126" s="216"/>
      <c r="BQ126" s="189"/>
      <c r="BR126" s="216"/>
      <c r="BS126" s="216"/>
      <c r="BT126" s="216"/>
      <c r="BU126" s="189"/>
      <c r="BV126" s="216"/>
      <c r="BW126" s="216"/>
      <c r="BX126" s="216"/>
      <c r="BY126" s="189"/>
      <c r="BZ126" s="216"/>
      <c r="CA126" s="216"/>
      <c r="CB126" s="216"/>
      <c r="CC126" s="189"/>
      <c r="CD126" s="216"/>
      <c r="CE126" s="216"/>
      <c r="CF126" s="216"/>
      <c r="CG126" s="189"/>
      <c r="CH126" s="216"/>
      <c r="CI126" s="216"/>
      <c r="CJ126" s="216"/>
      <c r="CK126" s="189"/>
      <c r="CL126" s="216"/>
      <c r="CM126" s="216"/>
      <c r="CN126" s="216"/>
      <c r="CO126" s="189"/>
      <c r="CP126" s="216"/>
      <c r="CQ126" s="216"/>
      <c r="CR126" s="216"/>
      <c r="CS126" s="189"/>
      <c r="CT126" s="216"/>
      <c r="CU126" s="216"/>
      <c r="CV126" s="216"/>
      <c r="CW126" s="189"/>
      <c r="CX126" s="216"/>
      <c r="CY126" s="216"/>
      <c r="CZ126" s="216"/>
      <c r="DA126" s="216"/>
      <c r="DB126" s="216"/>
      <c r="DC126" s="216"/>
      <c r="DD126" s="216"/>
      <c r="DE126" s="216"/>
      <c r="DF126" s="189"/>
      <c r="DG126" s="216"/>
      <c r="DH126" s="216"/>
      <c r="DI126" s="216"/>
      <c r="DJ126" s="216"/>
      <c r="DK126" s="216"/>
      <c r="DL126" s="216"/>
      <c r="DM126" s="216"/>
      <c r="DN126" s="216"/>
      <c r="DO126" s="189"/>
      <c r="DP126" s="216"/>
      <c r="DQ126" s="216"/>
      <c r="DR126" s="216"/>
      <c r="DS126" s="216"/>
      <c r="DT126" s="216"/>
    </row>
    <row r="127" spans="1:124" ht="17.25" customHeight="1" x14ac:dyDescent="0.2">
      <c r="A127" s="278"/>
      <c r="B127" s="287"/>
      <c r="C127" s="260"/>
      <c r="D127" s="260"/>
      <c r="E127" s="281"/>
      <c r="F127" s="272"/>
      <c r="G127" s="272"/>
      <c r="H127" s="329"/>
      <c r="I127" s="272"/>
      <c r="J127" s="275"/>
      <c r="K127" s="234"/>
      <c r="L127" s="237"/>
      <c r="M127" s="240"/>
      <c r="N127" s="234"/>
      <c r="O127" s="269"/>
      <c r="P127" s="269"/>
      <c r="Q127" s="220"/>
      <c r="R127" s="132"/>
      <c r="S127" s="130"/>
      <c r="T127" s="56">
        <f>VLOOKUP(U127,FORMULAS!$A$15:$B$18,2,0)</f>
        <v>0</v>
      </c>
      <c r="U127" s="57" t="s">
        <v>156</v>
      </c>
      <c r="V127" s="58">
        <f>+IF(U127='Tabla Valoración controles'!$D$4,'Tabla Valoración controles'!$F$4,IF('208-PLA-Ft-78 Mapa Gestión'!U127='Tabla Valoración controles'!$D$5,'Tabla Valoración controles'!$F$5,IF(U127=FORMULAS!$A$10,0,'Tabla Valoración controles'!$F$6)))</f>
        <v>0</v>
      </c>
      <c r="W127" s="57"/>
      <c r="X127" s="59">
        <f>+IF(W127='Tabla Valoración controles'!$D$7,'Tabla Valoración controles'!$F$7,IF(U127=FORMULAS!$A$10,0,'Tabla Valoración controles'!$F$8))</f>
        <v>0</v>
      </c>
      <c r="Y127" s="57"/>
      <c r="Z127" s="58">
        <f>+IF(Y127='Tabla Valoración controles'!$D$9,'Tabla Valoración controles'!$F$9,IF(U127=FORMULAS!$A$10,0,'Tabla Valoración controles'!$F$10))</f>
        <v>0</v>
      </c>
      <c r="AA127" s="57"/>
      <c r="AB127" s="58">
        <f>+IF(AA127='Tabla Valoración controles'!$D$9,'Tabla Valoración controles'!$F$9,IF(W127=FORMULAS!$A$10,0,'Tabla Valoración controles'!$F$10))</f>
        <v>0</v>
      </c>
      <c r="AC127" s="57"/>
      <c r="AD127" s="58">
        <f>+IF(AC127='Tabla Valoración controles'!$D$13,'Tabla Valoración controles'!$F$13,'Tabla Valoración controles'!$F$14)</f>
        <v>0</v>
      </c>
      <c r="AE127" s="105">
        <f t="shared" si="56"/>
        <v>0</v>
      </c>
      <c r="AF127" s="105">
        <f t="shared" si="111"/>
        <v>0</v>
      </c>
      <c r="AG127" s="105">
        <f t="shared" si="75"/>
        <v>0.48</v>
      </c>
      <c r="AH127" s="263"/>
      <c r="AI127" s="263"/>
      <c r="AJ127" s="263"/>
      <c r="AK127" s="263"/>
      <c r="AL127" s="264"/>
      <c r="AM127" s="266"/>
      <c r="AN127" s="216"/>
      <c r="AO127" s="141"/>
      <c r="AP127" s="141"/>
      <c r="AQ127" s="162"/>
      <c r="AR127" s="141"/>
      <c r="AS127" s="141"/>
      <c r="AT127" s="141"/>
      <c r="AU127" s="141"/>
      <c r="AV127" s="143"/>
      <c r="AW127" s="216"/>
      <c r="AX127" s="139"/>
      <c r="AY127" s="139"/>
      <c r="AZ127" s="139"/>
      <c r="BA127" s="189"/>
      <c r="BB127" s="139"/>
      <c r="BC127" s="139"/>
      <c r="BD127" s="139"/>
      <c r="BE127" s="189"/>
      <c r="BF127" s="139"/>
      <c r="BG127" s="139"/>
      <c r="BH127" s="139"/>
      <c r="BI127" s="189"/>
      <c r="BJ127" s="139"/>
      <c r="BK127" s="139"/>
      <c r="BL127" s="139"/>
      <c r="BM127" s="189"/>
      <c r="BN127" s="109"/>
      <c r="BO127" s="109"/>
      <c r="BP127" s="216"/>
      <c r="BQ127" s="189"/>
      <c r="BR127" s="216"/>
      <c r="BS127" s="216"/>
      <c r="BT127" s="216"/>
      <c r="BU127" s="189"/>
      <c r="BV127" s="216"/>
      <c r="BW127" s="216"/>
      <c r="BX127" s="216"/>
      <c r="BY127" s="189"/>
      <c r="BZ127" s="216"/>
      <c r="CA127" s="216"/>
      <c r="CB127" s="216"/>
      <c r="CC127" s="189"/>
      <c r="CD127" s="216"/>
      <c r="CE127" s="216"/>
      <c r="CF127" s="216"/>
      <c r="CG127" s="189"/>
      <c r="CH127" s="216"/>
      <c r="CI127" s="216"/>
      <c r="CJ127" s="216"/>
      <c r="CK127" s="189"/>
      <c r="CL127" s="216"/>
      <c r="CM127" s="216"/>
      <c r="CN127" s="216"/>
      <c r="CO127" s="189"/>
      <c r="CP127" s="216"/>
      <c r="CQ127" s="216"/>
      <c r="CR127" s="216"/>
      <c r="CS127" s="189"/>
      <c r="CT127" s="216"/>
      <c r="CU127" s="216"/>
      <c r="CV127" s="216"/>
      <c r="CW127" s="189"/>
      <c r="CX127" s="216"/>
      <c r="CY127" s="216"/>
      <c r="CZ127" s="216"/>
      <c r="DA127" s="216"/>
      <c r="DB127" s="216"/>
      <c r="DC127" s="216"/>
      <c r="DD127" s="216"/>
      <c r="DE127" s="216"/>
      <c r="DF127" s="189"/>
      <c r="DG127" s="216"/>
      <c r="DH127" s="216"/>
      <c r="DI127" s="216"/>
      <c r="DJ127" s="216"/>
      <c r="DK127" s="216"/>
      <c r="DL127" s="216"/>
      <c r="DM127" s="216"/>
      <c r="DN127" s="216"/>
      <c r="DO127" s="189"/>
      <c r="DP127" s="216"/>
      <c r="DQ127" s="216"/>
      <c r="DR127" s="216"/>
      <c r="DS127" s="216"/>
      <c r="DT127" s="216"/>
    </row>
    <row r="128" spans="1:124" ht="17.25" customHeight="1" x14ac:dyDescent="0.2">
      <c r="A128" s="278"/>
      <c r="B128" s="287"/>
      <c r="C128" s="260"/>
      <c r="D128" s="260"/>
      <c r="E128" s="281"/>
      <c r="F128" s="272"/>
      <c r="G128" s="272"/>
      <c r="H128" s="329"/>
      <c r="I128" s="272"/>
      <c r="J128" s="275"/>
      <c r="K128" s="234"/>
      <c r="L128" s="237"/>
      <c r="M128" s="240"/>
      <c r="N128" s="234"/>
      <c r="O128" s="269"/>
      <c r="P128" s="269"/>
      <c r="Q128" s="220"/>
      <c r="R128" s="132"/>
      <c r="S128" s="130"/>
      <c r="T128" s="56">
        <f>VLOOKUP(U128,FORMULAS!$A$15:$B$18,2,0)</f>
        <v>0</v>
      </c>
      <c r="U128" s="57" t="s">
        <v>156</v>
      </c>
      <c r="V128" s="58">
        <f>+IF(U128='Tabla Valoración controles'!$D$4,'Tabla Valoración controles'!$F$4,IF('208-PLA-Ft-78 Mapa Gestión'!U128='Tabla Valoración controles'!$D$5,'Tabla Valoración controles'!$F$5,IF(U128=FORMULAS!$A$10,0,'Tabla Valoración controles'!$F$6)))</f>
        <v>0</v>
      </c>
      <c r="W128" s="57"/>
      <c r="X128" s="59">
        <f>+IF(W128='Tabla Valoración controles'!$D$7,'Tabla Valoración controles'!$F$7,IF(U128=FORMULAS!$A$10,0,'Tabla Valoración controles'!$F$8))</f>
        <v>0</v>
      </c>
      <c r="Y128" s="57"/>
      <c r="Z128" s="58">
        <f>+IF(Y128='Tabla Valoración controles'!$D$9,'Tabla Valoración controles'!$F$9,IF(U128=FORMULAS!$A$10,0,'Tabla Valoración controles'!$F$10))</f>
        <v>0</v>
      </c>
      <c r="AA128" s="57"/>
      <c r="AB128" s="58">
        <f>+IF(AA128='Tabla Valoración controles'!$D$9,'Tabla Valoración controles'!$F$9,IF(W128=FORMULAS!$A$10,0,'Tabla Valoración controles'!$F$10))</f>
        <v>0</v>
      </c>
      <c r="AC128" s="57"/>
      <c r="AD128" s="58">
        <f>+IF(AC128='Tabla Valoración controles'!$D$13,'Tabla Valoración controles'!$F$13,'Tabla Valoración controles'!$F$14)</f>
        <v>0</v>
      </c>
      <c r="AE128" s="105">
        <f t="shared" si="56"/>
        <v>0</v>
      </c>
      <c r="AF128" s="105">
        <f t="shared" si="111"/>
        <v>0</v>
      </c>
      <c r="AG128" s="105">
        <f t="shared" si="75"/>
        <v>0.48</v>
      </c>
      <c r="AH128" s="263"/>
      <c r="AI128" s="263"/>
      <c r="AJ128" s="263"/>
      <c r="AK128" s="263"/>
      <c r="AL128" s="264"/>
      <c r="AM128" s="266"/>
      <c r="AN128" s="216"/>
      <c r="AO128" s="141"/>
      <c r="AP128" s="141"/>
      <c r="AQ128" s="162"/>
      <c r="AR128" s="141"/>
      <c r="AS128" s="141"/>
      <c r="AT128" s="141"/>
      <c r="AU128" s="141"/>
      <c r="AV128" s="143"/>
      <c r="AW128" s="216"/>
      <c r="AX128" s="139"/>
      <c r="AY128" s="139"/>
      <c r="AZ128" s="139"/>
      <c r="BA128" s="189"/>
      <c r="BB128" s="139"/>
      <c r="BC128" s="139"/>
      <c r="BD128" s="139"/>
      <c r="BE128" s="189"/>
      <c r="BF128" s="139"/>
      <c r="BG128" s="139"/>
      <c r="BH128" s="139"/>
      <c r="BI128" s="189"/>
      <c r="BJ128" s="139"/>
      <c r="BK128" s="139"/>
      <c r="BL128" s="139"/>
      <c r="BM128" s="189"/>
      <c r="BN128" s="109"/>
      <c r="BO128" s="109"/>
      <c r="BP128" s="216"/>
      <c r="BQ128" s="189"/>
      <c r="BR128" s="216"/>
      <c r="BS128" s="216"/>
      <c r="BT128" s="216"/>
      <c r="BU128" s="189"/>
      <c r="BV128" s="216"/>
      <c r="BW128" s="216"/>
      <c r="BX128" s="216"/>
      <c r="BY128" s="189"/>
      <c r="BZ128" s="216"/>
      <c r="CA128" s="216"/>
      <c r="CB128" s="216"/>
      <c r="CC128" s="189"/>
      <c r="CD128" s="216"/>
      <c r="CE128" s="216"/>
      <c r="CF128" s="216"/>
      <c r="CG128" s="189"/>
      <c r="CH128" s="216"/>
      <c r="CI128" s="216"/>
      <c r="CJ128" s="216"/>
      <c r="CK128" s="189"/>
      <c r="CL128" s="216"/>
      <c r="CM128" s="216"/>
      <c r="CN128" s="216"/>
      <c r="CO128" s="189"/>
      <c r="CP128" s="216"/>
      <c r="CQ128" s="216"/>
      <c r="CR128" s="216"/>
      <c r="CS128" s="189"/>
      <c r="CT128" s="216"/>
      <c r="CU128" s="216"/>
      <c r="CV128" s="216"/>
      <c r="CW128" s="189"/>
      <c r="CX128" s="216"/>
      <c r="CY128" s="216"/>
      <c r="CZ128" s="216"/>
      <c r="DA128" s="216"/>
      <c r="DB128" s="216"/>
      <c r="DC128" s="216"/>
      <c r="DD128" s="216"/>
      <c r="DE128" s="216"/>
      <c r="DF128" s="189"/>
      <c r="DG128" s="216"/>
      <c r="DH128" s="216"/>
      <c r="DI128" s="216"/>
      <c r="DJ128" s="216"/>
      <c r="DK128" s="216"/>
      <c r="DL128" s="216"/>
      <c r="DM128" s="216"/>
      <c r="DN128" s="216"/>
      <c r="DO128" s="189"/>
      <c r="DP128" s="216"/>
      <c r="DQ128" s="216"/>
      <c r="DR128" s="216"/>
      <c r="DS128" s="216"/>
      <c r="DT128" s="216"/>
    </row>
    <row r="129" spans="1:124" ht="17.25" customHeight="1" x14ac:dyDescent="0.2">
      <c r="A129" s="279"/>
      <c r="B129" s="288"/>
      <c r="C129" s="261"/>
      <c r="D129" s="261"/>
      <c r="E129" s="282"/>
      <c r="F129" s="273"/>
      <c r="G129" s="273"/>
      <c r="H129" s="330"/>
      <c r="I129" s="273"/>
      <c r="J129" s="276"/>
      <c r="K129" s="235"/>
      <c r="L129" s="238"/>
      <c r="M129" s="241"/>
      <c r="N129" s="235"/>
      <c r="O129" s="270"/>
      <c r="P129" s="270"/>
      <c r="Q129" s="221"/>
      <c r="R129" s="132"/>
      <c r="S129" s="130"/>
      <c r="T129" s="56">
        <f>VLOOKUP(U129,FORMULAS!$A$15:$B$18,2,0)</f>
        <v>0</v>
      </c>
      <c r="U129" s="57" t="s">
        <v>156</v>
      </c>
      <c r="V129" s="58">
        <f>+IF(U129='Tabla Valoración controles'!$D$4,'Tabla Valoración controles'!$F$4,IF('208-PLA-Ft-78 Mapa Gestión'!U129='Tabla Valoración controles'!$D$5,'Tabla Valoración controles'!$F$5,IF(U129=FORMULAS!$A$10,0,'Tabla Valoración controles'!$F$6)))</f>
        <v>0</v>
      </c>
      <c r="W129" s="57"/>
      <c r="X129" s="59">
        <f>+IF(W129='Tabla Valoración controles'!$D$7,'Tabla Valoración controles'!$F$7,IF(U129=FORMULAS!$A$10,0,'Tabla Valoración controles'!$F$8))</f>
        <v>0</v>
      </c>
      <c r="Y129" s="57"/>
      <c r="Z129" s="58">
        <f>+IF(Y129='Tabla Valoración controles'!$D$9,'Tabla Valoración controles'!$F$9,IF(U129=FORMULAS!$A$10,0,'Tabla Valoración controles'!$F$10))</f>
        <v>0</v>
      </c>
      <c r="AA129" s="57"/>
      <c r="AB129" s="58">
        <f>+IF(AA129='Tabla Valoración controles'!$D$9,'Tabla Valoración controles'!$F$9,IF(W129=FORMULAS!$A$10,0,'Tabla Valoración controles'!$F$10))</f>
        <v>0</v>
      </c>
      <c r="AC129" s="57"/>
      <c r="AD129" s="58">
        <f>+IF(AC129='Tabla Valoración controles'!$D$13,'Tabla Valoración controles'!$F$13,'Tabla Valoración controles'!$F$14)</f>
        <v>0</v>
      </c>
      <c r="AE129" s="105">
        <f t="shared" si="56"/>
        <v>0</v>
      </c>
      <c r="AF129" s="105">
        <f t="shared" si="111"/>
        <v>0</v>
      </c>
      <c r="AG129" s="105">
        <f t="shared" si="75"/>
        <v>0.48</v>
      </c>
      <c r="AH129" s="263"/>
      <c r="AI129" s="263"/>
      <c r="AJ129" s="263"/>
      <c r="AK129" s="263"/>
      <c r="AL129" s="264"/>
      <c r="AM129" s="267"/>
      <c r="AN129" s="217"/>
      <c r="AO129" s="142"/>
      <c r="AP129" s="142"/>
      <c r="AQ129" s="163"/>
      <c r="AR129" s="142"/>
      <c r="AS129" s="142"/>
      <c r="AT129" s="142"/>
      <c r="AU129" s="142"/>
      <c r="AV129" s="144"/>
      <c r="AW129" s="217"/>
      <c r="AX129" s="139"/>
      <c r="AY129" s="139"/>
      <c r="AZ129" s="139"/>
      <c r="BA129" s="189"/>
      <c r="BB129" s="139"/>
      <c r="BC129" s="139"/>
      <c r="BD129" s="139"/>
      <c r="BE129" s="189"/>
      <c r="BF129" s="139"/>
      <c r="BG129" s="139"/>
      <c r="BH129" s="139"/>
      <c r="BI129" s="189"/>
      <c r="BJ129" s="139"/>
      <c r="BK129" s="139"/>
      <c r="BL129" s="139"/>
      <c r="BM129" s="189"/>
      <c r="BN129" s="110"/>
      <c r="BO129" s="110"/>
      <c r="BP129" s="217"/>
      <c r="BQ129" s="189"/>
      <c r="BR129" s="217"/>
      <c r="BS129" s="217"/>
      <c r="BT129" s="217"/>
      <c r="BU129" s="189"/>
      <c r="BV129" s="217"/>
      <c r="BW129" s="217"/>
      <c r="BX129" s="217"/>
      <c r="BY129" s="189"/>
      <c r="BZ129" s="217"/>
      <c r="CA129" s="217"/>
      <c r="CB129" s="217"/>
      <c r="CC129" s="189"/>
      <c r="CD129" s="217"/>
      <c r="CE129" s="217"/>
      <c r="CF129" s="217"/>
      <c r="CG129" s="189"/>
      <c r="CH129" s="217"/>
      <c r="CI129" s="217"/>
      <c r="CJ129" s="217"/>
      <c r="CK129" s="189"/>
      <c r="CL129" s="217"/>
      <c r="CM129" s="217"/>
      <c r="CN129" s="217"/>
      <c r="CO129" s="189"/>
      <c r="CP129" s="217"/>
      <c r="CQ129" s="217"/>
      <c r="CR129" s="217"/>
      <c r="CS129" s="189"/>
      <c r="CT129" s="217"/>
      <c r="CU129" s="217"/>
      <c r="CV129" s="217"/>
      <c r="CW129" s="189"/>
      <c r="CX129" s="217"/>
      <c r="CY129" s="217"/>
      <c r="CZ129" s="217"/>
      <c r="DA129" s="217"/>
      <c r="DB129" s="217"/>
      <c r="DC129" s="217"/>
      <c r="DD129" s="217"/>
      <c r="DE129" s="217"/>
      <c r="DF129" s="189"/>
      <c r="DG129" s="217"/>
      <c r="DH129" s="217"/>
      <c r="DI129" s="217"/>
      <c r="DJ129" s="217"/>
      <c r="DK129" s="217"/>
      <c r="DL129" s="217"/>
      <c r="DM129" s="217"/>
      <c r="DN129" s="217"/>
      <c r="DO129" s="189"/>
      <c r="DP129" s="217"/>
      <c r="DQ129" s="217"/>
      <c r="DR129" s="217"/>
      <c r="DS129" s="217"/>
      <c r="DT129" s="217"/>
    </row>
    <row r="130" spans="1:124" ht="76.5" customHeight="1" x14ac:dyDescent="0.2">
      <c r="A130" s="277">
        <v>21</v>
      </c>
      <c r="B130" s="286" t="s">
        <v>182</v>
      </c>
      <c r="C130" s="259" t="str">
        <f>VLOOKUP(B130,FORMULAS!$A$30:$B$52,2,0)</f>
        <v>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v>
      </c>
      <c r="D130" s="259" t="str">
        <f>VLOOKUP(B130,FORMULAS!$A$30:$C$52,3,0)</f>
        <v>Jefe Oficina de Tecnologías de la Información y las Comunicaciones</v>
      </c>
      <c r="E130" s="280" t="s">
        <v>258</v>
      </c>
      <c r="F130" s="271" t="s">
        <v>397</v>
      </c>
      <c r="G130" s="271" t="s">
        <v>398</v>
      </c>
      <c r="H130" s="328" t="s">
        <v>399</v>
      </c>
      <c r="I130" s="271" t="s">
        <v>262</v>
      </c>
      <c r="J130" s="274">
        <v>1500</v>
      </c>
      <c r="K130" s="233" t="str">
        <f>+IF(L130=FORMULAS!$N$2,FORMULAS!$O$2,IF('208-PLA-Ft-78 Mapa Gestión'!L130:L135=FORMULAS!$N$3,FORMULAS!$O$3,IF('208-PLA-Ft-78 Mapa Gestión'!L130:L135=FORMULAS!$N$4,FORMULAS!$O$4,IF('208-PLA-Ft-78 Mapa Gestión'!L130:L135=FORMULAS!$N$5,FORMULAS!$O$5,IF('208-PLA-Ft-78 Mapa Gestión'!L130:L135=FORMULAS!$N$6,FORMULAS!$O$6)))))</f>
        <v>Alta</v>
      </c>
      <c r="L130" s="236">
        <f>+IF(J130&lt;=FORMULAS!$M$2,FORMULAS!$N$2,IF('208-PLA-Ft-78 Mapa Gestión'!J130&lt;=FORMULAS!$M$3,FORMULAS!$N$3,IF('208-PLA-Ft-78 Mapa Gestión'!J130&lt;=FORMULAS!$M$4,FORMULAS!$N$4,IF('208-PLA-Ft-78 Mapa Gestión'!J130&lt;=FORMULAS!$M$5,FORMULAS!$N$5,FORMULAS!$N$6))))</f>
        <v>0.8</v>
      </c>
      <c r="M130" s="239" t="s">
        <v>261</v>
      </c>
      <c r="N130" s="233" t="str">
        <f>+IF(M130=FORMULAS!$H$2,FORMULAS!$I$2,IF('208-PLA-Ft-78 Mapa Gestión'!M130:M135=FORMULAS!$H$3,FORMULAS!$I$3,IF('208-PLA-Ft-78 Mapa Gestión'!M130:M135=FORMULAS!$H$4,FORMULAS!$I$4,IF('208-PLA-Ft-78 Mapa Gestión'!M130:M135=FORMULAS!$H$5,FORMULAS!$I$5,IF('208-PLA-Ft-78 Mapa Gestión'!M130:M135=FORMULAS!$H$6,FORMULAS!$I$6,IF('208-PLA-Ft-78 Mapa Gestión'!M130:M135=FORMULAS!$H$7,FORMULAS!$I$7,IF('208-PLA-Ft-78 Mapa Gestión'!M130:M135=FORMULAS!$H$8,FORMULAS!$I$8,IF('208-PLA-Ft-78 Mapa Gestión'!M130:M135=FORMULAS!$H$9,FORMULAS!$I$9,IF('208-PLA-Ft-78 Mapa Gestión'!M130:M135=FORMULAS!$H$10,FORMULAS!$I$10,IF('208-PLA-Ft-78 Mapa Gestión'!M130:M135=FORMULAS!$H$11,FORMULAS!$I$11))))))))))</f>
        <v>Mayor</v>
      </c>
      <c r="O130" s="268">
        <f>VLOOKUP(N130,FORMULAS!$I$1:$J$6,2,0)</f>
        <v>0.8</v>
      </c>
      <c r="P130" s="268" t="str">
        <f t="shared" ref="P130" si="112">CONCATENATE(N130,K130)</f>
        <v>MayorAlta</v>
      </c>
      <c r="Q130" s="219" t="str">
        <f>VLOOKUP(P130,FORMULAS!$K$17:$L$42,2,0)</f>
        <v>Alto</v>
      </c>
      <c r="R130" s="132">
        <v>1</v>
      </c>
      <c r="S130" s="130" t="s">
        <v>485</v>
      </c>
      <c r="T130" s="56" t="str">
        <f>VLOOKUP(U130,FORMULAS!$A$15:$B$18,2,0)</f>
        <v>Probabilidad</v>
      </c>
      <c r="U130" s="57" t="s">
        <v>13</v>
      </c>
      <c r="V130" s="58">
        <f>+IF(U130='Tabla Valoración controles'!$D$4,'Tabla Valoración controles'!$F$4,IF('208-PLA-Ft-78 Mapa Gestión'!U130='Tabla Valoración controles'!$D$5,'Tabla Valoración controles'!$F$5,IF(U130=FORMULAS!$A$10,0,'Tabla Valoración controles'!$F$6)))</f>
        <v>0.25</v>
      </c>
      <c r="W130" s="57" t="s">
        <v>8</v>
      </c>
      <c r="X130" s="59">
        <f>+IF(W130='Tabla Valoración controles'!$D$7,'Tabla Valoración controles'!$F$7,IF(U130=FORMULAS!$A$10,0,'Tabla Valoración controles'!$F$8))</f>
        <v>0.15</v>
      </c>
      <c r="Y130" s="57" t="s">
        <v>19</v>
      </c>
      <c r="Z130" s="58">
        <f>+IF(Y130='Tabla Valoración controles'!$D$9,'Tabla Valoración controles'!$F$9,IF(U130=FORMULAS!$A$10,0,'Tabla Valoración controles'!$F$10))</f>
        <v>0</v>
      </c>
      <c r="AA130" s="57" t="s">
        <v>21</v>
      </c>
      <c r="AB130" s="58">
        <f>+IF(AA130='Tabla Valoración controles'!$D$9,'Tabla Valoración controles'!$F$9,IF(W130=FORMULAS!$A$10,0,'Tabla Valoración controles'!$F$10))</f>
        <v>0</v>
      </c>
      <c r="AC130" s="57" t="s">
        <v>101</v>
      </c>
      <c r="AD130" s="58">
        <f>+IF(AC130='Tabla Valoración controles'!$D$13,'Tabla Valoración controles'!$F$13,'Tabla Valoración controles'!$F$14)</f>
        <v>0</v>
      </c>
      <c r="AE130" s="105">
        <f t="shared" si="56"/>
        <v>0.4</v>
      </c>
      <c r="AF130" s="105">
        <f>+IF(T130=FORMULAS!$A$8,'208-PLA-Ft-78 Mapa Gestión'!AE130*'208-PLA-Ft-78 Mapa Gestión'!L130:L135,'208-PLA-Ft-78 Mapa Gestión'!AE130*'208-PLA-Ft-78 Mapa Gestión'!O130:O135)</f>
        <v>0.32000000000000006</v>
      </c>
      <c r="AG130" s="105">
        <f>+IF(T130=FORMULAS!$A$8,'208-PLA-Ft-78 Mapa Gestión'!L130:L135-'208-PLA-Ft-78 Mapa Gestión'!AF130,0)</f>
        <v>0.48</v>
      </c>
      <c r="AH130" s="262">
        <f t="shared" ref="AH130" si="113">+AG135</f>
        <v>0.48</v>
      </c>
      <c r="AI130" s="262" t="str">
        <f>+IF(AH130&lt;=FORMULAS!$N$2,FORMULAS!$O$2,IF(AH130&lt;=FORMULAS!$N$3,FORMULAS!$O$3,IF(AH130&lt;=FORMULAS!$N$4,FORMULAS!$O$4,IF(AH130&lt;=FORMULAS!$N$5,FORMULAS!$O$5,FORMULAS!O126))))</f>
        <v>Media</v>
      </c>
      <c r="AJ130" s="262" t="str">
        <f>+IF(T130=FORMULAS!$A$9,AG135,'208-PLA-Ft-78 Mapa Gestión'!N130:N135)</f>
        <v>Mayor</v>
      </c>
      <c r="AK130" s="262">
        <f>+IF(T130=FORMULAS!B129,'208-PLA-Ft-78 Mapa Gestión'!AG135,'208-PLA-Ft-78 Mapa Gestión'!O130:O135)</f>
        <v>0.8</v>
      </c>
      <c r="AL130" s="264" t="str">
        <f t="shared" ref="AL130" si="114">CONCATENATE(AJ130,AI130)</f>
        <v>MayorMedia</v>
      </c>
      <c r="AM130" s="265" t="str">
        <f>VLOOKUP(AL130,FORMULAS!$K$17:$L$42,2,0)</f>
        <v>Alto</v>
      </c>
      <c r="AN130" s="215" t="s">
        <v>162</v>
      </c>
      <c r="AO130" s="145" t="s">
        <v>534</v>
      </c>
      <c r="AP130" s="145" t="s">
        <v>576</v>
      </c>
      <c r="AQ130" s="161" t="s">
        <v>325</v>
      </c>
      <c r="AR130" s="159">
        <v>44621</v>
      </c>
      <c r="AS130" s="159">
        <v>44926</v>
      </c>
      <c r="AT130" s="145" t="s">
        <v>623</v>
      </c>
      <c r="AU130" s="145" t="s">
        <v>624</v>
      </c>
      <c r="AV130" s="157" t="s">
        <v>234</v>
      </c>
      <c r="AW130" s="215"/>
      <c r="AX130" s="139"/>
      <c r="AY130" s="139"/>
      <c r="AZ130" s="139"/>
      <c r="BA130" s="189"/>
      <c r="BB130" s="139"/>
      <c r="BC130" s="139"/>
      <c r="BD130" s="139"/>
      <c r="BE130" s="189"/>
      <c r="BF130" s="139"/>
      <c r="BG130" s="139"/>
      <c r="BH130" s="139"/>
      <c r="BI130" s="189"/>
      <c r="BJ130" s="139"/>
      <c r="BK130" s="139"/>
      <c r="BL130" s="139"/>
      <c r="BM130" s="189"/>
      <c r="BN130" s="108"/>
      <c r="BO130" s="108"/>
      <c r="BP130" s="215"/>
      <c r="BQ130" s="189"/>
      <c r="BR130" s="215"/>
      <c r="BS130" s="215"/>
      <c r="BT130" s="215"/>
      <c r="BU130" s="189"/>
      <c r="BV130" s="215"/>
      <c r="BW130" s="215"/>
      <c r="BX130" s="215"/>
      <c r="BY130" s="189"/>
      <c r="BZ130" s="215"/>
      <c r="CA130" s="215"/>
      <c r="CB130" s="215"/>
      <c r="CC130" s="189"/>
      <c r="CD130" s="215"/>
      <c r="CE130" s="215"/>
      <c r="CF130" s="215"/>
      <c r="CG130" s="189"/>
      <c r="CH130" s="215"/>
      <c r="CI130" s="215"/>
      <c r="CJ130" s="215"/>
      <c r="CK130" s="189"/>
      <c r="CL130" s="215"/>
      <c r="CM130" s="215"/>
      <c r="CN130" s="215"/>
      <c r="CO130" s="189"/>
      <c r="CP130" s="215"/>
      <c r="CQ130" s="215"/>
      <c r="CR130" s="215"/>
      <c r="CS130" s="189"/>
      <c r="CT130" s="215"/>
      <c r="CU130" s="215"/>
      <c r="CV130" s="215"/>
      <c r="CW130" s="189"/>
      <c r="CX130" s="215"/>
      <c r="CY130" s="215"/>
      <c r="CZ130" s="215"/>
      <c r="DA130" s="215"/>
      <c r="DB130" s="215"/>
      <c r="DC130" s="215"/>
      <c r="DD130" s="215"/>
      <c r="DE130" s="215"/>
      <c r="DF130" s="189"/>
      <c r="DG130" s="215"/>
      <c r="DH130" s="215"/>
      <c r="DI130" s="215"/>
      <c r="DJ130" s="215"/>
      <c r="DK130" s="215"/>
      <c r="DL130" s="215"/>
      <c r="DM130" s="215"/>
      <c r="DN130" s="215"/>
      <c r="DO130" s="189"/>
      <c r="DP130" s="215"/>
      <c r="DQ130" s="215"/>
      <c r="DR130" s="215"/>
      <c r="DS130" s="215"/>
      <c r="DT130" s="215"/>
    </row>
    <row r="131" spans="1:124" ht="17.25" customHeight="1" x14ac:dyDescent="0.2">
      <c r="A131" s="278"/>
      <c r="B131" s="287"/>
      <c r="C131" s="260"/>
      <c r="D131" s="260"/>
      <c r="E131" s="281"/>
      <c r="F131" s="272"/>
      <c r="G131" s="272"/>
      <c r="H131" s="329"/>
      <c r="I131" s="272"/>
      <c r="J131" s="275"/>
      <c r="K131" s="234"/>
      <c r="L131" s="237"/>
      <c r="M131" s="240"/>
      <c r="N131" s="234"/>
      <c r="O131" s="269"/>
      <c r="P131" s="269"/>
      <c r="Q131" s="220"/>
      <c r="R131" s="132"/>
      <c r="S131" s="130"/>
      <c r="T131" s="56">
        <f>VLOOKUP(U131,FORMULAS!$A$15:$B$18,2,0)</f>
        <v>0</v>
      </c>
      <c r="U131" s="57" t="s">
        <v>156</v>
      </c>
      <c r="V131" s="58">
        <f>+IF(U131='Tabla Valoración controles'!$D$4,'Tabla Valoración controles'!$F$4,IF('208-PLA-Ft-78 Mapa Gestión'!U131='Tabla Valoración controles'!$D$5,'Tabla Valoración controles'!$F$5,IF(U131=FORMULAS!$A$10,0,'Tabla Valoración controles'!$F$6)))</f>
        <v>0</v>
      </c>
      <c r="W131" s="57"/>
      <c r="X131" s="59">
        <f>+IF(W131='Tabla Valoración controles'!$D$7,'Tabla Valoración controles'!$F$7,IF(U131=FORMULAS!$A$10,0,'Tabla Valoración controles'!$F$8))</f>
        <v>0</v>
      </c>
      <c r="Y131" s="57"/>
      <c r="Z131" s="58">
        <f>+IF(Y131='Tabla Valoración controles'!$D$9,'Tabla Valoración controles'!$F$9,IF(U131=FORMULAS!$A$10,0,'Tabla Valoración controles'!$F$10))</f>
        <v>0</v>
      </c>
      <c r="AA131" s="57"/>
      <c r="AB131" s="58">
        <f>+IF(AA131='Tabla Valoración controles'!$D$9,'Tabla Valoración controles'!$F$9,IF(W131=FORMULAS!$A$10,0,'Tabla Valoración controles'!$F$10))</f>
        <v>0</v>
      </c>
      <c r="AC131" s="57"/>
      <c r="AD131" s="58">
        <f>+IF(AC131='Tabla Valoración controles'!$D$13,'Tabla Valoración controles'!$F$13,'Tabla Valoración controles'!$F$14)</f>
        <v>0</v>
      </c>
      <c r="AE131" s="105">
        <f t="shared" si="56"/>
        <v>0</v>
      </c>
      <c r="AF131" s="105">
        <f t="shared" ref="AF131" si="115">+AE131*AG130</f>
        <v>0</v>
      </c>
      <c r="AG131" s="105">
        <f t="shared" ref="AG131" si="116">+AG130-AF131</f>
        <v>0.48</v>
      </c>
      <c r="AH131" s="263"/>
      <c r="AI131" s="263"/>
      <c r="AJ131" s="263"/>
      <c r="AK131" s="263"/>
      <c r="AL131" s="264"/>
      <c r="AM131" s="266"/>
      <c r="AN131" s="216"/>
      <c r="AO131" s="141"/>
      <c r="AP131" s="141"/>
      <c r="AQ131" s="162"/>
      <c r="AR131" s="141"/>
      <c r="AS131" s="141"/>
      <c r="AT131" s="141"/>
      <c r="AU131" s="141"/>
      <c r="AV131" s="143"/>
      <c r="AW131" s="216"/>
      <c r="AX131" s="139"/>
      <c r="AY131" s="139"/>
      <c r="AZ131" s="139"/>
      <c r="BA131" s="189"/>
      <c r="BB131" s="139"/>
      <c r="BC131" s="139"/>
      <c r="BD131" s="139"/>
      <c r="BE131" s="189"/>
      <c r="BF131" s="139"/>
      <c r="BG131" s="139"/>
      <c r="BH131" s="139"/>
      <c r="BI131" s="189"/>
      <c r="BJ131" s="139"/>
      <c r="BK131" s="139"/>
      <c r="BL131" s="139"/>
      <c r="BM131" s="189"/>
      <c r="BN131" s="109"/>
      <c r="BO131" s="109"/>
      <c r="BP131" s="216"/>
      <c r="BQ131" s="189"/>
      <c r="BR131" s="216"/>
      <c r="BS131" s="216"/>
      <c r="BT131" s="216"/>
      <c r="BU131" s="189"/>
      <c r="BV131" s="216"/>
      <c r="BW131" s="216"/>
      <c r="BX131" s="216"/>
      <c r="BY131" s="189"/>
      <c r="BZ131" s="216"/>
      <c r="CA131" s="216"/>
      <c r="CB131" s="216"/>
      <c r="CC131" s="189"/>
      <c r="CD131" s="216"/>
      <c r="CE131" s="216"/>
      <c r="CF131" s="216"/>
      <c r="CG131" s="189"/>
      <c r="CH131" s="216"/>
      <c r="CI131" s="216"/>
      <c r="CJ131" s="216"/>
      <c r="CK131" s="189"/>
      <c r="CL131" s="216"/>
      <c r="CM131" s="216"/>
      <c r="CN131" s="216"/>
      <c r="CO131" s="189"/>
      <c r="CP131" s="216"/>
      <c r="CQ131" s="216"/>
      <c r="CR131" s="216"/>
      <c r="CS131" s="189"/>
      <c r="CT131" s="216"/>
      <c r="CU131" s="216"/>
      <c r="CV131" s="216"/>
      <c r="CW131" s="189"/>
      <c r="CX131" s="216"/>
      <c r="CY131" s="216"/>
      <c r="CZ131" s="216"/>
      <c r="DA131" s="216"/>
      <c r="DB131" s="216"/>
      <c r="DC131" s="216"/>
      <c r="DD131" s="216"/>
      <c r="DE131" s="216"/>
      <c r="DF131" s="189"/>
      <c r="DG131" s="216"/>
      <c r="DH131" s="216"/>
      <c r="DI131" s="216"/>
      <c r="DJ131" s="216"/>
      <c r="DK131" s="216"/>
      <c r="DL131" s="216"/>
      <c r="DM131" s="216"/>
      <c r="DN131" s="216"/>
      <c r="DO131" s="189"/>
      <c r="DP131" s="216"/>
      <c r="DQ131" s="216"/>
      <c r="DR131" s="216"/>
      <c r="DS131" s="216"/>
      <c r="DT131" s="216"/>
    </row>
    <row r="132" spans="1:124" ht="17.25" customHeight="1" x14ac:dyDescent="0.2">
      <c r="A132" s="278"/>
      <c r="B132" s="287"/>
      <c r="C132" s="260"/>
      <c r="D132" s="260"/>
      <c r="E132" s="281"/>
      <c r="F132" s="272"/>
      <c r="G132" s="272"/>
      <c r="H132" s="329"/>
      <c r="I132" s="272"/>
      <c r="J132" s="275"/>
      <c r="K132" s="234"/>
      <c r="L132" s="237"/>
      <c r="M132" s="240"/>
      <c r="N132" s="234"/>
      <c r="O132" s="269"/>
      <c r="P132" s="269"/>
      <c r="Q132" s="220"/>
      <c r="R132" s="132"/>
      <c r="S132" s="130"/>
      <c r="T132" s="56">
        <f>VLOOKUP(U132,FORMULAS!$A$15:$B$18,2,0)</f>
        <v>0</v>
      </c>
      <c r="U132" s="57" t="s">
        <v>156</v>
      </c>
      <c r="V132" s="58">
        <f>+IF(U132='Tabla Valoración controles'!$D$4,'Tabla Valoración controles'!$F$4,IF('208-PLA-Ft-78 Mapa Gestión'!U132='Tabla Valoración controles'!$D$5,'Tabla Valoración controles'!$F$5,IF(U132=FORMULAS!$A$10,0,'Tabla Valoración controles'!$F$6)))</f>
        <v>0</v>
      </c>
      <c r="W132" s="57"/>
      <c r="X132" s="59">
        <f>+IF(W132='Tabla Valoración controles'!$D$7,'Tabla Valoración controles'!$F$7,IF(U132=FORMULAS!$A$10,0,'Tabla Valoración controles'!$F$8))</f>
        <v>0</v>
      </c>
      <c r="Y132" s="57"/>
      <c r="Z132" s="58">
        <f>+IF(Y132='Tabla Valoración controles'!$D$9,'Tabla Valoración controles'!$F$9,IF(U132=FORMULAS!$A$10,0,'Tabla Valoración controles'!$F$10))</f>
        <v>0</v>
      </c>
      <c r="AA132" s="57"/>
      <c r="AB132" s="58">
        <f>+IF(AA132='Tabla Valoración controles'!$D$9,'Tabla Valoración controles'!$F$9,IF(W132=FORMULAS!$A$10,0,'Tabla Valoración controles'!$F$10))</f>
        <v>0</v>
      </c>
      <c r="AC132" s="57"/>
      <c r="AD132" s="58">
        <f>+IF(AC132='Tabla Valoración controles'!$D$13,'Tabla Valoración controles'!$F$13,'Tabla Valoración controles'!$F$14)</f>
        <v>0</v>
      </c>
      <c r="AE132" s="105">
        <f t="shared" si="56"/>
        <v>0</v>
      </c>
      <c r="AF132" s="105">
        <f t="shared" ref="AF132:AF135" si="117">+AF131*AE132</f>
        <v>0</v>
      </c>
      <c r="AG132" s="105">
        <f t="shared" si="75"/>
        <v>0.48</v>
      </c>
      <c r="AH132" s="263"/>
      <c r="AI132" s="263"/>
      <c r="AJ132" s="263"/>
      <c r="AK132" s="263"/>
      <c r="AL132" s="264"/>
      <c r="AM132" s="266"/>
      <c r="AN132" s="216"/>
      <c r="AO132" s="141"/>
      <c r="AP132" s="141"/>
      <c r="AQ132" s="162"/>
      <c r="AR132" s="141"/>
      <c r="AS132" s="141"/>
      <c r="AT132" s="141"/>
      <c r="AU132" s="141"/>
      <c r="AV132" s="143"/>
      <c r="AW132" s="216"/>
      <c r="AX132" s="139"/>
      <c r="AY132" s="139"/>
      <c r="AZ132" s="139"/>
      <c r="BA132" s="189"/>
      <c r="BB132" s="139"/>
      <c r="BC132" s="139"/>
      <c r="BD132" s="139"/>
      <c r="BE132" s="189"/>
      <c r="BF132" s="139"/>
      <c r="BG132" s="139"/>
      <c r="BH132" s="139"/>
      <c r="BI132" s="189"/>
      <c r="BJ132" s="139"/>
      <c r="BK132" s="139"/>
      <c r="BL132" s="139"/>
      <c r="BM132" s="189"/>
      <c r="BN132" s="109"/>
      <c r="BO132" s="109"/>
      <c r="BP132" s="216"/>
      <c r="BQ132" s="189"/>
      <c r="BR132" s="216"/>
      <c r="BS132" s="216"/>
      <c r="BT132" s="216"/>
      <c r="BU132" s="189"/>
      <c r="BV132" s="216"/>
      <c r="BW132" s="216"/>
      <c r="BX132" s="216"/>
      <c r="BY132" s="189"/>
      <c r="BZ132" s="216"/>
      <c r="CA132" s="216"/>
      <c r="CB132" s="216"/>
      <c r="CC132" s="189"/>
      <c r="CD132" s="216"/>
      <c r="CE132" s="216"/>
      <c r="CF132" s="216"/>
      <c r="CG132" s="189"/>
      <c r="CH132" s="216"/>
      <c r="CI132" s="216"/>
      <c r="CJ132" s="216"/>
      <c r="CK132" s="189"/>
      <c r="CL132" s="216"/>
      <c r="CM132" s="216"/>
      <c r="CN132" s="216"/>
      <c r="CO132" s="189"/>
      <c r="CP132" s="216"/>
      <c r="CQ132" s="216"/>
      <c r="CR132" s="216"/>
      <c r="CS132" s="189"/>
      <c r="CT132" s="216"/>
      <c r="CU132" s="216"/>
      <c r="CV132" s="216"/>
      <c r="CW132" s="189"/>
      <c r="CX132" s="216"/>
      <c r="CY132" s="216"/>
      <c r="CZ132" s="216"/>
      <c r="DA132" s="216"/>
      <c r="DB132" s="216"/>
      <c r="DC132" s="216"/>
      <c r="DD132" s="216"/>
      <c r="DE132" s="216"/>
      <c r="DF132" s="189"/>
      <c r="DG132" s="216"/>
      <c r="DH132" s="216"/>
      <c r="DI132" s="216"/>
      <c r="DJ132" s="216"/>
      <c r="DK132" s="216"/>
      <c r="DL132" s="216"/>
      <c r="DM132" s="216"/>
      <c r="DN132" s="216"/>
      <c r="DO132" s="189"/>
      <c r="DP132" s="216"/>
      <c r="DQ132" s="216"/>
      <c r="DR132" s="216"/>
      <c r="DS132" s="216"/>
      <c r="DT132" s="216"/>
    </row>
    <row r="133" spans="1:124" ht="17.25" customHeight="1" x14ac:dyDescent="0.2">
      <c r="A133" s="278"/>
      <c r="B133" s="287"/>
      <c r="C133" s="260"/>
      <c r="D133" s="260"/>
      <c r="E133" s="281"/>
      <c r="F133" s="272"/>
      <c r="G133" s="272"/>
      <c r="H133" s="329"/>
      <c r="I133" s="272"/>
      <c r="J133" s="275"/>
      <c r="K133" s="234"/>
      <c r="L133" s="237"/>
      <c r="M133" s="240"/>
      <c r="N133" s="234"/>
      <c r="O133" s="269"/>
      <c r="P133" s="269"/>
      <c r="Q133" s="220"/>
      <c r="R133" s="132"/>
      <c r="S133" s="130"/>
      <c r="T133" s="56">
        <f>VLOOKUP(U133,FORMULAS!$A$15:$B$18,2,0)</f>
        <v>0</v>
      </c>
      <c r="U133" s="57" t="s">
        <v>156</v>
      </c>
      <c r="V133" s="58">
        <f>+IF(U133='Tabla Valoración controles'!$D$4,'Tabla Valoración controles'!$F$4,IF('208-PLA-Ft-78 Mapa Gestión'!U133='Tabla Valoración controles'!$D$5,'Tabla Valoración controles'!$F$5,IF(U133=FORMULAS!$A$10,0,'Tabla Valoración controles'!$F$6)))</f>
        <v>0</v>
      </c>
      <c r="W133" s="57"/>
      <c r="X133" s="59">
        <f>+IF(W133='Tabla Valoración controles'!$D$7,'Tabla Valoración controles'!$F$7,IF(U133=FORMULAS!$A$10,0,'Tabla Valoración controles'!$F$8))</f>
        <v>0</v>
      </c>
      <c r="Y133" s="57"/>
      <c r="Z133" s="58">
        <f>+IF(Y133='Tabla Valoración controles'!$D$9,'Tabla Valoración controles'!$F$9,IF(U133=FORMULAS!$A$10,0,'Tabla Valoración controles'!$F$10))</f>
        <v>0</v>
      </c>
      <c r="AA133" s="57"/>
      <c r="AB133" s="58">
        <f>+IF(AA133='Tabla Valoración controles'!$D$9,'Tabla Valoración controles'!$F$9,IF(W133=FORMULAS!$A$10,0,'Tabla Valoración controles'!$F$10))</f>
        <v>0</v>
      </c>
      <c r="AC133" s="57"/>
      <c r="AD133" s="58">
        <f>+IF(AC133='Tabla Valoración controles'!$D$13,'Tabla Valoración controles'!$F$13,'Tabla Valoración controles'!$F$14)</f>
        <v>0</v>
      </c>
      <c r="AE133" s="105">
        <f t="shared" si="56"/>
        <v>0</v>
      </c>
      <c r="AF133" s="105">
        <f t="shared" si="117"/>
        <v>0</v>
      </c>
      <c r="AG133" s="105">
        <f t="shared" si="75"/>
        <v>0.48</v>
      </c>
      <c r="AH133" s="263"/>
      <c r="AI133" s="263"/>
      <c r="AJ133" s="263"/>
      <c r="AK133" s="263"/>
      <c r="AL133" s="264"/>
      <c r="AM133" s="266"/>
      <c r="AN133" s="216"/>
      <c r="AO133" s="141"/>
      <c r="AP133" s="141"/>
      <c r="AQ133" s="162"/>
      <c r="AR133" s="141"/>
      <c r="AS133" s="141"/>
      <c r="AT133" s="141"/>
      <c r="AU133" s="141"/>
      <c r="AV133" s="143"/>
      <c r="AW133" s="216"/>
      <c r="AX133" s="139"/>
      <c r="AY133" s="139"/>
      <c r="AZ133" s="139"/>
      <c r="BA133" s="189"/>
      <c r="BB133" s="139"/>
      <c r="BC133" s="139"/>
      <c r="BD133" s="139"/>
      <c r="BE133" s="189"/>
      <c r="BF133" s="139"/>
      <c r="BG133" s="139"/>
      <c r="BH133" s="139"/>
      <c r="BI133" s="189"/>
      <c r="BJ133" s="139"/>
      <c r="BK133" s="139"/>
      <c r="BL133" s="139"/>
      <c r="BM133" s="189"/>
      <c r="BN133" s="109"/>
      <c r="BO133" s="109"/>
      <c r="BP133" s="216"/>
      <c r="BQ133" s="189"/>
      <c r="BR133" s="216"/>
      <c r="BS133" s="216"/>
      <c r="BT133" s="216"/>
      <c r="BU133" s="189"/>
      <c r="BV133" s="216"/>
      <c r="BW133" s="216"/>
      <c r="BX133" s="216"/>
      <c r="BY133" s="189"/>
      <c r="BZ133" s="216"/>
      <c r="CA133" s="216"/>
      <c r="CB133" s="216"/>
      <c r="CC133" s="189"/>
      <c r="CD133" s="216"/>
      <c r="CE133" s="216"/>
      <c r="CF133" s="216"/>
      <c r="CG133" s="189"/>
      <c r="CH133" s="216"/>
      <c r="CI133" s="216"/>
      <c r="CJ133" s="216"/>
      <c r="CK133" s="189"/>
      <c r="CL133" s="216"/>
      <c r="CM133" s="216"/>
      <c r="CN133" s="216"/>
      <c r="CO133" s="189"/>
      <c r="CP133" s="216"/>
      <c r="CQ133" s="216"/>
      <c r="CR133" s="216"/>
      <c r="CS133" s="189"/>
      <c r="CT133" s="216"/>
      <c r="CU133" s="216"/>
      <c r="CV133" s="216"/>
      <c r="CW133" s="189"/>
      <c r="CX133" s="216"/>
      <c r="CY133" s="216"/>
      <c r="CZ133" s="216"/>
      <c r="DA133" s="216"/>
      <c r="DB133" s="216"/>
      <c r="DC133" s="216"/>
      <c r="DD133" s="216"/>
      <c r="DE133" s="216"/>
      <c r="DF133" s="189"/>
      <c r="DG133" s="216"/>
      <c r="DH133" s="216"/>
      <c r="DI133" s="216"/>
      <c r="DJ133" s="216"/>
      <c r="DK133" s="216"/>
      <c r="DL133" s="216"/>
      <c r="DM133" s="216"/>
      <c r="DN133" s="216"/>
      <c r="DO133" s="189"/>
      <c r="DP133" s="216"/>
      <c r="DQ133" s="216"/>
      <c r="DR133" s="216"/>
      <c r="DS133" s="216"/>
      <c r="DT133" s="216"/>
    </row>
    <row r="134" spans="1:124" ht="17.25" customHeight="1" x14ac:dyDescent="0.2">
      <c r="A134" s="278"/>
      <c r="B134" s="287"/>
      <c r="C134" s="260"/>
      <c r="D134" s="260"/>
      <c r="E134" s="281"/>
      <c r="F134" s="272"/>
      <c r="G134" s="272"/>
      <c r="H134" s="329"/>
      <c r="I134" s="272"/>
      <c r="J134" s="275"/>
      <c r="K134" s="234"/>
      <c r="L134" s="237"/>
      <c r="M134" s="240"/>
      <c r="N134" s="234"/>
      <c r="O134" s="269"/>
      <c r="P134" s="269"/>
      <c r="Q134" s="220"/>
      <c r="R134" s="132"/>
      <c r="S134" s="130"/>
      <c r="T134" s="56">
        <f>VLOOKUP(U134,FORMULAS!$A$15:$B$18,2,0)</f>
        <v>0</v>
      </c>
      <c r="U134" s="57" t="s">
        <v>156</v>
      </c>
      <c r="V134" s="58">
        <f>+IF(U134='Tabla Valoración controles'!$D$4,'Tabla Valoración controles'!$F$4,IF('208-PLA-Ft-78 Mapa Gestión'!U134='Tabla Valoración controles'!$D$5,'Tabla Valoración controles'!$F$5,IF(U134=FORMULAS!$A$10,0,'Tabla Valoración controles'!$F$6)))</f>
        <v>0</v>
      </c>
      <c r="W134" s="57"/>
      <c r="X134" s="59">
        <f>+IF(W134='Tabla Valoración controles'!$D$7,'Tabla Valoración controles'!$F$7,IF(U134=FORMULAS!$A$10,0,'Tabla Valoración controles'!$F$8))</f>
        <v>0</v>
      </c>
      <c r="Y134" s="57"/>
      <c r="Z134" s="58">
        <f>+IF(Y134='Tabla Valoración controles'!$D$9,'Tabla Valoración controles'!$F$9,IF(U134=FORMULAS!$A$10,0,'Tabla Valoración controles'!$F$10))</f>
        <v>0</v>
      </c>
      <c r="AA134" s="57"/>
      <c r="AB134" s="58">
        <f>+IF(AA134='Tabla Valoración controles'!$D$9,'Tabla Valoración controles'!$F$9,IF(W134=FORMULAS!$A$10,0,'Tabla Valoración controles'!$F$10))</f>
        <v>0</v>
      </c>
      <c r="AC134" s="57"/>
      <c r="AD134" s="58">
        <f>+IF(AC134='Tabla Valoración controles'!$D$13,'Tabla Valoración controles'!$F$13,'Tabla Valoración controles'!$F$14)</f>
        <v>0</v>
      </c>
      <c r="AE134" s="105">
        <f t="shared" si="56"/>
        <v>0</v>
      </c>
      <c r="AF134" s="105">
        <f t="shared" si="117"/>
        <v>0</v>
      </c>
      <c r="AG134" s="105">
        <f t="shared" si="75"/>
        <v>0.48</v>
      </c>
      <c r="AH134" s="263"/>
      <c r="AI134" s="263"/>
      <c r="AJ134" s="263"/>
      <c r="AK134" s="263"/>
      <c r="AL134" s="264"/>
      <c r="AM134" s="266"/>
      <c r="AN134" s="216"/>
      <c r="AO134" s="141"/>
      <c r="AP134" s="141"/>
      <c r="AQ134" s="162"/>
      <c r="AR134" s="141"/>
      <c r="AS134" s="141"/>
      <c r="AT134" s="141"/>
      <c r="AU134" s="141"/>
      <c r="AV134" s="143"/>
      <c r="AW134" s="216"/>
      <c r="AX134" s="139"/>
      <c r="AY134" s="139"/>
      <c r="AZ134" s="139"/>
      <c r="BA134" s="189"/>
      <c r="BB134" s="139"/>
      <c r="BC134" s="139"/>
      <c r="BD134" s="139"/>
      <c r="BE134" s="189"/>
      <c r="BF134" s="139"/>
      <c r="BG134" s="139"/>
      <c r="BH134" s="139"/>
      <c r="BI134" s="189"/>
      <c r="BJ134" s="139"/>
      <c r="BK134" s="139"/>
      <c r="BL134" s="139"/>
      <c r="BM134" s="189"/>
      <c r="BN134" s="109"/>
      <c r="BO134" s="109"/>
      <c r="BP134" s="216"/>
      <c r="BQ134" s="189"/>
      <c r="BR134" s="216"/>
      <c r="BS134" s="216"/>
      <c r="BT134" s="216"/>
      <c r="BU134" s="189"/>
      <c r="BV134" s="216"/>
      <c r="BW134" s="216"/>
      <c r="BX134" s="216"/>
      <c r="BY134" s="189"/>
      <c r="BZ134" s="216"/>
      <c r="CA134" s="216"/>
      <c r="CB134" s="216"/>
      <c r="CC134" s="189"/>
      <c r="CD134" s="216"/>
      <c r="CE134" s="216"/>
      <c r="CF134" s="216"/>
      <c r="CG134" s="189"/>
      <c r="CH134" s="216"/>
      <c r="CI134" s="216"/>
      <c r="CJ134" s="216"/>
      <c r="CK134" s="189"/>
      <c r="CL134" s="216"/>
      <c r="CM134" s="216"/>
      <c r="CN134" s="216"/>
      <c r="CO134" s="189"/>
      <c r="CP134" s="216"/>
      <c r="CQ134" s="216"/>
      <c r="CR134" s="216"/>
      <c r="CS134" s="189"/>
      <c r="CT134" s="216"/>
      <c r="CU134" s="216"/>
      <c r="CV134" s="216"/>
      <c r="CW134" s="189"/>
      <c r="CX134" s="216"/>
      <c r="CY134" s="216"/>
      <c r="CZ134" s="216"/>
      <c r="DA134" s="216"/>
      <c r="DB134" s="216"/>
      <c r="DC134" s="216"/>
      <c r="DD134" s="216"/>
      <c r="DE134" s="216"/>
      <c r="DF134" s="189"/>
      <c r="DG134" s="216"/>
      <c r="DH134" s="216"/>
      <c r="DI134" s="216"/>
      <c r="DJ134" s="216"/>
      <c r="DK134" s="216"/>
      <c r="DL134" s="216"/>
      <c r="DM134" s="216"/>
      <c r="DN134" s="216"/>
      <c r="DO134" s="189"/>
      <c r="DP134" s="216"/>
      <c r="DQ134" s="216"/>
      <c r="DR134" s="216"/>
      <c r="DS134" s="216"/>
      <c r="DT134" s="216"/>
    </row>
    <row r="135" spans="1:124" ht="17.25" customHeight="1" x14ac:dyDescent="0.2">
      <c r="A135" s="279"/>
      <c r="B135" s="288"/>
      <c r="C135" s="261"/>
      <c r="D135" s="261"/>
      <c r="E135" s="282"/>
      <c r="F135" s="273"/>
      <c r="G135" s="273"/>
      <c r="H135" s="330"/>
      <c r="I135" s="273"/>
      <c r="J135" s="276"/>
      <c r="K135" s="235"/>
      <c r="L135" s="238"/>
      <c r="M135" s="241"/>
      <c r="N135" s="235"/>
      <c r="O135" s="270"/>
      <c r="P135" s="270"/>
      <c r="Q135" s="221"/>
      <c r="R135" s="132"/>
      <c r="S135" s="130"/>
      <c r="T135" s="56">
        <f>VLOOKUP(U135,FORMULAS!$A$15:$B$18,2,0)</f>
        <v>0</v>
      </c>
      <c r="U135" s="57" t="s">
        <v>156</v>
      </c>
      <c r="V135" s="58">
        <f>+IF(U135='Tabla Valoración controles'!$D$4,'Tabla Valoración controles'!$F$4,IF('208-PLA-Ft-78 Mapa Gestión'!U135='Tabla Valoración controles'!$D$5,'Tabla Valoración controles'!$F$5,IF(U135=FORMULAS!$A$10,0,'Tabla Valoración controles'!$F$6)))</f>
        <v>0</v>
      </c>
      <c r="W135" s="57"/>
      <c r="X135" s="59">
        <f>+IF(W135='Tabla Valoración controles'!$D$7,'Tabla Valoración controles'!$F$7,IF(U135=FORMULAS!$A$10,0,'Tabla Valoración controles'!$F$8))</f>
        <v>0</v>
      </c>
      <c r="Y135" s="57"/>
      <c r="Z135" s="58">
        <f>+IF(Y135='Tabla Valoración controles'!$D$9,'Tabla Valoración controles'!$F$9,IF(U135=FORMULAS!$A$10,0,'Tabla Valoración controles'!$F$10))</f>
        <v>0</v>
      </c>
      <c r="AA135" s="57"/>
      <c r="AB135" s="58">
        <f>+IF(AA135='Tabla Valoración controles'!$D$9,'Tabla Valoración controles'!$F$9,IF(W135=FORMULAS!$A$10,0,'Tabla Valoración controles'!$F$10))</f>
        <v>0</v>
      </c>
      <c r="AC135" s="57"/>
      <c r="AD135" s="58">
        <f>+IF(AC135='Tabla Valoración controles'!$D$13,'Tabla Valoración controles'!$F$13,'Tabla Valoración controles'!$F$14)</f>
        <v>0</v>
      </c>
      <c r="AE135" s="105">
        <f t="shared" si="56"/>
        <v>0</v>
      </c>
      <c r="AF135" s="105">
        <f t="shared" si="117"/>
        <v>0</v>
      </c>
      <c r="AG135" s="105">
        <f t="shared" si="75"/>
        <v>0.48</v>
      </c>
      <c r="AH135" s="263"/>
      <c r="AI135" s="263"/>
      <c r="AJ135" s="263"/>
      <c r="AK135" s="263"/>
      <c r="AL135" s="264"/>
      <c r="AM135" s="267"/>
      <c r="AN135" s="217"/>
      <c r="AO135" s="142"/>
      <c r="AP135" s="142"/>
      <c r="AQ135" s="163"/>
      <c r="AR135" s="142"/>
      <c r="AS135" s="142"/>
      <c r="AT135" s="142"/>
      <c r="AU135" s="142"/>
      <c r="AV135" s="144"/>
      <c r="AW135" s="217"/>
      <c r="AX135" s="139"/>
      <c r="AY135" s="139"/>
      <c r="AZ135" s="139"/>
      <c r="BA135" s="189"/>
      <c r="BB135" s="139"/>
      <c r="BC135" s="139"/>
      <c r="BD135" s="139"/>
      <c r="BE135" s="189"/>
      <c r="BF135" s="139"/>
      <c r="BG135" s="139"/>
      <c r="BH135" s="139"/>
      <c r="BI135" s="189"/>
      <c r="BJ135" s="139"/>
      <c r="BK135" s="139"/>
      <c r="BL135" s="139"/>
      <c r="BM135" s="189"/>
      <c r="BN135" s="110"/>
      <c r="BO135" s="110"/>
      <c r="BP135" s="217"/>
      <c r="BQ135" s="189"/>
      <c r="BR135" s="217"/>
      <c r="BS135" s="217"/>
      <c r="BT135" s="217"/>
      <c r="BU135" s="189"/>
      <c r="BV135" s="217"/>
      <c r="BW135" s="217"/>
      <c r="BX135" s="217"/>
      <c r="BY135" s="189"/>
      <c r="BZ135" s="217"/>
      <c r="CA135" s="217"/>
      <c r="CB135" s="217"/>
      <c r="CC135" s="189"/>
      <c r="CD135" s="217"/>
      <c r="CE135" s="217"/>
      <c r="CF135" s="217"/>
      <c r="CG135" s="189"/>
      <c r="CH135" s="217"/>
      <c r="CI135" s="217"/>
      <c r="CJ135" s="217"/>
      <c r="CK135" s="189"/>
      <c r="CL135" s="217"/>
      <c r="CM135" s="217"/>
      <c r="CN135" s="217"/>
      <c r="CO135" s="189"/>
      <c r="CP135" s="217"/>
      <c r="CQ135" s="217"/>
      <c r="CR135" s="217"/>
      <c r="CS135" s="189"/>
      <c r="CT135" s="217"/>
      <c r="CU135" s="217"/>
      <c r="CV135" s="217"/>
      <c r="CW135" s="189"/>
      <c r="CX135" s="217"/>
      <c r="CY135" s="217"/>
      <c r="CZ135" s="217"/>
      <c r="DA135" s="217"/>
      <c r="DB135" s="217"/>
      <c r="DC135" s="217"/>
      <c r="DD135" s="217"/>
      <c r="DE135" s="217"/>
      <c r="DF135" s="189"/>
      <c r="DG135" s="217"/>
      <c r="DH135" s="217"/>
      <c r="DI135" s="217"/>
      <c r="DJ135" s="217"/>
      <c r="DK135" s="217"/>
      <c r="DL135" s="217"/>
      <c r="DM135" s="217"/>
      <c r="DN135" s="217"/>
      <c r="DO135" s="189"/>
      <c r="DP135" s="217"/>
      <c r="DQ135" s="217"/>
      <c r="DR135" s="217"/>
      <c r="DS135" s="217"/>
      <c r="DT135" s="217"/>
    </row>
    <row r="136" spans="1:124" ht="132" customHeight="1" x14ac:dyDescent="0.2">
      <c r="A136" s="277">
        <v>22</v>
      </c>
      <c r="B136" s="286" t="s">
        <v>174</v>
      </c>
      <c r="C136" s="259" t="str">
        <f>VLOOKUP(B136,FORMULAS!$A$30:$B$52,2,0)</f>
        <v>Administrar de manera eficiente y eficaz la infraestructura física, los bienes y servicios que requieran todos los procesos de la entidad como apoyo a su gestión, garantizando que se encuentren en óptimas condiciones para el cumplimiento y desarrollo de sus funciones.</v>
      </c>
      <c r="D136" s="259" t="str">
        <f>VLOOKUP(B136,FORMULAS!$A$30:$C$52,3,0)</f>
        <v xml:space="preserve">Subdirector Administrativo </v>
      </c>
      <c r="E136" s="280" t="s">
        <v>113</v>
      </c>
      <c r="F136" s="283" t="s">
        <v>400</v>
      </c>
      <c r="G136" s="283" t="s">
        <v>401</v>
      </c>
      <c r="H136" s="283" t="s">
        <v>402</v>
      </c>
      <c r="I136" s="271" t="s">
        <v>262</v>
      </c>
      <c r="J136" s="274">
        <v>1600</v>
      </c>
      <c r="K136" s="233" t="str">
        <f>+IF(L136=FORMULAS!$N$2,FORMULAS!$O$2,IF('208-PLA-Ft-78 Mapa Gestión'!L136:L141=FORMULAS!$N$3,FORMULAS!$O$3,IF('208-PLA-Ft-78 Mapa Gestión'!L136:L141=FORMULAS!$N$4,FORMULAS!$O$4,IF('208-PLA-Ft-78 Mapa Gestión'!L136:L141=FORMULAS!$N$5,FORMULAS!$O$5,IF('208-PLA-Ft-78 Mapa Gestión'!L136:L141=FORMULAS!$N$6,FORMULAS!$O$6)))))</f>
        <v>Alta</v>
      </c>
      <c r="L136" s="236">
        <f>+IF(J136&lt;=FORMULAS!$M$2,FORMULAS!$N$2,IF('208-PLA-Ft-78 Mapa Gestión'!J136&lt;=FORMULAS!$M$3,FORMULAS!$N$3,IF('208-PLA-Ft-78 Mapa Gestión'!J136&lt;=FORMULAS!$M$4,FORMULAS!$N$4,IF('208-PLA-Ft-78 Mapa Gestión'!J136&lt;=FORMULAS!$M$5,FORMULAS!$N$5,FORMULAS!$N$6))))</f>
        <v>0.8</v>
      </c>
      <c r="M136" s="239" t="s">
        <v>260</v>
      </c>
      <c r="N136" s="233" t="str">
        <f>+IF(M136=FORMULAS!$H$2,FORMULAS!$I$2,IF('208-PLA-Ft-78 Mapa Gestión'!M136:M141=FORMULAS!$H$3,FORMULAS!$I$3,IF('208-PLA-Ft-78 Mapa Gestión'!M136:M141=FORMULAS!$H$4,FORMULAS!$I$4,IF('208-PLA-Ft-78 Mapa Gestión'!M136:M141=FORMULAS!$H$5,FORMULAS!$I$5,IF('208-PLA-Ft-78 Mapa Gestión'!M136:M141=FORMULAS!$H$6,FORMULAS!$I$6,IF('208-PLA-Ft-78 Mapa Gestión'!M136:M141=FORMULAS!$H$7,FORMULAS!$I$7,IF('208-PLA-Ft-78 Mapa Gestión'!M136:M141=FORMULAS!$H$8,FORMULAS!$I$8,IF('208-PLA-Ft-78 Mapa Gestión'!M136:M141=FORMULAS!$H$9,FORMULAS!$I$9,IF('208-PLA-Ft-78 Mapa Gestión'!M136:M141=FORMULAS!$H$10,FORMULAS!$I$10,IF('208-PLA-Ft-78 Mapa Gestión'!M136:M141=FORMULAS!$H$11,FORMULAS!$I$11))))))))))</f>
        <v>Menor</v>
      </c>
      <c r="O136" s="268">
        <f>VLOOKUP(N136,FORMULAS!$I$1:$J$6,2,0)</f>
        <v>0.4</v>
      </c>
      <c r="P136" s="268" t="str">
        <f t="shared" ref="P136" si="118">CONCATENATE(N136,K136)</f>
        <v>MenorAlta</v>
      </c>
      <c r="Q136" s="219" t="str">
        <f>VLOOKUP(P136,FORMULAS!$K$17:$L$42,2,0)</f>
        <v>Moderado</v>
      </c>
      <c r="R136" s="133">
        <v>1</v>
      </c>
      <c r="S136" s="131" t="s">
        <v>690</v>
      </c>
      <c r="T136" s="56" t="str">
        <f>VLOOKUP(U136,FORMULAS!$A$15:$B$18,2,0)</f>
        <v>Probabilidad</v>
      </c>
      <c r="U136" s="57" t="s">
        <v>14</v>
      </c>
      <c r="V136" s="58">
        <f>+IF(U136='Tabla Valoración controles'!$D$4,'Tabla Valoración controles'!$F$4,IF('208-PLA-Ft-78 Mapa Gestión'!U136='Tabla Valoración controles'!$D$5,'Tabla Valoración controles'!$F$5,IF(U136=FORMULAS!$A$10,0,'Tabla Valoración controles'!$F$6)))</f>
        <v>0.15</v>
      </c>
      <c r="W136" s="57" t="s">
        <v>8</v>
      </c>
      <c r="X136" s="59">
        <f>+IF(W136='Tabla Valoración controles'!$D$7,'Tabla Valoración controles'!$F$7,IF(U136=FORMULAS!$A$10,0,'Tabla Valoración controles'!$F$8))</f>
        <v>0.15</v>
      </c>
      <c r="Y136" s="57" t="s">
        <v>18</v>
      </c>
      <c r="Z136" s="58">
        <f>+IF(Y136='Tabla Valoración controles'!$D$9,'Tabla Valoración controles'!$F$9,IF(U136=FORMULAS!$A$10,0,'Tabla Valoración controles'!$F$10))</f>
        <v>0</v>
      </c>
      <c r="AA136" s="57" t="s">
        <v>21</v>
      </c>
      <c r="AB136" s="58">
        <f>+IF(AA136='Tabla Valoración controles'!$D$9,'Tabla Valoración controles'!$F$9,IF(W136=FORMULAS!$A$10,0,'Tabla Valoración controles'!$F$10))</f>
        <v>0</v>
      </c>
      <c r="AC136" s="57" t="s">
        <v>100</v>
      </c>
      <c r="AD136" s="58">
        <f>+IF(AC136='Tabla Valoración controles'!$D$13,'Tabla Valoración controles'!$F$13,'Tabla Valoración controles'!$F$14)</f>
        <v>0</v>
      </c>
      <c r="AE136" s="105">
        <f t="shared" si="56"/>
        <v>0.3</v>
      </c>
      <c r="AF136" s="105">
        <f>+IF(T136=FORMULAS!$A$8,'208-PLA-Ft-78 Mapa Gestión'!AE136*'208-PLA-Ft-78 Mapa Gestión'!L136:L141,'208-PLA-Ft-78 Mapa Gestión'!AE136*'208-PLA-Ft-78 Mapa Gestión'!O136:O141)</f>
        <v>0.24</v>
      </c>
      <c r="AG136" s="105">
        <f>+IF(T136=FORMULAS!$A$8,'208-PLA-Ft-78 Mapa Gestión'!L136:L141-'208-PLA-Ft-78 Mapa Gestión'!AF136,0)</f>
        <v>0.56000000000000005</v>
      </c>
      <c r="AH136" s="262">
        <f t="shared" ref="AH136" si="119">+AG141</f>
        <v>0.39200000000000002</v>
      </c>
      <c r="AI136" s="262" t="str">
        <f>+IF(AH136&lt;=FORMULAS!$N$2,FORMULAS!$O$2,IF(AH136&lt;=FORMULAS!$N$3,FORMULAS!$O$3,IF(AH136&lt;=FORMULAS!$N$4,FORMULAS!$O$4,IF(AH136&lt;=FORMULAS!$N$5,FORMULAS!$O$5,FORMULAS!O132))))</f>
        <v>Baja</v>
      </c>
      <c r="AJ136" s="262" t="str">
        <f>+IF(T136=FORMULAS!$A$9,AG141,'208-PLA-Ft-78 Mapa Gestión'!N136:N141)</f>
        <v>Menor</v>
      </c>
      <c r="AK136" s="262">
        <f>+IF(T136=FORMULAS!B135,'208-PLA-Ft-78 Mapa Gestión'!AG141,'208-PLA-Ft-78 Mapa Gestión'!O136:O141)</f>
        <v>0.4</v>
      </c>
      <c r="AL136" s="264" t="str">
        <f t="shared" ref="AL136" si="120">CONCATENATE(AJ136,AI136)</f>
        <v>MenorBaja</v>
      </c>
      <c r="AM136" s="265" t="str">
        <f>VLOOKUP(AL136,FORMULAS!$K$17:$L$42,2,0)</f>
        <v>Moderado</v>
      </c>
      <c r="AN136" s="215" t="s">
        <v>162</v>
      </c>
      <c r="AO136" s="139" t="s">
        <v>535</v>
      </c>
      <c r="AP136" s="139" t="s">
        <v>575</v>
      </c>
      <c r="AQ136" s="139" t="s">
        <v>687</v>
      </c>
      <c r="AR136" s="158">
        <v>44562</v>
      </c>
      <c r="AS136" s="158">
        <v>44926</v>
      </c>
      <c r="AT136" s="139" t="s">
        <v>625</v>
      </c>
      <c r="AU136" s="139" t="s">
        <v>688</v>
      </c>
      <c r="AV136" s="157" t="s">
        <v>234</v>
      </c>
      <c r="AW136" s="215"/>
      <c r="AX136" s="139"/>
      <c r="AY136" s="139"/>
      <c r="AZ136" s="139"/>
      <c r="BA136" s="189"/>
      <c r="BB136" s="139"/>
      <c r="BC136" s="139"/>
      <c r="BD136" s="139"/>
      <c r="BE136" s="189"/>
      <c r="BF136" s="139"/>
      <c r="BG136" s="139"/>
      <c r="BH136" s="139"/>
      <c r="BI136" s="189"/>
      <c r="BJ136" s="139"/>
      <c r="BK136" s="139"/>
      <c r="BL136" s="139"/>
      <c r="BM136" s="189"/>
      <c r="BN136" s="108"/>
      <c r="BO136" s="108"/>
      <c r="BP136" s="215"/>
      <c r="BQ136" s="189"/>
      <c r="BR136" s="215"/>
      <c r="BS136" s="215"/>
      <c r="BT136" s="215"/>
      <c r="BU136" s="189"/>
      <c r="BV136" s="215"/>
      <c r="BW136" s="215"/>
      <c r="BX136" s="215"/>
      <c r="BY136" s="189"/>
      <c r="BZ136" s="215"/>
      <c r="CA136" s="215"/>
      <c r="CB136" s="215"/>
      <c r="CC136" s="189"/>
      <c r="CD136" s="215"/>
      <c r="CE136" s="215"/>
      <c r="CF136" s="215"/>
      <c r="CG136" s="189"/>
      <c r="CH136" s="215"/>
      <c r="CI136" s="215"/>
      <c r="CJ136" s="215"/>
      <c r="CK136" s="189"/>
      <c r="CL136" s="215"/>
      <c r="CM136" s="215"/>
      <c r="CN136" s="215"/>
      <c r="CO136" s="189"/>
      <c r="CP136" s="215"/>
      <c r="CQ136" s="215"/>
      <c r="CR136" s="215"/>
      <c r="CS136" s="189"/>
      <c r="CT136" s="215"/>
      <c r="CU136" s="215"/>
      <c r="CV136" s="215"/>
      <c r="CW136" s="189"/>
      <c r="CX136" s="215"/>
      <c r="CY136" s="215"/>
      <c r="CZ136" s="215"/>
      <c r="DA136" s="215"/>
      <c r="DB136" s="215"/>
      <c r="DC136" s="215"/>
      <c r="DD136" s="215"/>
      <c r="DE136" s="215"/>
      <c r="DF136" s="189"/>
      <c r="DG136" s="215"/>
      <c r="DH136" s="215"/>
      <c r="DI136" s="215"/>
      <c r="DJ136" s="215"/>
      <c r="DK136" s="215"/>
      <c r="DL136" s="215"/>
      <c r="DM136" s="215"/>
      <c r="DN136" s="215"/>
      <c r="DO136" s="189"/>
      <c r="DP136" s="215"/>
      <c r="DQ136" s="215"/>
      <c r="DR136" s="215"/>
      <c r="DS136" s="215"/>
      <c r="DT136" s="215"/>
    </row>
    <row r="137" spans="1:124" ht="132" customHeight="1" x14ac:dyDescent="0.2">
      <c r="A137" s="278"/>
      <c r="B137" s="287"/>
      <c r="C137" s="260"/>
      <c r="D137" s="260"/>
      <c r="E137" s="281"/>
      <c r="F137" s="284"/>
      <c r="G137" s="284"/>
      <c r="H137" s="284"/>
      <c r="I137" s="272"/>
      <c r="J137" s="275"/>
      <c r="K137" s="234"/>
      <c r="L137" s="237"/>
      <c r="M137" s="240"/>
      <c r="N137" s="234"/>
      <c r="O137" s="269"/>
      <c r="P137" s="269"/>
      <c r="Q137" s="220"/>
      <c r="R137" s="133">
        <v>2</v>
      </c>
      <c r="S137" s="131" t="s">
        <v>486</v>
      </c>
      <c r="T137" s="56" t="str">
        <f>VLOOKUP(U137,FORMULAS!$A$15:$B$18,2,0)</f>
        <v>Probabilidad</v>
      </c>
      <c r="U137" s="57" t="s">
        <v>14</v>
      </c>
      <c r="V137" s="58">
        <f>+IF(U137='Tabla Valoración controles'!$D$4,'Tabla Valoración controles'!$F$4,IF('208-PLA-Ft-78 Mapa Gestión'!U137='Tabla Valoración controles'!$D$5,'Tabla Valoración controles'!$F$5,IF(U137=FORMULAS!$A$10,0,'Tabla Valoración controles'!$F$6)))</f>
        <v>0.15</v>
      </c>
      <c r="W137" s="57" t="s">
        <v>8</v>
      </c>
      <c r="X137" s="59">
        <f>+IF(W137='Tabla Valoración controles'!$D$7,'Tabla Valoración controles'!$F$7,IF(U137=FORMULAS!$A$10,0,'Tabla Valoración controles'!$F$8))</f>
        <v>0.15</v>
      </c>
      <c r="Y137" s="57" t="s">
        <v>18</v>
      </c>
      <c r="Z137" s="58">
        <f>+IF(Y137='Tabla Valoración controles'!$D$9,'Tabla Valoración controles'!$F$9,IF(U137=FORMULAS!$A$10,0,'Tabla Valoración controles'!$F$10))</f>
        <v>0</v>
      </c>
      <c r="AA137" s="57" t="s">
        <v>21</v>
      </c>
      <c r="AB137" s="58">
        <f>+IF(AA137='Tabla Valoración controles'!$D$9,'Tabla Valoración controles'!$F$9,IF(W137=FORMULAS!$A$10,0,'Tabla Valoración controles'!$F$10))</f>
        <v>0</v>
      </c>
      <c r="AC137" s="57" t="s">
        <v>100</v>
      </c>
      <c r="AD137" s="58">
        <f>+IF(AC137='Tabla Valoración controles'!$D$13,'Tabla Valoración controles'!$F$13,'Tabla Valoración controles'!$F$14)</f>
        <v>0</v>
      </c>
      <c r="AE137" s="105">
        <f t="shared" si="56"/>
        <v>0.3</v>
      </c>
      <c r="AF137" s="105">
        <f t="shared" ref="AF137" si="121">+AE137*AG136</f>
        <v>0.16800000000000001</v>
      </c>
      <c r="AG137" s="105">
        <f t="shared" ref="AG137" si="122">+AG136-AF137</f>
        <v>0.39200000000000002</v>
      </c>
      <c r="AH137" s="263"/>
      <c r="AI137" s="263"/>
      <c r="AJ137" s="263"/>
      <c r="AK137" s="263"/>
      <c r="AL137" s="264"/>
      <c r="AM137" s="266"/>
      <c r="AN137" s="216"/>
      <c r="AO137" s="143"/>
      <c r="AP137" s="143"/>
      <c r="AQ137" s="143"/>
      <c r="AR137" s="143"/>
      <c r="AS137" s="143"/>
      <c r="AT137" s="143"/>
      <c r="AU137" s="143"/>
      <c r="AV137" s="143"/>
      <c r="AW137" s="216"/>
      <c r="AX137" s="139"/>
      <c r="AY137" s="139"/>
      <c r="AZ137" s="139"/>
      <c r="BA137" s="189"/>
      <c r="BB137" s="139"/>
      <c r="BC137" s="139"/>
      <c r="BD137" s="139"/>
      <c r="BE137" s="189"/>
      <c r="BF137" s="139"/>
      <c r="BG137" s="139"/>
      <c r="BH137" s="139"/>
      <c r="BI137" s="189"/>
      <c r="BJ137" s="139"/>
      <c r="BK137" s="139"/>
      <c r="BL137" s="139"/>
      <c r="BM137" s="189"/>
      <c r="BN137" s="109"/>
      <c r="BO137" s="109"/>
      <c r="BP137" s="216"/>
      <c r="BQ137" s="189"/>
      <c r="BR137" s="216"/>
      <c r="BS137" s="216"/>
      <c r="BT137" s="216"/>
      <c r="BU137" s="189"/>
      <c r="BV137" s="216"/>
      <c r="BW137" s="216"/>
      <c r="BX137" s="216"/>
      <c r="BY137" s="189"/>
      <c r="BZ137" s="216"/>
      <c r="CA137" s="216"/>
      <c r="CB137" s="216"/>
      <c r="CC137" s="189"/>
      <c r="CD137" s="216"/>
      <c r="CE137" s="216"/>
      <c r="CF137" s="216"/>
      <c r="CG137" s="189"/>
      <c r="CH137" s="216"/>
      <c r="CI137" s="216"/>
      <c r="CJ137" s="216"/>
      <c r="CK137" s="189"/>
      <c r="CL137" s="216"/>
      <c r="CM137" s="216"/>
      <c r="CN137" s="216"/>
      <c r="CO137" s="189"/>
      <c r="CP137" s="216"/>
      <c r="CQ137" s="216"/>
      <c r="CR137" s="216"/>
      <c r="CS137" s="189"/>
      <c r="CT137" s="216"/>
      <c r="CU137" s="216"/>
      <c r="CV137" s="216"/>
      <c r="CW137" s="189"/>
      <c r="CX137" s="216"/>
      <c r="CY137" s="216"/>
      <c r="CZ137" s="216"/>
      <c r="DA137" s="216"/>
      <c r="DB137" s="216"/>
      <c r="DC137" s="216"/>
      <c r="DD137" s="216"/>
      <c r="DE137" s="216"/>
      <c r="DF137" s="189"/>
      <c r="DG137" s="216"/>
      <c r="DH137" s="216"/>
      <c r="DI137" s="216"/>
      <c r="DJ137" s="216"/>
      <c r="DK137" s="216"/>
      <c r="DL137" s="216"/>
      <c r="DM137" s="216"/>
      <c r="DN137" s="216"/>
      <c r="DO137" s="189"/>
      <c r="DP137" s="216"/>
      <c r="DQ137" s="216"/>
      <c r="DR137" s="216"/>
      <c r="DS137" s="216"/>
      <c r="DT137" s="216"/>
    </row>
    <row r="138" spans="1:124" ht="17.25" customHeight="1" x14ac:dyDescent="0.2">
      <c r="A138" s="278"/>
      <c r="B138" s="287"/>
      <c r="C138" s="260"/>
      <c r="D138" s="260"/>
      <c r="E138" s="281"/>
      <c r="F138" s="284"/>
      <c r="G138" s="284"/>
      <c r="H138" s="284"/>
      <c r="I138" s="272"/>
      <c r="J138" s="275"/>
      <c r="K138" s="234"/>
      <c r="L138" s="237"/>
      <c r="M138" s="240"/>
      <c r="N138" s="234"/>
      <c r="O138" s="269"/>
      <c r="P138" s="269"/>
      <c r="Q138" s="220"/>
      <c r="R138" s="132"/>
      <c r="S138" s="130"/>
      <c r="T138" s="56">
        <f>VLOOKUP(U138,FORMULAS!$A$15:$B$18,2,0)</f>
        <v>0</v>
      </c>
      <c r="U138" s="57" t="s">
        <v>156</v>
      </c>
      <c r="V138" s="58">
        <f>+IF(U138='Tabla Valoración controles'!$D$4,'Tabla Valoración controles'!$F$4,IF('208-PLA-Ft-78 Mapa Gestión'!U138='Tabla Valoración controles'!$D$5,'Tabla Valoración controles'!$F$5,IF(U138=FORMULAS!$A$10,0,'Tabla Valoración controles'!$F$6)))</f>
        <v>0</v>
      </c>
      <c r="W138" s="57"/>
      <c r="X138" s="59">
        <f>+IF(W138='Tabla Valoración controles'!$D$7,'Tabla Valoración controles'!$F$7,IF(U138=FORMULAS!$A$10,0,'Tabla Valoración controles'!$F$8))</f>
        <v>0</v>
      </c>
      <c r="Y138" s="57"/>
      <c r="Z138" s="58">
        <f>+IF(Y138='Tabla Valoración controles'!$D$9,'Tabla Valoración controles'!$F$9,IF(U138=FORMULAS!$A$10,0,'Tabla Valoración controles'!$F$10))</f>
        <v>0</v>
      </c>
      <c r="AA138" s="57"/>
      <c r="AB138" s="58">
        <f>+IF(AA138='Tabla Valoración controles'!$D$9,'Tabla Valoración controles'!$F$9,IF(W138=FORMULAS!$A$10,0,'Tabla Valoración controles'!$F$10))</f>
        <v>0</v>
      </c>
      <c r="AC138" s="57"/>
      <c r="AD138" s="58">
        <f>+IF(AC138='Tabla Valoración controles'!$D$13,'Tabla Valoración controles'!$F$13,'Tabla Valoración controles'!$F$14)</f>
        <v>0</v>
      </c>
      <c r="AE138" s="105">
        <f t="shared" ref="AE138:AE201" si="123">+V138+X138+Z138</f>
        <v>0</v>
      </c>
      <c r="AF138" s="105">
        <f t="shared" ref="AF138:AF141" si="124">+AF137*AE138</f>
        <v>0</v>
      </c>
      <c r="AG138" s="105">
        <f t="shared" si="75"/>
        <v>0.39200000000000002</v>
      </c>
      <c r="AH138" s="263"/>
      <c r="AI138" s="263"/>
      <c r="AJ138" s="263"/>
      <c r="AK138" s="263"/>
      <c r="AL138" s="264"/>
      <c r="AM138" s="266"/>
      <c r="AN138" s="216"/>
      <c r="AO138" s="143"/>
      <c r="AP138" s="143"/>
      <c r="AQ138" s="143"/>
      <c r="AR138" s="143"/>
      <c r="AS138" s="143"/>
      <c r="AT138" s="143"/>
      <c r="AU138" s="143"/>
      <c r="AV138" s="143"/>
      <c r="AW138" s="216"/>
      <c r="AX138" s="139"/>
      <c r="AY138" s="139"/>
      <c r="AZ138" s="139"/>
      <c r="BA138" s="189"/>
      <c r="BB138" s="139"/>
      <c r="BC138" s="139"/>
      <c r="BD138" s="139"/>
      <c r="BE138" s="189"/>
      <c r="BF138" s="139"/>
      <c r="BG138" s="139"/>
      <c r="BH138" s="139"/>
      <c r="BI138" s="189"/>
      <c r="BJ138" s="139"/>
      <c r="BK138" s="139"/>
      <c r="BL138" s="139"/>
      <c r="BM138" s="189"/>
      <c r="BN138" s="109"/>
      <c r="BO138" s="109"/>
      <c r="BP138" s="216"/>
      <c r="BQ138" s="189"/>
      <c r="BR138" s="216"/>
      <c r="BS138" s="216"/>
      <c r="BT138" s="216"/>
      <c r="BU138" s="189"/>
      <c r="BV138" s="216"/>
      <c r="BW138" s="216"/>
      <c r="BX138" s="216"/>
      <c r="BY138" s="189"/>
      <c r="BZ138" s="216"/>
      <c r="CA138" s="216"/>
      <c r="CB138" s="216"/>
      <c r="CC138" s="189"/>
      <c r="CD138" s="216"/>
      <c r="CE138" s="216"/>
      <c r="CF138" s="216"/>
      <c r="CG138" s="189"/>
      <c r="CH138" s="216"/>
      <c r="CI138" s="216"/>
      <c r="CJ138" s="216"/>
      <c r="CK138" s="189"/>
      <c r="CL138" s="216"/>
      <c r="CM138" s="216"/>
      <c r="CN138" s="216"/>
      <c r="CO138" s="189"/>
      <c r="CP138" s="216"/>
      <c r="CQ138" s="216"/>
      <c r="CR138" s="216"/>
      <c r="CS138" s="189"/>
      <c r="CT138" s="216"/>
      <c r="CU138" s="216"/>
      <c r="CV138" s="216"/>
      <c r="CW138" s="189"/>
      <c r="CX138" s="216"/>
      <c r="CY138" s="216"/>
      <c r="CZ138" s="216"/>
      <c r="DA138" s="216"/>
      <c r="DB138" s="216"/>
      <c r="DC138" s="216"/>
      <c r="DD138" s="216"/>
      <c r="DE138" s="216"/>
      <c r="DF138" s="189"/>
      <c r="DG138" s="216"/>
      <c r="DH138" s="216"/>
      <c r="DI138" s="216"/>
      <c r="DJ138" s="216"/>
      <c r="DK138" s="216"/>
      <c r="DL138" s="216"/>
      <c r="DM138" s="216"/>
      <c r="DN138" s="216"/>
      <c r="DO138" s="189"/>
      <c r="DP138" s="216"/>
      <c r="DQ138" s="216"/>
      <c r="DR138" s="216"/>
      <c r="DS138" s="216"/>
      <c r="DT138" s="216"/>
    </row>
    <row r="139" spans="1:124" ht="17.25" customHeight="1" x14ac:dyDescent="0.2">
      <c r="A139" s="278"/>
      <c r="B139" s="287"/>
      <c r="C139" s="260"/>
      <c r="D139" s="260"/>
      <c r="E139" s="281"/>
      <c r="F139" s="284"/>
      <c r="G139" s="284"/>
      <c r="H139" s="284"/>
      <c r="I139" s="272"/>
      <c r="J139" s="275"/>
      <c r="K139" s="234"/>
      <c r="L139" s="237"/>
      <c r="M139" s="240"/>
      <c r="N139" s="234"/>
      <c r="O139" s="269"/>
      <c r="P139" s="269"/>
      <c r="Q139" s="220"/>
      <c r="R139" s="132"/>
      <c r="S139" s="130"/>
      <c r="T139" s="56">
        <f>VLOOKUP(U139,FORMULAS!$A$15:$B$18,2,0)</f>
        <v>0</v>
      </c>
      <c r="U139" s="57" t="s">
        <v>156</v>
      </c>
      <c r="V139" s="58">
        <f>+IF(U139='Tabla Valoración controles'!$D$4,'Tabla Valoración controles'!$F$4,IF('208-PLA-Ft-78 Mapa Gestión'!U139='Tabla Valoración controles'!$D$5,'Tabla Valoración controles'!$F$5,IF(U139=FORMULAS!$A$10,0,'Tabla Valoración controles'!$F$6)))</f>
        <v>0</v>
      </c>
      <c r="W139" s="57"/>
      <c r="X139" s="59">
        <f>+IF(W139='Tabla Valoración controles'!$D$7,'Tabla Valoración controles'!$F$7,IF(U139=FORMULAS!$A$10,0,'Tabla Valoración controles'!$F$8))</f>
        <v>0</v>
      </c>
      <c r="Y139" s="57"/>
      <c r="Z139" s="58">
        <f>+IF(Y139='Tabla Valoración controles'!$D$9,'Tabla Valoración controles'!$F$9,IF(U139=FORMULAS!$A$10,0,'Tabla Valoración controles'!$F$10))</f>
        <v>0</v>
      </c>
      <c r="AA139" s="57"/>
      <c r="AB139" s="58">
        <f>+IF(AA139='Tabla Valoración controles'!$D$9,'Tabla Valoración controles'!$F$9,IF(W139=FORMULAS!$A$10,0,'Tabla Valoración controles'!$F$10))</f>
        <v>0</v>
      </c>
      <c r="AC139" s="57"/>
      <c r="AD139" s="58">
        <f>+IF(AC139='Tabla Valoración controles'!$D$13,'Tabla Valoración controles'!$F$13,'Tabla Valoración controles'!$F$14)</f>
        <v>0</v>
      </c>
      <c r="AE139" s="105">
        <f t="shared" si="123"/>
        <v>0</v>
      </c>
      <c r="AF139" s="105">
        <f t="shared" si="124"/>
        <v>0</v>
      </c>
      <c r="AG139" s="105">
        <f t="shared" si="75"/>
        <v>0.39200000000000002</v>
      </c>
      <c r="AH139" s="263"/>
      <c r="AI139" s="263"/>
      <c r="AJ139" s="263"/>
      <c r="AK139" s="263"/>
      <c r="AL139" s="264"/>
      <c r="AM139" s="266"/>
      <c r="AN139" s="216"/>
      <c r="AO139" s="143"/>
      <c r="AP139" s="143"/>
      <c r="AQ139" s="143"/>
      <c r="AR139" s="143"/>
      <c r="AS139" s="143"/>
      <c r="AT139" s="143"/>
      <c r="AU139" s="143"/>
      <c r="AV139" s="143"/>
      <c r="AW139" s="216"/>
      <c r="AX139" s="139"/>
      <c r="AY139" s="139"/>
      <c r="AZ139" s="139"/>
      <c r="BA139" s="189"/>
      <c r="BB139" s="139"/>
      <c r="BC139" s="139"/>
      <c r="BD139" s="139"/>
      <c r="BE139" s="189"/>
      <c r="BF139" s="139"/>
      <c r="BG139" s="139"/>
      <c r="BH139" s="139"/>
      <c r="BI139" s="189"/>
      <c r="BJ139" s="139"/>
      <c r="BK139" s="139"/>
      <c r="BL139" s="139"/>
      <c r="BM139" s="189"/>
      <c r="BN139" s="109"/>
      <c r="BO139" s="109"/>
      <c r="BP139" s="216"/>
      <c r="BQ139" s="189"/>
      <c r="BR139" s="216"/>
      <c r="BS139" s="216"/>
      <c r="BT139" s="216"/>
      <c r="BU139" s="189"/>
      <c r="BV139" s="216"/>
      <c r="BW139" s="216"/>
      <c r="BX139" s="216"/>
      <c r="BY139" s="189"/>
      <c r="BZ139" s="216"/>
      <c r="CA139" s="216"/>
      <c r="CB139" s="216"/>
      <c r="CC139" s="189"/>
      <c r="CD139" s="216"/>
      <c r="CE139" s="216"/>
      <c r="CF139" s="216"/>
      <c r="CG139" s="189"/>
      <c r="CH139" s="216"/>
      <c r="CI139" s="216"/>
      <c r="CJ139" s="216"/>
      <c r="CK139" s="189"/>
      <c r="CL139" s="216"/>
      <c r="CM139" s="216"/>
      <c r="CN139" s="216"/>
      <c r="CO139" s="189"/>
      <c r="CP139" s="216"/>
      <c r="CQ139" s="216"/>
      <c r="CR139" s="216"/>
      <c r="CS139" s="189"/>
      <c r="CT139" s="216"/>
      <c r="CU139" s="216"/>
      <c r="CV139" s="216"/>
      <c r="CW139" s="189"/>
      <c r="CX139" s="216"/>
      <c r="CY139" s="216"/>
      <c r="CZ139" s="216"/>
      <c r="DA139" s="216"/>
      <c r="DB139" s="216"/>
      <c r="DC139" s="216"/>
      <c r="DD139" s="216"/>
      <c r="DE139" s="216"/>
      <c r="DF139" s="189"/>
      <c r="DG139" s="216"/>
      <c r="DH139" s="216"/>
      <c r="DI139" s="216"/>
      <c r="DJ139" s="216"/>
      <c r="DK139" s="216"/>
      <c r="DL139" s="216"/>
      <c r="DM139" s="216"/>
      <c r="DN139" s="216"/>
      <c r="DO139" s="189"/>
      <c r="DP139" s="216"/>
      <c r="DQ139" s="216"/>
      <c r="DR139" s="216"/>
      <c r="DS139" s="216"/>
      <c r="DT139" s="216"/>
    </row>
    <row r="140" spans="1:124" ht="17.25" customHeight="1" x14ac:dyDescent="0.2">
      <c r="A140" s="278"/>
      <c r="B140" s="287"/>
      <c r="C140" s="260"/>
      <c r="D140" s="260"/>
      <c r="E140" s="281"/>
      <c r="F140" s="284"/>
      <c r="G140" s="284"/>
      <c r="H140" s="284"/>
      <c r="I140" s="272"/>
      <c r="J140" s="275"/>
      <c r="K140" s="234"/>
      <c r="L140" s="237"/>
      <c r="M140" s="240"/>
      <c r="N140" s="234"/>
      <c r="O140" s="269"/>
      <c r="P140" s="269"/>
      <c r="Q140" s="220"/>
      <c r="R140" s="132"/>
      <c r="S140" s="130"/>
      <c r="T140" s="56">
        <f>VLOOKUP(U140,FORMULAS!$A$15:$B$18,2,0)</f>
        <v>0</v>
      </c>
      <c r="U140" s="57" t="s">
        <v>156</v>
      </c>
      <c r="V140" s="58">
        <f>+IF(U140='Tabla Valoración controles'!$D$4,'Tabla Valoración controles'!$F$4,IF('208-PLA-Ft-78 Mapa Gestión'!U140='Tabla Valoración controles'!$D$5,'Tabla Valoración controles'!$F$5,IF(U140=FORMULAS!$A$10,0,'Tabla Valoración controles'!$F$6)))</f>
        <v>0</v>
      </c>
      <c r="W140" s="57"/>
      <c r="X140" s="59">
        <f>+IF(W140='Tabla Valoración controles'!$D$7,'Tabla Valoración controles'!$F$7,IF(U140=FORMULAS!$A$10,0,'Tabla Valoración controles'!$F$8))</f>
        <v>0</v>
      </c>
      <c r="Y140" s="57"/>
      <c r="Z140" s="58">
        <f>+IF(Y140='Tabla Valoración controles'!$D$9,'Tabla Valoración controles'!$F$9,IF(U140=FORMULAS!$A$10,0,'Tabla Valoración controles'!$F$10))</f>
        <v>0</v>
      </c>
      <c r="AA140" s="57"/>
      <c r="AB140" s="58">
        <f>+IF(AA140='Tabla Valoración controles'!$D$9,'Tabla Valoración controles'!$F$9,IF(W140=FORMULAS!$A$10,0,'Tabla Valoración controles'!$F$10))</f>
        <v>0</v>
      </c>
      <c r="AC140" s="57"/>
      <c r="AD140" s="58">
        <f>+IF(AC140='Tabla Valoración controles'!$D$13,'Tabla Valoración controles'!$F$13,'Tabla Valoración controles'!$F$14)</f>
        <v>0</v>
      </c>
      <c r="AE140" s="105">
        <f t="shared" si="123"/>
        <v>0</v>
      </c>
      <c r="AF140" s="105">
        <f t="shared" si="124"/>
        <v>0</v>
      </c>
      <c r="AG140" s="105">
        <f t="shared" si="75"/>
        <v>0.39200000000000002</v>
      </c>
      <c r="AH140" s="263"/>
      <c r="AI140" s="263"/>
      <c r="AJ140" s="263"/>
      <c r="AK140" s="263"/>
      <c r="AL140" s="264"/>
      <c r="AM140" s="266"/>
      <c r="AN140" s="216"/>
      <c r="AO140" s="143"/>
      <c r="AP140" s="143"/>
      <c r="AQ140" s="143"/>
      <c r="AR140" s="143"/>
      <c r="AS140" s="143"/>
      <c r="AT140" s="143"/>
      <c r="AU140" s="143"/>
      <c r="AV140" s="143"/>
      <c r="AW140" s="216"/>
      <c r="AX140" s="139"/>
      <c r="AY140" s="139"/>
      <c r="AZ140" s="139"/>
      <c r="BA140" s="189"/>
      <c r="BB140" s="139"/>
      <c r="BC140" s="139"/>
      <c r="BD140" s="139"/>
      <c r="BE140" s="189"/>
      <c r="BF140" s="139"/>
      <c r="BG140" s="139"/>
      <c r="BH140" s="139"/>
      <c r="BI140" s="189"/>
      <c r="BJ140" s="139"/>
      <c r="BK140" s="139"/>
      <c r="BL140" s="139"/>
      <c r="BM140" s="189"/>
      <c r="BN140" s="109"/>
      <c r="BO140" s="109"/>
      <c r="BP140" s="216"/>
      <c r="BQ140" s="189"/>
      <c r="BR140" s="216"/>
      <c r="BS140" s="216"/>
      <c r="BT140" s="216"/>
      <c r="BU140" s="189"/>
      <c r="BV140" s="216"/>
      <c r="BW140" s="216"/>
      <c r="BX140" s="216"/>
      <c r="BY140" s="189"/>
      <c r="BZ140" s="216"/>
      <c r="CA140" s="216"/>
      <c r="CB140" s="216"/>
      <c r="CC140" s="189"/>
      <c r="CD140" s="216"/>
      <c r="CE140" s="216"/>
      <c r="CF140" s="216"/>
      <c r="CG140" s="189"/>
      <c r="CH140" s="216"/>
      <c r="CI140" s="216"/>
      <c r="CJ140" s="216"/>
      <c r="CK140" s="189"/>
      <c r="CL140" s="216"/>
      <c r="CM140" s="216"/>
      <c r="CN140" s="216"/>
      <c r="CO140" s="189"/>
      <c r="CP140" s="216"/>
      <c r="CQ140" s="216"/>
      <c r="CR140" s="216"/>
      <c r="CS140" s="189"/>
      <c r="CT140" s="216"/>
      <c r="CU140" s="216"/>
      <c r="CV140" s="216"/>
      <c r="CW140" s="189"/>
      <c r="CX140" s="216"/>
      <c r="CY140" s="216"/>
      <c r="CZ140" s="216"/>
      <c r="DA140" s="216"/>
      <c r="DB140" s="216"/>
      <c r="DC140" s="216"/>
      <c r="DD140" s="216"/>
      <c r="DE140" s="216"/>
      <c r="DF140" s="189"/>
      <c r="DG140" s="216"/>
      <c r="DH140" s="216"/>
      <c r="DI140" s="216"/>
      <c r="DJ140" s="216"/>
      <c r="DK140" s="216"/>
      <c r="DL140" s="216"/>
      <c r="DM140" s="216"/>
      <c r="DN140" s="216"/>
      <c r="DO140" s="189"/>
      <c r="DP140" s="216"/>
      <c r="DQ140" s="216"/>
      <c r="DR140" s="216"/>
      <c r="DS140" s="216"/>
      <c r="DT140" s="216"/>
    </row>
    <row r="141" spans="1:124" ht="17.25" customHeight="1" x14ac:dyDescent="0.2">
      <c r="A141" s="279"/>
      <c r="B141" s="288"/>
      <c r="C141" s="261"/>
      <c r="D141" s="261"/>
      <c r="E141" s="282"/>
      <c r="F141" s="285"/>
      <c r="G141" s="285"/>
      <c r="H141" s="285"/>
      <c r="I141" s="273"/>
      <c r="J141" s="276"/>
      <c r="K141" s="235"/>
      <c r="L141" s="238"/>
      <c r="M141" s="241"/>
      <c r="N141" s="235"/>
      <c r="O141" s="270"/>
      <c r="P141" s="270"/>
      <c r="Q141" s="221"/>
      <c r="R141" s="132"/>
      <c r="S141" s="130"/>
      <c r="T141" s="56">
        <f>VLOOKUP(U141,FORMULAS!$A$15:$B$18,2,0)</f>
        <v>0</v>
      </c>
      <c r="U141" s="57" t="s">
        <v>156</v>
      </c>
      <c r="V141" s="58">
        <f>+IF(U141='Tabla Valoración controles'!$D$4,'Tabla Valoración controles'!$F$4,IF('208-PLA-Ft-78 Mapa Gestión'!U141='Tabla Valoración controles'!$D$5,'Tabla Valoración controles'!$F$5,IF(U141=FORMULAS!$A$10,0,'Tabla Valoración controles'!$F$6)))</f>
        <v>0</v>
      </c>
      <c r="W141" s="57"/>
      <c r="X141" s="59">
        <f>+IF(W141='Tabla Valoración controles'!$D$7,'Tabla Valoración controles'!$F$7,IF(U141=FORMULAS!$A$10,0,'Tabla Valoración controles'!$F$8))</f>
        <v>0</v>
      </c>
      <c r="Y141" s="57"/>
      <c r="Z141" s="58">
        <f>+IF(Y141='Tabla Valoración controles'!$D$9,'Tabla Valoración controles'!$F$9,IF(U141=FORMULAS!$A$10,0,'Tabla Valoración controles'!$F$10))</f>
        <v>0</v>
      </c>
      <c r="AA141" s="57"/>
      <c r="AB141" s="58">
        <f>+IF(AA141='Tabla Valoración controles'!$D$9,'Tabla Valoración controles'!$F$9,IF(W141=FORMULAS!$A$10,0,'Tabla Valoración controles'!$F$10))</f>
        <v>0</v>
      </c>
      <c r="AC141" s="57"/>
      <c r="AD141" s="58">
        <f>+IF(AC141='Tabla Valoración controles'!$D$13,'Tabla Valoración controles'!$F$13,'Tabla Valoración controles'!$F$14)</f>
        <v>0</v>
      </c>
      <c r="AE141" s="105">
        <f t="shared" si="123"/>
        <v>0</v>
      </c>
      <c r="AF141" s="105">
        <f t="shared" si="124"/>
        <v>0</v>
      </c>
      <c r="AG141" s="105">
        <f t="shared" si="75"/>
        <v>0.39200000000000002</v>
      </c>
      <c r="AH141" s="263"/>
      <c r="AI141" s="263"/>
      <c r="AJ141" s="263"/>
      <c r="AK141" s="263"/>
      <c r="AL141" s="264"/>
      <c r="AM141" s="267"/>
      <c r="AN141" s="217"/>
      <c r="AO141" s="144"/>
      <c r="AP141" s="144"/>
      <c r="AQ141" s="144"/>
      <c r="AR141" s="144"/>
      <c r="AS141" s="144"/>
      <c r="AT141" s="144"/>
      <c r="AU141" s="144"/>
      <c r="AV141" s="144"/>
      <c r="AW141" s="217"/>
      <c r="AX141" s="139"/>
      <c r="AY141" s="139"/>
      <c r="AZ141" s="139"/>
      <c r="BA141" s="189"/>
      <c r="BB141" s="139"/>
      <c r="BC141" s="139"/>
      <c r="BD141" s="139"/>
      <c r="BE141" s="189"/>
      <c r="BF141" s="139"/>
      <c r="BG141" s="139"/>
      <c r="BH141" s="139"/>
      <c r="BI141" s="189"/>
      <c r="BJ141" s="139"/>
      <c r="BK141" s="139"/>
      <c r="BL141" s="139"/>
      <c r="BM141" s="189"/>
      <c r="BN141" s="110"/>
      <c r="BO141" s="110"/>
      <c r="BP141" s="217"/>
      <c r="BQ141" s="189"/>
      <c r="BR141" s="217"/>
      <c r="BS141" s="217"/>
      <c r="BT141" s="217"/>
      <c r="BU141" s="189"/>
      <c r="BV141" s="217"/>
      <c r="BW141" s="217"/>
      <c r="BX141" s="217"/>
      <c r="BY141" s="189"/>
      <c r="BZ141" s="217"/>
      <c r="CA141" s="217"/>
      <c r="CB141" s="217"/>
      <c r="CC141" s="189"/>
      <c r="CD141" s="217"/>
      <c r="CE141" s="217"/>
      <c r="CF141" s="217"/>
      <c r="CG141" s="189"/>
      <c r="CH141" s="217"/>
      <c r="CI141" s="217"/>
      <c r="CJ141" s="217"/>
      <c r="CK141" s="189"/>
      <c r="CL141" s="217"/>
      <c r="CM141" s="217"/>
      <c r="CN141" s="217"/>
      <c r="CO141" s="189"/>
      <c r="CP141" s="217"/>
      <c r="CQ141" s="217"/>
      <c r="CR141" s="217"/>
      <c r="CS141" s="189"/>
      <c r="CT141" s="217"/>
      <c r="CU141" s="217"/>
      <c r="CV141" s="217"/>
      <c r="CW141" s="189"/>
      <c r="CX141" s="217"/>
      <c r="CY141" s="217"/>
      <c r="CZ141" s="217"/>
      <c r="DA141" s="217"/>
      <c r="DB141" s="217"/>
      <c r="DC141" s="217"/>
      <c r="DD141" s="217"/>
      <c r="DE141" s="217"/>
      <c r="DF141" s="189"/>
      <c r="DG141" s="217"/>
      <c r="DH141" s="217"/>
      <c r="DI141" s="217"/>
      <c r="DJ141" s="217"/>
      <c r="DK141" s="217"/>
      <c r="DL141" s="217"/>
      <c r="DM141" s="217"/>
      <c r="DN141" s="217"/>
      <c r="DO141" s="189"/>
      <c r="DP141" s="217"/>
      <c r="DQ141" s="217"/>
      <c r="DR141" s="217"/>
      <c r="DS141" s="217"/>
      <c r="DT141" s="217"/>
    </row>
    <row r="142" spans="1:124" ht="87" customHeight="1" x14ac:dyDescent="0.2">
      <c r="A142" s="277">
        <v>23</v>
      </c>
      <c r="B142" s="286" t="s">
        <v>184</v>
      </c>
      <c r="C142" s="259" t="str">
        <f>VLOOKUP(B142,FORMULAS!$A$30:$B$52,2,0)</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D142" s="259" t="str">
        <f>VLOOKUP(B142,FORMULAS!$A$30:$C$52,3,0)</f>
        <v xml:space="preserve">Asesor de Control Interno </v>
      </c>
      <c r="E142" s="280" t="s">
        <v>258</v>
      </c>
      <c r="F142" s="331" t="s">
        <v>403</v>
      </c>
      <c r="G142" s="331" t="s">
        <v>404</v>
      </c>
      <c r="H142" s="331" t="s">
        <v>405</v>
      </c>
      <c r="I142" s="271" t="s">
        <v>259</v>
      </c>
      <c r="J142" s="274">
        <v>250</v>
      </c>
      <c r="K142" s="233" t="str">
        <f>+IF(L142=FORMULAS!$N$2,FORMULAS!$O$2,IF('208-PLA-Ft-78 Mapa Gestión'!L142:L147=FORMULAS!$N$3,FORMULAS!$O$3,IF('208-PLA-Ft-78 Mapa Gestión'!L142:L147=FORMULAS!$N$4,FORMULAS!$O$4,IF('208-PLA-Ft-78 Mapa Gestión'!L142:L147=FORMULAS!$N$5,FORMULAS!$O$5,IF('208-PLA-Ft-78 Mapa Gestión'!L142:L147=FORMULAS!$N$6,FORMULAS!$O$6)))))</f>
        <v>Media</v>
      </c>
      <c r="L142" s="236">
        <f>+IF(J142&lt;=FORMULAS!$M$2,FORMULAS!$N$2,IF('208-PLA-Ft-78 Mapa Gestión'!J142&lt;=FORMULAS!$M$3,FORMULAS!$N$3,IF('208-PLA-Ft-78 Mapa Gestión'!J142&lt;=FORMULAS!$M$4,FORMULAS!$N$4,IF('208-PLA-Ft-78 Mapa Gestión'!J142&lt;=FORMULAS!$M$5,FORMULAS!$N$5,FORMULAS!$N$6))))</f>
        <v>0.6</v>
      </c>
      <c r="M142" s="239" t="s">
        <v>260</v>
      </c>
      <c r="N142" s="233" t="str">
        <f>+IF(M142=FORMULAS!$H$2,FORMULAS!$I$2,IF('208-PLA-Ft-78 Mapa Gestión'!M142:M147=FORMULAS!$H$3,FORMULAS!$I$3,IF('208-PLA-Ft-78 Mapa Gestión'!M142:M147=FORMULAS!$H$4,FORMULAS!$I$4,IF('208-PLA-Ft-78 Mapa Gestión'!M142:M147=FORMULAS!$H$5,FORMULAS!$I$5,IF('208-PLA-Ft-78 Mapa Gestión'!M142:M147=FORMULAS!$H$6,FORMULAS!$I$6,IF('208-PLA-Ft-78 Mapa Gestión'!M142:M147=FORMULAS!$H$7,FORMULAS!$I$7,IF('208-PLA-Ft-78 Mapa Gestión'!M142:M147=FORMULAS!$H$8,FORMULAS!$I$8,IF('208-PLA-Ft-78 Mapa Gestión'!M142:M147=FORMULAS!$H$9,FORMULAS!$I$9,IF('208-PLA-Ft-78 Mapa Gestión'!M142:M147=FORMULAS!$H$10,FORMULAS!$I$10,IF('208-PLA-Ft-78 Mapa Gestión'!M142:M147=FORMULAS!$H$11,FORMULAS!$I$11))))))))))</f>
        <v>Menor</v>
      </c>
      <c r="O142" s="268">
        <f>VLOOKUP(N142,FORMULAS!$I$1:$J$6,2,0)</f>
        <v>0.4</v>
      </c>
      <c r="P142" s="268" t="str">
        <f t="shared" ref="P142" si="125">CONCATENATE(N142,K142)</f>
        <v>MenorMedia</v>
      </c>
      <c r="Q142" s="219" t="str">
        <f>VLOOKUP(P142,FORMULAS!$K$17:$L$42,2,0)</f>
        <v>Moderado</v>
      </c>
      <c r="R142" s="132">
        <v>1</v>
      </c>
      <c r="S142" s="130" t="s">
        <v>487</v>
      </c>
      <c r="T142" s="56" t="str">
        <f>VLOOKUP(U142,FORMULAS!$A$15:$B$18,2,0)</f>
        <v>Probabilidad</v>
      </c>
      <c r="U142" s="57" t="s">
        <v>13</v>
      </c>
      <c r="V142" s="58">
        <f>+IF(U142='Tabla Valoración controles'!$D$4,'Tabla Valoración controles'!$F$4,IF('208-PLA-Ft-78 Mapa Gestión'!U142='Tabla Valoración controles'!$D$5,'Tabla Valoración controles'!$F$5,IF(U142=FORMULAS!$A$10,0,'Tabla Valoración controles'!$F$6)))</f>
        <v>0.25</v>
      </c>
      <c r="W142" s="57" t="s">
        <v>8</v>
      </c>
      <c r="X142" s="59">
        <f>+IF(W142='Tabla Valoración controles'!$D$7,'Tabla Valoración controles'!$F$7,IF(U142=FORMULAS!$A$10,0,'Tabla Valoración controles'!$F$8))</f>
        <v>0.15</v>
      </c>
      <c r="Y142" s="57" t="s">
        <v>18</v>
      </c>
      <c r="Z142" s="58">
        <f>+IF(Y142='Tabla Valoración controles'!$D$9,'Tabla Valoración controles'!$F$9,IF(U142=FORMULAS!$A$10,0,'Tabla Valoración controles'!$F$10))</f>
        <v>0</v>
      </c>
      <c r="AA142" s="57" t="s">
        <v>21</v>
      </c>
      <c r="AB142" s="58">
        <f>+IF(AA142='Tabla Valoración controles'!$D$9,'Tabla Valoración controles'!$F$9,IF(W142=FORMULAS!$A$10,0,'Tabla Valoración controles'!$F$10))</f>
        <v>0</v>
      </c>
      <c r="AC142" s="57" t="s">
        <v>100</v>
      </c>
      <c r="AD142" s="58">
        <f>+IF(AC142='Tabla Valoración controles'!$D$13,'Tabla Valoración controles'!$F$13,'Tabla Valoración controles'!$F$14)</f>
        <v>0</v>
      </c>
      <c r="AE142" s="105">
        <f t="shared" si="123"/>
        <v>0.4</v>
      </c>
      <c r="AF142" s="105">
        <f>+IF(T142=FORMULAS!$A$8,'208-PLA-Ft-78 Mapa Gestión'!AE142*'208-PLA-Ft-78 Mapa Gestión'!L142:L147,'208-PLA-Ft-78 Mapa Gestión'!AE142*'208-PLA-Ft-78 Mapa Gestión'!O142:O147)</f>
        <v>0.24</v>
      </c>
      <c r="AG142" s="105">
        <f>+IF(T142=FORMULAS!$A$8,'208-PLA-Ft-78 Mapa Gestión'!L142:L147-'208-PLA-Ft-78 Mapa Gestión'!AF142,0)</f>
        <v>0.36</v>
      </c>
      <c r="AH142" s="262">
        <f t="shared" ref="AH142" si="126">+AG147</f>
        <v>0.20879999999999999</v>
      </c>
      <c r="AI142" s="262" t="str">
        <f>+IF(AH142&lt;=FORMULAS!$N$2,FORMULAS!$O$2,IF(AH142&lt;=FORMULAS!$N$3,FORMULAS!$O$3,IF(AH142&lt;=FORMULAS!$N$4,FORMULAS!$O$4,IF(AH142&lt;=FORMULAS!$N$5,FORMULAS!$O$5,FORMULAS!O138))))</f>
        <v>Baja</v>
      </c>
      <c r="AJ142" s="262" t="str">
        <f>+IF(T142=FORMULAS!$A$9,AG147,'208-PLA-Ft-78 Mapa Gestión'!N142:N147)</f>
        <v>Menor</v>
      </c>
      <c r="AK142" s="262">
        <f>+IF(T142=FORMULAS!B141,'208-PLA-Ft-78 Mapa Gestión'!AG147,'208-PLA-Ft-78 Mapa Gestión'!O142:O147)</f>
        <v>0.4</v>
      </c>
      <c r="AL142" s="264" t="str">
        <f t="shared" ref="AL142" si="127">CONCATENATE(AJ142,AI142)</f>
        <v>MenorBaja</v>
      </c>
      <c r="AM142" s="265" t="str">
        <f>VLOOKUP(AL142,FORMULAS!$K$17:$L$42,2,0)</f>
        <v>Moderado</v>
      </c>
      <c r="AN142" s="215" t="s">
        <v>162</v>
      </c>
      <c r="AO142" s="139" t="s">
        <v>536</v>
      </c>
      <c r="AP142" s="139" t="s">
        <v>577</v>
      </c>
      <c r="AQ142" s="164" t="s">
        <v>321</v>
      </c>
      <c r="AR142" s="158">
        <v>44562</v>
      </c>
      <c r="AS142" s="158">
        <v>44926</v>
      </c>
      <c r="AT142" s="139" t="s">
        <v>626</v>
      </c>
      <c r="AU142" s="139" t="s">
        <v>627</v>
      </c>
      <c r="AV142" s="157" t="s">
        <v>234</v>
      </c>
      <c r="AW142" s="229" t="s">
        <v>677</v>
      </c>
      <c r="AX142" s="139"/>
      <c r="AY142" s="139"/>
      <c r="AZ142" s="139"/>
      <c r="BA142" s="189"/>
      <c r="BB142" s="139"/>
      <c r="BC142" s="139"/>
      <c r="BD142" s="139"/>
      <c r="BE142" s="189"/>
      <c r="BF142" s="139"/>
      <c r="BG142" s="139"/>
      <c r="BH142" s="139"/>
      <c r="BI142" s="189"/>
      <c r="BJ142" s="139"/>
      <c r="BK142" s="139"/>
      <c r="BL142" s="139"/>
      <c r="BM142" s="189"/>
      <c r="BN142" s="108"/>
      <c r="BO142" s="108"/>
      <c r="BP142" s="215"/>
      <c r="BQ142" s="189"/>
      <c r="BR142" s="215"/>
      <c r="BS142" s="215"/>
      <c r="BT142" s="215"/>
      <c r="BU142" s="189"/>
      <c r="BV142" s="215"/>
      <c r="BW142" s="215"/>
      <c r="BX142" s="215"/>
      <c r="BY142" s="189"/>
      <c r="BZ142" s="215"/>
      <c r="CA142" s="215"/>
      <c r="CB142" s="215"/>
      <c r="CC142" s="189"/>
      <c r="CD142" s="215"/>
      <c r="CE142" s="215"/>
      <c r="CF142" s="215"/>
      <c r="CG142" s="189"/>
      <c r="CH142" s="215"/>
      <c r="CI142" s="215"/>
      <c r="CJ142" s="215"/>
      <c r="CK142" s="189"/>
      <c r="CL142" s="215"/>
      <c r="CM142" s="215"/>
      <c r="CN142" s="215"/>
      <c r="CO142" s="189"/>
      <c r="CP142" s="215"/>
      <c r="CQ142" s="215"/>
      <c r="CR142" s="215"/>
      <c r="CS142" s="189"/>
      <c r="CT142" s="215"/>
      <c r="CU142" s="215"/>
      <c r="CV142" s="215"/>
      <c r="CW142" s="189"/>
      <c r="CX142" s="215"/>
      <c r="CY142" s="215"/>
      <c r="CZ142" s="215"/>
      <c r="DA142" s="215"/>
      <c r="DB142" s="215"/>
      <c r="DC142" s="215"/>
      <c r="DD142" s="215"/>
      <c r="DE142" s="215"/>
      <c r="DF142" s="189"/>
      <c r="DG142" s="215"/>
      <c r="DH142" s="215"/>
      <c r="DI142" s="215"/>
      <c r="DJ142" s="215"/>
      <c r="DK142" s="215"/>
      <c r="DL142" s="215"/>
      <c r="DM142" s="215"/>
      <c r="DN142" s="215"/>
      <c r="DO142" s="189"/>
      <c r="DP142" s="215"/>
      <c r="DQ142" s="215"/>
      <c r="DR142" s="215"/>
      <c r="DS142" s="215"/>
      <c r="DT142" s="215"/>
    </row>
    <row r="143" spans="1:124" ht="87" customHeight="1" x14ac:dyDescent="0.2">
      <c r="A143" s="278"/>
      <c r="B143" s="287"/>
      <c r="C143" s="260"/>
      <c r="D143" s="260"/>
      <c r="E143" s="281"/>
      <c r="F143" s="332"/>
      <c r="G143" s="332"/>
      <c r="H143" s="332"/>
      <c r="I143" s="272"/>
      <c r="J143" s="275"/>
      <c r="K143" s="234"/>
      <c r="L143" s="237"/>
      <c r="M143" s="240"/>
      <c r="N143" s="234"/>
      <c r="O143" s="269"/>
      <c r="P143" s="269"/>
      <c r="Q143" s="220"/>
      <c r="R143" s="132">
        <v>2</v>
      </c>
      <c r="S143" s="130" t="s">
        <v>488</v>
      </c>
      <c r="T143" s="56" t="str">
        <f>VLOOKUP(U143,FORMULAS!$A$15:$B$18,2,0)</f>
        <v>Probabilidad</v>
      </c>
      <c r="U143" s="57" t="s">
        <v>14</v>
      </c>
      <c r="V143" s="58">
        <f>+IF(U143='Tabla Valoración controles'!$D$4,'Tabla Valoración controles'!$F$4,IF('208-PLA-Ft-78 Mapa Gestión'!U143='Tabla Valoración controles'!$D$5,'Tabla Valoración controles'!$F$5,IF(U143=FORMULAS!$A$10,0,'Tabla Valoración controles'!$F$6)))</f>
        <v>0.15</v>
      </c>
      <c r="W143" s="57" t="s">
        <v>8</v>
      </c>
      <c r="X143" s="59">
        <f>+IF(W143='Tabla Valoración controles'!$D$7,'Tabla Valoración controles'!$F$7,IF(U143=FORMULAS!$A$10,0,'Tabla Valoración controles'!$F$8))</f>
        <v>0.15</v>
      </c>
      <c r="Y143" s="57" t="s">
        <v>18</v>
      </c>
      <c r="Z143" s="58">
        <f>+IF(Y143='Tabla Valoración controles'!$D$9,'Tabla Valoración controles'!$F$9,IF(U143=FORMULAS!$A$10,0,'Tabla Valoración controles'!$F$10))</f>
        <v>0</v>
      </c>
      <c r="AA143" s="57" t="s">
        <v>21</v>
      </c>
      <c r="AB143" s="58">
        <f>+IF(AA143='Tabla Valoración controles'!$D$9,'Tabla Valoración controles'!$F$9,IF(W143=FORMULAS!$A$10,0,'Tabla Valoración controles'!$F$10))</f>
        <v>0</v>
      </c>
      <c r="AC143" s="57" t="s">
        <v>100</v>
      </c>
      <c r="AD143" s="58">
        <f>+IF(AC143='Tabla Valoración controles'!$D$13,'Tabla Valoración controles'!$F$13,'Tabla Valoración controles'!$F$14)</f>
        <v>0</v>
      </c>
      <c r="AE143" s="105">
        <f t="shared" si="123"/>
        <v>0.3</v>
      </c>
      <c r="AF143" s="105">
        <f t="shared" ref="AF143" si="128">+AE143*AG142</f>
        <v>0.108</v>
      </c>
      <c r="AG143" s="105">
        <f t="shared" ref="AG143" si="129">+AG142-AF143</f>
        <v>0.252</v>
      </c>
      <c r="AH143" s="263"/>
      <c r="AI143" s="263"/>
      <c r="AJ143" s="263"/>
      <c r="AK143" s="263"/>
      <c r="AL143" s="264"/>
      <c r="AM143" s="266"/>
      <c r="AN143" s="216"/>
      <c r="AO143" s="139"/>
      <c r="AP143" s="139"/>
      <c r="AQ143" s="164"/>
      <c r="AR143" s="139"/>
      <c r="AS143" s="139"/>
      <c r="AT143" s="139"/>
      <c r="AU143" s="139"/>
      <c r="AV143" s="143"/>
      <c r="AW143" s="230"/>
      <c r="AX143" s="139"/>
      <c r="AY143" s="139"/>
      <c r="AZ143" s="139"/>
      <c r="BA143" s="189"/>
      <c r="BB143" s="139"/>
      <c r="BC143" s="139"/>
      <c r="BD143" s="139"/>
      <c r="BE143" s="189"/>
      <c r="BF143" s="139"/>
      <c r="BG143" s="139"/>
      <c r="BH143" s="139"/>
      <c r="BI143" s="189"/>
      <c r="BJ143" s="139"/>
      <c r="BK143" s="139"/>
      <c r="BL143" s="139"/>
      <c r="BM143" s="189"/>
      <c r="BN143" s="109"/>
      <c r="BO143" s="109"/>
      <c r="BP143" s="216"/>
      <c r="BQ143" s="189"/>
      <c r="BR143" s="216"/>
      <c r="BS143" s="216"/>
      <c r="BT143" s="216"/>
      <c r="BU143" s="189"/>
      <c r="BV143" s="216"/>
      <c r="BW143" s="216"/>
      <c r="BX143" s="216"/>
      <c r="BY143" s="189"/>
      <c r="BZ143" s="216"/>
      <c r="CA143" s="216"/>
      <c r="CB143" s="216"/>
      <c r="CC143" s="189"/>
      <c r="CD143" s="216"/>
      <c r="CE143" s="216"/>
      <c r="CF143" s="216"/>
      <c r="CG143" s="189"/>
      <c r="CH143" s="216"/>
      <c r="CI143" s="216"/>
      <c r="CJ143" s="216"/>
      <c r="CK143" s="189"/>
      <c r="CL143" s="216"/>
      <c r="CM143" s="216"/>
      <c r="CN143" s="216"/>
      <c r="CO143" s="189"/>
      <c r="CP143" s="216"/>
      <c r="CQ143" s="216"/>
      <c r="CR143" s="216"/>
      <c r="CS143" s="189"/>
      <c r="CT143" s="216"/>
      <c r="CU143" s="216"/>
      <c r="CV143" s="216"/>
      <c r="CW143" s="189"/>
      <c r="CX143" s="216"/>
      <c r="CY143" s="216"/>
      <c r="CZ143" s="216"/>
      <c r="DA143" s="216"/>
      <c r="DB143" s="216"/>
      <c r="DC143" s="216"/>
      <c r="DD143" s="216"/>
      <c r="DE143" s="216"/>
      <c r="DF143" s="189"/>
      <c r="DG143" s="216"/>
      <c r="DH143" s="216"/>
      <c r="DI143" s="216"/>
      <c r="DJ143" s="216"/>
      <c r="DK143" s="216"/>
      <c r="DL143" s="216"/>
      <c r="DM143" s="216"/>
      <c r="DN143" s="216"/>
      <c r="DO143" s="189"/>
      <c r="DP143" s="216"/>
      <c r="DQ143" s="216"/>
      <c r="DR143" s="216"/>
      <c r="DS143" s="216"/>
      <c r="DT143" s="216"/>
    </row>
    <row r="144" spans="1:124" ht="87" customHeight="1" x14ac:dyDescent="0.2">
      <c r="A144" s="278"/>
      <c r="B144" s="287"/>
      <c r="C144" s="260"/>
      <c r="D144" s="260"/>
      <c r="E144" s="281"/>
      <c r="F144" s="332"/>
      <c r="G144" s="332"/>
      <c r="H144" s="332"/>
      <c r="I144" s="272"/>
      <c r="J144" s="275"/>
      <c r="K144" s="234"/>
      <c r="L144" s="237"/>
      <c r="M144" s="240"/>
      <c r="N144" s="234"/>
      <c r="O144" s="269"/>
      <c r="P144" s="269"/>
      <c r="Q144" s="220"/>
      <c r="R144" s="132">
        <v>3</v>
      </c>
      <c r="S144" s="130" t="s">
        <v>489</v>
      </c>
      <c r="T144" s="56" t="str">
        <f>VLOOKUP(U144,FORMULAS!$A$15:$B$18,2,0)</f>
        <v>Probabilidad</v>
      </c>
      <c r="U144" s="57" t="s">
        <v>13</v>
      </c>
      <c r="V144" s="58">
        <f>+IF(U144='Tabla Valoración controles'!$D$4,'Tabla Valoración controles'!$F$4,IF('208-PLA-Ft-78 Mapa Gestión'!U144='Tabla Valoración controles'!$D$5,'Tabla Valoración controles'!$F$5,IF(U144=FORMULAS!$A$10,0,'Tabla Valoración controles'!$F$6)))</f>
        <v>0.25</v>
      </c>
      <c r="W144" s="57" t="s">
        <v>8</v>
      </c>
      <c r="X144" s="59">
        <f>+IF(W144='Tabla Valoración controles'!$D$7,'Tabla Valoración controles'!$F$7,IF(U144=FORMULAS!$A$10,0,'Tabla Valoración controles'!$F$8))</f>
        <v>0.15</v>
      </c>
      <c r="Y144" s="57" t="s">
        <v>18</v>
      </c>
      <c r="Z144" s="58">
        <f>+IF(Y144='Tabla Valoración controles'!$D$9,'Tabla Valoración controles'!$F$9,IF(U144=FORMULAS!$A$10,0,'Tabla Valoración controles'!$F$10))</f>
        <v>0</v>
      </c>
      <c r="AA144" s="57" t="s">
        <v>21</v>
      </c>
      <c r="AB144" s="58">
        <f>+IF(AA144='Tabla Valoración controles'!$D$9,'Tabla Valoración controles'!$F$9,IF(W144=FORMULAS!$A$10,0,'Tabla Valoración controles'!$F$10))</f>
        <v>0</v>
      </c>
      <c r="AC144" s="57" t="s">
        <v>100</v>
      </c>
      <c r="AD144" s="58">
        <f>+IF(AC144='Tabla Valoración controles'!$D$13,'Tabla Valoración controles'!$F$13,'Tabla Valoración controles'!$F$14)</f>
        <v>0</v>
      </c>
      <c r="AE144" s="105">
        <f t="shared" si="123"/>
        <v>0.4</v>
      </c>
      <c r="AF144" s="105">
        <f t="shared" ref="AF144:AF147" si="130">+AF143*AE144</f>
        <v>4.3200000000000002E-2</v>
      </c>
      <c r="AG144" s="105">
        <f t="shared" si="75"/>
        <v>0.20879999999999999</v>
      </c>
      <c r="AH144" s="263"/>
      <c r="AI144" s="263"/>
      <c r="AJ144" s="263"/>
      <c r="AK144" s="263"/>
      <c r="AL144" s="264"/>
      <c r="AM144" s="266"/>
      <c r="AN144" s="216"/>
      <c r="AO144" s="139"/>
      <c r="AP144" s="139"/>
      <c r="AQ144" s="164"/>
      <c r="AR144" s="139"/>
      <c r="AS144" s="139"/>
      <c r="AT144" s="139"/>
      <c r="AU144" s="139"/>
      <c r="AV144" s="143"/>
      <c r="AW144" s="230"/>
      <c r="AX144" s="139"/>
      <c r="AY144" s="139"/>
      <c r="AZ144" s="139"/>
      <c r="BA144" s="189"/>
      <c r="BB144" s="139"/>
      <c r="BC144" s="139"/>
      <c r="BD144" s="139"/>
      <c r="BE144" s="189"/>
      <c r="BF144" s="139"/>
      <c r="BG144" s="139"/>
      <c r="BH144" s="139"/>
      <c r="BI144" s="189"/>
      <c r="BJ144" s="139"/>
      <c r="BK144" s="139"/>
      <c r="BL144" s="139"/>
      <c r="BM144" s="189"/>
      <c r="BN144" s="109"/>
      <c r="BO144" s="109"/>
      <c r="BP144" s="216"/>
      <c r="BQ144" s="189"/>
      <c r="BR144" s="216"/>
      <c r="BS144" s="216"/>
      <c r="BT144" s="216"/>
      <c r="BU144" s="189"/>
      <c r="BV144" s="216"/>
      <c r="BW144" s="216"/>
      <c r="BX144" s="216"/>
      <c r="BY144" s="189"/>
      <c r="BZ144" s="216"/>
      <c r="CA144" s="216"/>
      <c r="CB144" s="216"/>
      <c r="CC144" s="189"/>
      <c r="CD144" s="216"/>
      <c r="CE144" s="216"/>
      <c r="CF144" s="216"/>
      <c r="CG144" s="189"/>
      <c r="CH144" s="216"/>
      <c r="CI144" s="216"/>
      <c r="CJ144" s="216"/>
      <c r="CK144" s="189"/>
      <c r="CL144" s="216"/>
      <c r="CM144" s="216"/>
      <c r="CN144" s="216"/>
      <c r="CO144" s="189"/>
      <c r="CP144" s="216"/>
      <c r="CQ144" s="216"/>
      <c r="CR144" s="216"/>
      <c r="CS144" s="189"/>
      <c r="CT144" s="216"/>
      <c r="CU144" s="216"/>
      <c r="CV144" s="216"/>
      <c r="CW144" s="189"/>
      <c r="CX144" s="216"/>
      <c r="CY144" s="216"/>
      <c r="CZ144" s="216"/>
      <c r="DA144" s="216"/>
      <c r="DB144" s="216"/>
      <c r="DC144" s="216"/>
      <c r="DD144" s="216"/>
      <c r="DE144" s="216"/>
      <c r="DF144" s="189"/>
      <c r="DG144" s="216"/>
      <c r="DH144" s="216"/>
      <c r="DI144" s="216"/>
      <c r="DJ144" s="216"/>
      <c r="DK144" s="216"/>
      <c r="DL144" s="216"/>
      <c r="DM144" s="216"/>
      <c r="DN144" s="216"/>
      <c r="DO144" s="189"/>
      <c r="DP144" s="216"/>
      <c r="DQ144" s="216"/>
      <c r="DR144" s="216"/>
      <c r="DS144" s="216"/>
      <c r="DT144" s="216"/>
    </row>
    <row r="145" spans="1:124" ht="17.25" customHeight="1" x14ac:dyDescent="0.2">
      <c r="A145" s="278"/>
      <c r="B145" s="287"/>
      <c r="C145" s="260"/>
      <c r="D145" s="260"/>
      <c r="E145" s="281"/>
      <c r="F145" s="332"/>
      <c r="G145" s="332"/>
      <c r="H145" s="332"/>
      <c r="I145" s="272"/>
      <c r="J145" s="275"/>
      <c r="K145" s="234"/>
      <c r="L145" s="237"/>
      <c r="M145" s="240"/>
      <c r="N145" s="234"/>
      <c r="O145" s="269"/>
      <c r="P145" s="269"/>
      <c r="Q145" s="220"/>
      <c r="R145" s="132"/>
      <c r="S145" s="130"/>
      <c r="T145" s="56">
        <f>VLOOKUP(U145,FORMULAS!$A$15:$B$18,2,0)</f>
        <v>0</v>
      </c>
      <c r="U145" s="57" t="s">
        <v>156</v>
      </c>
      <c r="V145" s="58">
        <f>+IF(U145='Tabla Valoración controles'!$D$4,'Tabla Valoración controles'!$F$4,IF('208-PLA-Ft-78 Mapa Gestión'!U145='Tabla Valoración controles'!$D$5,'Tabla Valoración controles'!$F$5,IF(U145=FORMULAS!$A$10,0,'Tabla Valoración controles'!$F$6)))</f>
        <v>0</v>
      </c>
      <c r="W145" s="57"/>
      <c r="X145" s="59">
        <f>+IF(W145='Tabla Valoración controles'!$D$7,'Tabla Valoración controles'!$F$7,IF(U145=FORMULAS!$A$10,0,'Tabla Valoración controles'!$F$8))</f>
        <v>0</v>
      </c>
      <c r="Y145" s="57"/>
      <c r="Z145" s="58">
        <f>+IF(Y145='Tabla Valoración controles'!$D$9,'Tabla Valoración controles'!$F$9,IF(U145=FORMULAS!$A$10,0,'Tabla Valoración controles'!$F$10))</f>
        <v>0</v>
      </c>
      <c r="AA145" s="57"/>
      <c r="AB145" s="58">
        <f>+IF(AA145='Tabla Valoración controles'!$D$9,'Tabla Valoración controles'!$F$9,IF(W145=FORMULAS!$A$10,0,'Tabla Valoración controles'!$F$10))</f>
        <v>0</v>
      </c>
      <c r="AC145" s="57"/>
      <c r="AD145" s="58">
        <f>+IF(AC145='Tabla Valoración controles'!$D$13,'Tabla Valoración controles'!$F$13,'Tabla Valoración controles'!$F$14)</f>
        <v>0</v>
      </c>
      <c r="AE145" s="105">
        <f t="shared" si="123"/>
        <v>0</v>
      </c>
      <c r="AF145" s="105">
        <f t="shared" si="130"/>
        <v>0</v>
      </c>
      <c r="AG145" s="105">
        <f t="shared" si="75"/>
        <v>0.20879999999999999</v>
      </c>
      <c r="AH145" s="263"/>
      <c r="AI145" s="263"/>
      <c r="AJ145" s="263"/>
      <c r="AK145" s="263"/>
      <c r="AL145" s="264"/>
      <c r="AM145" s="266"/>
      <c r="AN145" s="216"/>
      <c r="AO145" s="139"/>
      <c r="AP145" s="139"/>
      <c r="AQ145" s="164"/>
      <c r="AR145" s="139"/>
      <c r="AS145" s="139"/>
      <c r="AT145" s="139"/>
      <c r="AU145" s="139"/>
      <c r="AV145" s="143"/>
      <c r="AW145" s="230"/>
      <c r="AX145" s="139"/>
      <c r="AY145" s="139"/>
      <c r="AZ145" s="139"/>
      <c r="BA145" s="189"/>
      <c r="BB145" s="139"/>
      <c r="BC145" s="139"/>
      <c r="BD145" s="139"/>
      <c r="BE145" s="189"/>
      <c r="BF145" s="139"/>
      <c r="BG145" s="139"/>
      <c r="BH145" s="139"/>
      <c r="BI145" s="189"/>
      <c r="BJ145" s="139"/>
      <c r="BK145" s="139"/>
      <c r="BL145" s="139"/>
      <c r="BM145" s="189"/>
      <c r="BN145" s="109"/>
      <c r="BO145" s="109"/>
      <c r="BP145" s="216"/>
      <c r="BQ145" s="189"/>
      <c r="BR145" s="216"/>
      <c r="BS145" s="216"/>
      <c r="BT145" s="216"/>
      <c r="BU145" s="189"/>
      <c r="BV145" s="216"/>
      <c r="BW145" s="216"/>
      <c r="BX145" s="216"/>
      <c r="BY145" s="189"/>
      <c r="BZ145" s="216"/>
      <c r="CA145" s="216"/>
      <c r="CB145" s="216"/>
      <c r="CC145" s="189"/>
      <c r="CD145" s="216"/>
      <c r="CE145" s="216"/>
      <c r="CF145" s="216"/>
      <c r="CG145" s="189"/>
      <c r="CH145" s="216"/>
      <c r="CI145" s="216"/>
      <c r="CJ145" s="216"/>
      <c r="CK145" s="189"/>
      <c r="CL145" s="216"/>
      <c r="CM145" s="216"/>
      <c r="CN145" s="216"/>
      <c r="CO145" s="189"/>
      <c r="CP145" s="216"/>
      <c r="CQ145" s="216"/>
      <c r="CR145" s="216"/>
      <c r="CS145" s="189"/>
      <c r="CT145" s="216"/>
      <c r="CU145" s="216"/>
      <c r="CV145" s="216"/>
      <c r="CW145" s="189"/>
      <c r="CX145" s="216"/>
      <c r="CY145" s="216"/>
      <c r="CZ145" s="216"/>
      <c r="DA145" s="216"/>
      <c r="DB145" s="216"/>
      <c r="DC145" s="216"/>
      <c r="DD145" s="216"/>
      <c r="DE145" s="216"/>
      <c r="DF145" s="189"/>
      <c r="DG145" s="216"/>
      <c r="DH145" s="216"/>
      <c r="DI145" s="216"/>
      <c r="DJ145" s="216"/>
      <c r="DK145" s="216"/>
      <c r="DL145" s="216"/>
      <c r="DM145" s="216"/>
      <c r="DN145" s="216"/>
      <c r="DO145" s="189"/>
      <c r="DP145" s="216"/>
      <c r="DQ145" s="216"/>
      <c r="DR145" s="216"/>
      <c r="DS145" s="216"/>
      <c r="DT145" s="216"/>
    </row>
    <row r="146" spans="1:124" ht="17.25" customHeight="1" x14ac:dyDescent="0.2">
      <c r="A146" s="278"/>
      <c r="B146" s="287"/>
      <c r="C146" s="260"/>
      <c r="D146" s="260"/>
      <c r="E146" s="281"/>
      <c r="F146" s="332"/>
      <c r="G146" s="332"/>
      <c r="H146" s="332"/>
      <c r="I146" s="272"/>
      <c r="J146" s="275"/>
      <c r="K146" s="234"/>
      <c r="L146" s="237"/>
      <c r="M146" s="240"/>
      <c r="N146" s="234"/>
      <c r="O146" s="269"/>
      <c r="P146" s="269"/>
      <c r="Q146" s="220"/>
      <c r="R146" s="132"/>
      <c r="S146" s="130"/>
      <c r="T146" s="56">
        <f>VLOOKUP(U146,FORMULAS!$A$15:$B$18,2,0)</f>
        <v>0</v>
      </c>
      <c r="U146" s="57" t="s">
        <v>156</v>
      </c>
      <c r="V146" s="58">
        <f>+IF(U146='Tabla Valoración controles'!$D$4,'Tabla Valoración controles'!$F$4,IF('208-PLA-Ft-78 Mapa Gestión'!U146='Tabla Valoración controles'!$D$5,'Tabla Valoración controles'!$F$5,IF(U146=FORMULAS!$A$10,0,'Tabla Valoración controles'!$F$6)))</f>
        <v>0</v>
      </c>
      <c r="W146" s="57"/>
      <c r="X146" s="59">
        <f>+IF(W146='Tabla Valoración controles'!$D$7,'Tabla Valoración controles'!$F$7,IF(U146=FORMULAS!$A$10,0,'Tabla Valoración controles'!$F$8))</f>
        <v>0</v>
      </c>
      <c r="Y146" s="57"/>
      <c r="Z146" s="58">
        <f>+IF(Y146='Tabla Valoración controles'!$D$9,'Tabla Valoración controles'!$F$9,IF(U146=FORMULAS!$A$10,0,'Tabla Valoración controles'!$F$10))</f>
        <v>0</v>
      </c>
      <c r="AA146" s="57"/>
      <c r="AB146" s="58">
        <f>+IF(AA146='Tabla Valoración controles'!$D$9,'Tabla Valoración controles'!$F$9,IF(W146=FORMULAS!$A$10,0,'Tabla Valoración controles'!$F$10))</f>
        <v>0</v>
      </c>
      <c r="AC146" s="57"/>
      <c r="AD146" s="58">
        <f>+IF(AC146='Tabla Valoración controles'!$D$13,'Tabla Valoración controles'!$F$13,'Tabla Valoración controles'!$F$14)</f>
        <v>0</v>
      </c>
      <c r="AE146" s="105">
        <f t="shared" si="123"/>
        <v>0</v>
      </c>
      <c r="AF146" s="105">
        <f t="shared" si="130"/>
        <v>0</v>
      </c>
      <c r="AG146" s="105">
        <f t="shared" si="75"/>
        <v>0.20879999999999999</v>
      </c>
      <c r="AH146" s="263"/>
      <c r="AI146" s="263"/>
      <c r="AJ146" s="263"/>
      <c r="AK146" s="263"/>
      <c r="AL146" s="264"/>
      <c r="AM146" s="266"/>
      <c r="AN146" s="216"/>
      <c r="AO146" s="139"/>
      <c r="AP146" s="139"/>
      <c r="AQ146" s="164"/>
      <c r="AR146" s="139"/>
      <c r="AS146" s="139"/>
      <c r="AT146" s="139"/>
      <c r="AU146" s="139"/>
      <c r="AV146" s="143"/>
      <c r="AW146" s="230"/>
      <c r="AX146" s="139"/>
      <c r="AY146" s="139"/>
      <c r="AZ146" s="139"/>
      <c r="BA146" s="189"/>
      <c r="BB146" s="139"/>
      <c r="BC146" s="139"/>
      <c r="BD146" s="139"/>
      <c r="BE146" s="189"/>
      <c r="BF146" s="139"/>
      <c r="BG146" s="139"/>
      <c r="BH146" s="139"/>
      <c r="BI146" s="189"/>
      <c r="BJ146" s="139"/>
      <c r="BK146" s="139"/>
      <c r="BL146" s="139"/>
      <c r="BM146" s="189"/>
      <c r="BN146" s="109"/>
      <c r="BO146" s="109"/>
      <c r="BP146" s="216"/>
      <c r="BQ146" s="189"/>
      <c r="BR146" s="216"/>
      <c r="BS146" s="216"/>
      <c r="BT146" s="216"/>
      <c r="BU146" s="189"/>
      <c r="BV146" s="216"/>
      <c r="BW146" s="216"/>
      <c r="BX146" s="216"/>
      <c r="BY146" s="189"/>
      <c r="BZ146" s="216"/>
      <c r="CA146" s="216"/>
      <c r="CB146" s="216"/>
      <c r="CC146" s="189"/>
      <c r="CD146" s="216"/>
      <c r="CE146" s="216"/>
      <c r="CF146" s="216"/>
      <c r="CG146" s="189"/>
      <c r="CH146" s="216"/>
      <c r="CI146" s="216"/>
      <c r="CJ146" s="216"/>
      <c r="CK146" s="189"/>
      <c r="CL146" s="216"/>
      <c r="CM146" s="216"/>
      <c r="CN146" s="216"/>
      <c r="CO146" s="189"/>
      <c r="CP146" s="216"/>
      <c r="CQ146" s="216"/>
      <c r="CR146" s="216"/>
      <c r="CS146" s="189"/>
      <c r="CT146" s="216"/>
      <c r="CU146" s="216"/>
      <c r="CV146" s="216"/>
      <c r="CW146" s="189"/>
      <c r="CX146" s="216"/>
      <c r="CY146" s="216"/>
      <c r="CZ146" s="216"/>
      <c r="DA146" s="216"/>
      <c r="DB146" s="216"/>
      <c r="DC146" s="216"/>
      <c r="DD146" s="216"/>
      <c r="DE146" s="216"/>
      <c r="DF146" s="189"/>
      <c r="DG146" s="216"/>
      <c r="DH146" s="216"/>
      <c r="DI146" s="216"/>
      <c r="DJ146" s="216"/>
      <c r="DK146" s="216"/>
      <c r="DL146" s="216"/>
      <c r="DM146" s="216"/>
      <c r="DN146" s="216"/>
      <c r="DO146" s="189"/>
      <c r="DP146" s="216"/>
      <c r="DQ146" s="216"/>
      <c r="DR146" s="216"/>
      <c r="DS146" s="216"/>
      <c r="DT146" s="216"/>
    </row>
    <row r="147" spans="1:124" ht="17.25" customHeight="1" x14ac:dyDescent="0.2">
      <c r="A147" s="279"/>
      <c r="B147" s="288"/>
      <c r="C147" s="261"/>
      <c r="D147" s="261"/>
      <c r="E147" s="282"/>
      <c r="F147" s="333"/>
      <c r="G147" s="333"/>
      <c r="H147" s="333"/>
      <c r="I147" s="273"/>
      <c r="J147" s="276"/>
      <c r="K147" s="235"/>
      <c r="L147" s="238"/>
      <c r="M147" s="241"/>
      <c r="N147" s="235"/>
      <c r="O147" s="270"/>
      <c r="P147" s="270"/>
      <c r="Q147" s="221"/>
      <c r="R147" s="132"/>
      <c r="S147" s="130"/>
      <c r="T147" s="56">
        <f>VLOOKUP(U147,FORMULAS!$A$15:$B$18,2,0)</f>
        <v>0</v>
      </c>
      <c r="U147" s="57" t="s">
        <v>156</v>
      </c>
      <c r="V147" s="58">
        <f>+IF(U147='Tabla Valoración controles'!$D$4,'Tabla Valoración controles'!$F$4,IF('208-PLA-Ft-78 Mapa Gestión'!U147='Tabla Valoración controles'!$D$5,'Tabla Valoración controles'!$F$5,IF(U147=FORMULAS!$A$10,0,'Tabla Valoración controles'!$F$6)))</f>
        <v>0</v>
      </c>
      <c r="W147" s="57"/>
      <c r="X147" s="59">
        <f>+IF(W147='Tabla Valoración controles'!$D$7,'Tabla Valoración controles'!$F$7,IF(U147=FORMULAS!$A$10,0,'Tabla Valoración controles'!$F$8))</f>
        <v>0</v>
      </c>
      <c r="Y147" s="57"/>
      <c r="Z147" s="58">
        <f>+IF(Y147='Tabla Valoración controles'!$D$9,'Tabla Valoración controles'!$F$9,IF(U147=FORMULAS!$A$10,0,'Tabla Valoración controles'!$F$10))</f>
        <v>0</v>
      </c>
      <c r="AA147" s="57"/>
      <c r="AB147" s="58">
        <f>+IF(AA147='Tabla Valoración controles'!$D$9,'Tabla Valoración controles'!$F$9,IF(W147=FORMULAS!$A$10,0,'Tabla Valoración controles'!$F$10))</f>
        <v>0</v>
      </c>
      <c r="AC147" s="57"/>
      <c r="AD147" s="58">
        <f>+IF(AC147='Tabla Valoración controles'!$D$13,'Tabla Valoración controles'!$F$13,'Tabla Valoración controles'!$F$14)</f>
        <v>0</v>
      </c>
      <c r="AE147" s="105">
        <f t="shared" si="123"/>
        <v>0</v>
      </c>
      <c r="AF147" s="105">
        <f t="shared" si="130"/>
        <v>0</v>
      </c>
      <c r="AG147" s="105">
        <f t="shared" si="75"/>
        <v>0.20879999999999999</v>
      </c>
      <c r="AH147" s="263"/>
      <c r="AI147" s="263"/>
      <c r="AJ147" s="263"/>
      <c r="AK147" s="263"/>
      <c r="AL147" s="264"/>
      <c r="AM147" s="267"/>
      <c r="AN147" s="217"/>
      <c r="AO147" s="139"/>
      <c r="AP147" s="139"/>
      <c r="AQ147" s="164"/>
      <c r="AR147" s="139"/>
      <c r="AS147" s="139"/>
      <c r="AT147" s="139"/>
      <c r="AU147" s="139"/>
      <c r="AV147" s="144"/>
      <c r="AW147" s="231"/>
      <c r="AX147" s="139"/>
      <c r="AY147" s="139"/>
      <c r="AZ147" s="139"/>
      <c r="BA147" s="189"/>
      <c r="BB147" s="139"/>
      <c r="BC147" s="139"/>
      <c r="BD147" s="139"/>
      <c r="BE147" s="189"/>
      <c r="BF147" s="139"/>
      <c r="BG147" s="139"/>
      <c r="BH147" s="139"/>
      <c r="BI147" s="189"/>
      <c r="BJ147" s="139"/>
      <c r="BK147" s="139"/>
      <c r="BL147" s="139"/>
      <c r="BM147" s="189"/>
      <c r="BN147" s="110"/>
      <c r="BO147" s="110"/>
      <c r="BP147" s="217"/>
      <c r="BQ147" s="189"/>
      <c r="BR147" s="217"/>
      <c r="BS147" s="217"/>
      <c r="BT147" s="217"/>
      <c r="BU147" s="189"/>
      <c r="BV147" s="217"/>
      <c r="BW147" s="217"/>
      <c r="BX147" s="217"/>
      <c r="BY147" s="189"/>
      <c r="BZ147" s="217"/>
      <c r="CA147" s="217"/>
      <c r="CB147" s="217"/>
      <c r="CC147" s="189"/>
      <c r="CD147" s="217"/>
      <c r="CE147" s="217"/>
      <c r="CF147" s="217"/>
      <c r="CG147" s="189"/>
      <c r="CH147" s="217"/>
      <c r="CI147" s="217"/>
      <c r="CJ147" s="217"/>
      <c r="CK147" s="189"/>
      <c r="CL147" s="217"/>
      <c r="CM147" s="217"/>
      <c r="CN147" s="217"/>
      <c r="CO147" s="189"/>
      <c r="CP147" s="217"/>
      <c r="CQ147" s="217"/>
      <c r="CR147" s="217"/>
      <c r="CS147" s="189"/>
      <c r="CT147" s="217"/>
      <c r="CU147" s="217"/>
      <c r="CV147" s="217"/>
      <c r="CW147" s="189"/>
      <c r="CX147" s="217"/>
      <c r="CY147" s="217"/>
      <c r="CZ147" s="217"/>
      <c r="DA147" s="217"/>
      <c r="DB147" s="217"/>
      <c r="DC147" s="217"/>
      <c r="DD147" s="217"/>
      <c r="DE147" s="217"/>
      <c r="DF147" s="189"/>
      <c r="DG147" s="217"/>
      <c r="DH147" s="217"/>
      <c r="DI147" s="217"/>
      <c r="DJ147" s="217"/>
      <c r="DK147" s="217"/>
      <c r="DL147" s="217"/>
      <c r="DM147" s="217"/>
      <c r="DN147" s="217"/>
      <c r="DO147" s="189"/>
      <c r="DP147" s="217"/>
      <c r="DQ147" s="217"/>
      <c r="DR147" s="217"/>
      <c r="DS147" s="217"/>
      <c r="DT147" s="217"/>
    </row>
    <row r="148" spans="1:124" ht="74.25" customHeight="1" x14ac:dyDescent="0.2">
      <c r="A148" s="277">
        <v>24</v>
      </c>
      <c r="B148" s="286" t="s">
        <v>177</v>
      </c>
      <c r="C148" s="259" t="str">
        <f>VLOOKUP(B148,FORMULAS!$A$30:$B$52,2,0)</f>
        <v>Garantizar la disponibilidad de la información contenida en los documentos de archivo de las dependencias de la Caja de la Vivienda Popular.</v>
      </c>
      <c r="D148" s="259" t="str">
        <f>VLOOKUP(B148,FORMULAS!$A$30:$C$52,3,0)</f>
        <v xml:space="preserve">Subdirector Administrativo </v>
      </c>
      <c r="E148" s="280" t="s">
        <v>258</v>
      </c>
      <c r="F148" s="280" t="s">
        <v>406</v>
      </c>
      <c r="G148" s="280" t="s">
        <v>407</v>
      </c>
      <c r="H148" s="280" t="s">
        <v>408</v>
      </c>
      <c r="I148" s="271" t="s">
        <v>456</v>
      </c>
      <c r="J148" s="274">
        <v>30</v>
      </c>
      <c r="K148" s="233" t="str">
        <f>+IF(L148=FORMULAS!$N$2,FORMULAS!$O$2,IF('208-PLA-Ft-78 Mapa Gestión'!L148:L153=FORMULAS!$N$3,FORMULAS!$O$3,IF('208-PLA-Ft-78 Mapa Gestión'!L148:L153=FORMULAS!$N$4,FORMULAS!$O$4,IF('208-PLA-Ft-78 Mapa Gestión'!L148:L153=FORMULAS!$N$5,FORMULAS!$O$5,IF('208-PLA-Ft-78 Mapa Gestión'!L148:L153=FORMULAS!$N$6,FORMULAS!$O$6)))))</f>
        <v>Media</v>
      </c>
      <c r="L148" s="236">
        <f>+IF(J148&lt;=FORMULAS!$M$2,FORMULAS!$N$2,IF('208-PLA-Ft-78 Mapa Gestión'!J148&lt;=FORMULAS!$M$3,FORMULAS!$N$3,IF('208-PLA-Ft-78 Mapa Gestión'!J148&lt;=FORMULAS!$M$4,FORMULAS!$N$4,IF('208-PLA-Ft-78 Mapa Gestión'!J148&lt;=FORMULAS!$M$5,FORMULAS!$N$5,FORMULAS!$N$6))))</f>
        <v>0.6</v>
      </c>
      <c r="M148" s="239" t="s">
        <v>133</v>
      </c>
      <c r="N148" s="233" t="str">
        <f>+IF(M148=FORMULAS!$H$2,FORMULAS!$I$2,IF('208-PLA-Ft-78 Mapa Gestión'!M148:M153=FORMULAS!$H$3,FORMULAS!$I$3,IF('208-PLA-Ft-78 Mapa Gestión'!M148:M153=FORMULAS!$H$4,FORMULAS!$I$4,IF('208-PLA-Ft-78 Mapa Gestión'!M148:M153=FORMULAS!$H$5,FORMULAS!$I$5,IF('208-PLA-Ft-78 Mapa Gestión'!M148:M153=FORMULAS!$H$6,FORMULAS!$I$6,IF('208-PLA-Ft-78 Mapa Gestión'!M148:M153=FORMULAS!$H$7,FORMULAS!$I$7,IF('208-PLA-Ft-78 Mapa Gestión'!M148:M153=FORMULAS!$H$8,FORMULAS!$I$8,IF('208-PLA-Ft-78 Mapa Gestión'!M148:M153=FORMULAS!$H$9,FORMULAS!$I$9,IF('208-PLA-Ft-78 Mapa Gestión'!M148:M153=FORMULAS!$H$10,FORMULAS!$I$10,IF('208-PLA-Ft-78 Mapa Gestión'!M148:M153=FORMULAS!$H$11,FORMULAS!$I$11))))))))))</f>
        <v>Leve</v>
      </c>
      <c r="O148" s="268">
        <f>VLOOKUP(N148,FORMULAS!$I$1:$J$6,2,0)</f>
        <v>0.2</v>
      </c>
      <c r="P148" s="268" t="str">
        <f t="shared" ref="P148" si="131">CONCATENATE(N148,K148)</f>
        <v>LeveMedia</v>
      </c>
      <c r="Q148" s="219" t="str">
        <f>VLOOKUP(P148,FORMULAS!$K$17:$L$42,2,0)</f>
        <v>Moderado</v>
      </c>
      <c r="R148" s="132">
        <v>1</v>
      </c>
      <c r="S148" s="130" t="s">
        <v>490</v>
      </c>
      <c r="T148" s="56" t="str">
        <f>VLOOKUP(U148,FORMULAS!$A$15:$B$18,2,0)</f>
        <v>Probabilidad</v>
      </c>
      <c r="U148" s="57" t="s">
        <v>13</v>
      </c>
      <c r="V148" s="58">
        <f>+IF(U148='Tabla Valoración controles'!$D$4,'Tabla Valoración controles'!$F$4,IF('208-PLA-Ft-78 Mapa Gestión'!U148='Tabla Valoración controles'!$D$5,'Tabla Valoración controles'!$F$5,IF(U148=FORMULAS!$A$10,0,'Tabla Valoración controles'!$F$6)))</f>
        <v>0.25</v>
      </c>
      <c r="W148" s="57" t="s">
        <v>8</v>
      </c>
      <c r="X148" s="59">
        <f>+IF(W148='Tabla Valoración controles'!$D$7,'Tabla Valoración controles'!$F$7,IF(U148=FORMULAS!$A$10,0,'Tabla Valoración controles'!$F$8))</f>
        <v>0.15</v>
      </c>
      <c r="Y148" s="57" t="s">
        <v>19</v>
      </c>
      <c r="Z148" s="58">
        <f>+IF(Y148='Tabla Valoración controles'!$D$9,'Tabla Valoración controles'!$F$9,IF(U148=FORMULAS!$A$10,0,'Tabla Valoración controles'!$F$10))</f>
        <v>0</v>
      </c>
      <c r="AA148" s="57" t="s">
        <v>21</v>
      </c>
      <c r="AB148" s="58">
        <f>+IF(AA148='Tabla Valoración controles'!$D$9,'Tabla Valoración controles'!$F$9,IF(W148=FORMULAS!$A$10,0,'Tabla Valoración controles'!$F$10))</f>
        <v>0</v>
      </c>
      <c r="AC148" s="57" t="s">
        <v>100</v>
      </c>
      <c r="AD148" s="58">
        <f>+IF(AC148='Tabla Valoración controles'!$D$13,'Tabla Valoración controles'!$F$13,'Tabla Valoración controles'!$F$14)</f>
        <v>0</v>
      </c>
      <c r="AE148" s="105">
        <f t="shared" si="123"/>
        <v>0.4</v>
      </c>
      <c r="AF148" s="105">
        <f>+IF(T148=FORMULAS!$A$8,'208-PLA-Ft-78 Mapa Gestión'!AE148*'208-PLA-Ft-78 Mapa Gestión'!L148:L153,'208-PLA-Ft-78 Mapa Gestión'!AE148*'208-PLA-Ft-78 Mapa Gestión'!O148:O153)</f>
        <v>0.24</v>
      </c>
      <c r="AG148" s="105">
        <f>+IF(T148=FORMULAS!$A$8,'208-PLA-Ft-78 Mapa Gestión'!L148:L153-'208-PLA-Ft-78 Mapa Gestión'!AF148,0)</f>
        <v>0.36</v>
      </c>
      <c r="AH148" s="262">
        <f t="shared" ref="AH148" si="132">+AG153</f>
        <v>0.36</v>
      </c>
      <c r="AI148" s="262" t="str">
        <f>+IF(AH148&lt;=FORMULAS!$N$2,FORMULAS!$O$2,IF(AH148&lt;=FORMULAS!$N$3,FORMULAS!$O$3,IF(AH148&lt;=FORMULAS!$N$4,FORMULAS!$O$4,IF(AH148&lt;=FORMULAS!$N$5,FORMULAS!$O$5,FORMULAS!O144))))</f>
        <v>Baja</v>
      </c>
      <c r="AJ148" s="262" t="str">
        <f>+IF(T148=FORMULAS!$A$9,AG153,'208-PLA-Ft-78 Mapa Gestión'!N148:N153)</f>
        <v>Leve</v>
      </c>
      <c r="AK148" s="262">
        <f>+IF(T148=FORMULAS!B147,'208-PLA-Ft-78 Mapa Gestión'!AG153,'208-PLA-Ft-78 Mapa Gestión'!O148:O153)</f>
        <v>0.2</v>
      </c>
      <c r="AL148" s="264" t="str">
        <f t="shared" ref="AL148" si="133">CONCATENATE(AJ148,AI148)</f>
        <v>LeveBaja</v>
      </c>
      <c r="AM148" s="265" t="str">
        <f>VLOOKUP(AL148,FORMULAS!$K$17:$L$42,2,0)</f>
        <v>Bajo</v>
      </c>
      <c r="AN148" s="215" t="s">
        <v>162</v>
      </c>
      <c r="AO148" s="139" t="s">
        <v>537</v>
      </c>
      <c r="AP148" s="139" t="s">
        <v>575</v>
      </c>
      <c r="AQ148" s="164" t="s">
        <v>323</v>
      </c>
      <c r="AR148" s="158">
        <v>44562</v>
      </c>
      <c r="AS148" s="158">
        <v>44926</v>
      </c>
      <c r="AT148" s="139" t="s">
        <v>628</v>
      </c>
      <c r="AU148" s="139" t="s">
        <v>629</v>
      </c>
      <c r="AV148" s="157" t="s">
        <v>234</v>
      </c>
      <c r="AW148" s="215"/>
      <c r="AX148" s="139"/>
      <c r="AY148" s="139"/>
      <c r="AZ148" s="139"/>
      <c r="BA148" s="189"/>
      <c r="BB148" s="139"/>
      <c r="BC148" s="139"/>
      <c r="BD148" s="139"/>
      <c r="BE148" s="189"/>
      <c r="BF148" s="139"/>
      <c r="BG148" s="139"/>
      <c r="BH148" s="139"/>
      <c r="BI148" s="189"/>
      <c r="BJ148" s="139"/>
      <c r="BK148" s="139"/>
      <c r="BL148" s="139"/>
      <c r="BM148" s="189"/>
      <c r="BN148" s="108"/>
      <c r="BO148" s="108"/>
      <c r="BP148" s="215"/>
      <c r="BQ148" s="189"/>
      <c r="BR148" s="215"/>
      <c r="BS148" s="215"/>
      <c r="BT148" s="215"/>
      <c r="BU148" s="189"/>
      <c r="BV148" s="215"/>
      <c r="BW148" s="215"/>
      <c r="BX148" s="215"/>
      <c r="BY148" s="189"/>
      <c r="BZ148" s="215"/>
      <c r="CA148" s="215"/>
      <c r="CB148" s="215"/>
      <c r="CC148" s="189"/>
      <c r="CD148" s="215"/>
      <c r="CE148" s="215"/>
      <c r="CF148" s="215"/>
      <c r="CG148" s="189"/>
      <c r="CH148" s="215"/>
      <c r="CI148" s="215"/>
      <c r="CJ148" s="215"/>
      <c r="CK148" s="189"/>
      <c r="CL148" s="215"/>
      <c r="CM148" s="215"/>
      <c r="CN148" s="215"/>
      <c r="CO148" s="189"/>
      <c r="CP148" s="215"/>
      <c r="CQ148" s="215"/>
      <c r="CR148" s="215"/>
      <c r="CS148" s="189"/>
      <c r="CT148" s="215"/>
      <c r="CU148" s="215"/>
      <c r="CV148" s="215"/>
      <c r="CW148" s="189"/>
      <c r="CX148" s="215"/>
      <c r="CY148" s="215"/>
      <c r="CZ148" s="215"/>
      <c r="DA148" s="215"/>
      <c r="DB148" s="215"/>
      <c r="DC148" s="215"/>
      <c r="DD148" s="215"/>
      <c r="DE148" s="215"/>
      <c r="DF148" s="189"/>
      <c r="DG148" s="215"/>
      <c r="DH148" s="215"/>
      <c r="DI148" s="215"/>
      <c r="DJ148" s="215"/>
      <c r="DK148" s="215"/>
      <c r="DL148" s="215"/>
      <c r="DM148" s="215"/>
      <c r="DN148" s="215"/>
      <c r="DO148" s="189"/>
      <c r="DP148" s="215"/>
      <c r="DQ148" s="215"/>
      <c r="DR148" s="215"/>
      <c r="DS148" s="215"/>
      <c r="DT148" s="215"/>
    </row>
    <row r="149" spans="1:124" ht="17.25" customHeight="1" x14ac:dyDescent="0.2">
      <c r="A149" s="278"/>
      <c r="B149" s="287"/>
      <c r="C149" s="260"/>
      <c r="D149" s="260"/>
      <c r="E149" s="281"/>
      <c r="F149" s="281"/>
      <c r="G149" s="281"/>
      <c r="H149" s="281"/>
      <c r="I149" s="272"/>
      <c r="J149" s="275"/>
      <c r="K149" s="234"/>
      <c r="L149" s="237"/>
      <c r="M149" s="240"/>
      <c r="N149" s="234"/>
      <c r="O149" s="269"/>
      <c r="P149" s="269"/>
      <c r="Q149" s="220"/>
      <c r="R149" s="132"/>
      <c r="S149" s="130"/>
      <c r="T149" s="56">
        <f>VLOOKUP(U149,FORMULAS!$A$15:$B$18,2,0)</f>
        <v>0</v>
      </c>
      <c r="U149" s="57" t="s">
        <v>156</v>
      </c>
      <c r="V149" s="58">
        <f>+IF(U149='Tabla Valoración controles'!$D$4,'Tabla Valoración controles'!$F$4,IF('208-PLA-Ft-78 Mapa Gestión'!U149='Tabla Valoración controles'!$D$5,'Tabla Valoración controles'!$F$5,IF(U149=FORMULAS!$A$10,0,'Tabla Valoración controles'!$F$6)))</f>
        <v>0</v>
      </c>
      <c r="W149" s="57"/>
      <c r="X149" s="59">
        <f>+IF(W149='Tabla Valoración controles'!$D$7,'Tabla Valoración controles'!$F$7,IF(U149=FORMULAS!$A$10,0,'Tabla Valoración controles'!$F$8))</f>
        <v>0</v>
      </c>
      <c r="Y149" s="57"/>
      <c r="Z149" s="58">
        <f>+IF(Y149='Tabla Valoración controles'!$D$9,'Tabla Valoración controles'!$F$9,IF(U149=FORMULAS!$A$10,0,'Tabla Valoración controles'!$F$10))</f>
        <v>0</v>
      </c>
      <c r="AA149" s="57"/>
      <c r="AB149" s="58">
        <f>+IF(AA149='Tabla Valoración controles'!$D$9,'Tabla Valoración controles'!$F$9,IF(W149=FORMULAS!$A$10,0,'Tabla Valoración controles'!$F$10))</f>
        <v>0</v>
      </c>
      <c r="AC149" s="57"/>
      <c r="AD149" s="58">
        <f>+IF(AC149='Tabla Valoración controles'!$D$13,'Tabla Valoración controles'!$F$13,'Tabla Valoración controles'!$F$14)</f>
        <v>0</v>
      </c>
      <c r="AE149" s="105">
        <f t="shared" si="123"/>
        <v>0</v>
      </c>
      <c r="AF149" s="105">
        <f t="shared" ref="AF149" si="134">+AE149*AG148</f>
        <v>0</v>
      </c>
      <c r="AG149" s="105">
        <f t="shared" ref="AG149" si="135">+AG148-AF149</f>
        <v>0.36</v>
      </c>
      <c r="AH149" s="263"/>
      <c r="AI149" s="263"/>
      <c r="AJ149" s="263"/>
      <c r="AK149" s="263"/>
      <c r="AL149" s="264"/>
      <c r="AM149" s="266"/>
      <c r="AN149" s="216"/>
      <c r="AO149" s="139"/>
      <c r="AP149" s="139"/>
      <c r="AQ149" s="164"/>
      <c r="AR149" s="158"/>
      <c r="AS149" s="158"/>
      <c r="AT149" s="139"/>
      <c r="AU149" s="139"/>
      <c r="AV149" s="143"/>
      <c r="AW149" s="216"/>
      <c r="AX149" s="139"/>
      <c r="AY149" s="139"/>
      <c r="AZ149" s="139"/>
      <c r="BA149" s="189"/>
      <c r="BB149" s="139"/>
      <c r="BC149" s="139"/>
      <c r="BD149" s="139"/>
      <c r="BE149" s="189"/>
      <c r="BF149" s="139"/>
      <c r="BG149" s="139"/>
      <c r="BH149" s="139"/>
      <c r="BI149" s="189"/>
      <c r="BJ149" s="139"/>
      <c r="BK149" s="139"/>
      <c r="BL149" s="139"/>
      <c r="BM149" s="189"/>
      <c r="BN149" s="109"/>
      <c r="BO149" s="109"/>
      <c r="BP149" s="216"/>
      <c r="BQ149" s="189"/>
      <c r="BR149" s="216"/>
      <c r="BS149" s="216"/>
      <c r="BT149" s="216"/>
      <c r="BU149" s="189"/>
      <c r="BV149" s="216"/>
      <c r="BW149" s="216"/>
      <c r="BX149" s="216"/>
      <c r="BY149" s="189"/>
      <c r="BZ149" s="216"/>
      <c r="CA149" s="216"/>
      <c r="CB149" s="216"/>
      <c r="CC149" s="189"/>
      <c r="CD149" s="216"/>
      <c r="CE149" s="216"/>
      <c r="CF149" s="216"/>
      <c r="CG149" s="189"/>
      <c r="CH149" s="216"/>
      <c r="CI149" s="216"/>
      <c r="CJ149" s="216"/>
      <c r="CK149" s="189"/>
      <c r="CL149" s="216"/>
      <c r="CM149" s="216"/>
      <c r="CN149" s="216"/>
      <c r="CO149" s="189"/>
      <c r="CP149" s="216"/>
      <c r="CQ149" s="216"/>
      <c r="CR149" s="216"/>
      <c r="CS149" s="189"/>
      <c r="CT149" s="216"/>
      <c r="CU149" s="216"/>
      <c r="CV149" s="216"/>
      <c r="CW149" s="189"/>
      <c r="CX149" s="216"/>
      <c r="CY149" s="216"/>
      <c r="CZ149" s="216"/>
      <c r="DA149" s="216"/>
      <c r="DB149" s="216"/>
      <c r="DC149" s="216"/>
      <c r="DD149" s="216"/>
      <c r="DE149" s="216"/>
      <c r="DF149" s="189"/>
      <c r="DG149" s="216"/>
      <c r="DH149" s="216"/>
      <c r="DI149" s="216"/>
      <c r="DJ149" s="216"/>
      <c r="DK149" s="216"/>
      <c r="DL149" s="216"/>
      <c r="DM149" s="216"/>
      <c r="DN149" s="216"/>
      <c r="DO149" s="189"/>
      <c r="DP149" s="216"/>
      <c r="DQ149" s="216"/>
      <c r="DR149" s="216"/>
      <c r="DS149" s="216"/>
      <c r="DT149" s="216"/>
    </row>
    <row r="150" spans="1:124" ht="17.25" customHeight="1" x14ac:dyDescent="0.2">
      <c r="A150" s="278"/>
      <c r="B150" s="287"/>
      <c r="C150" s="260"/>
      <c r="D150" s="260"/>
      <c r="E150" s="281"/>
      <c r="F150" s="281"/>
      <c r="G150" s="281"/>
      <c r="H150" s="281"/>
      <c r="I150" s="272"/>
      <c r="J150" s="275"/>
      <c r="K150" s="234"/>
      <c r="L150" s="237"/>
      <c r="M150" s="240"/>
      <c r="N150" s="234"/>
      <c r="O150" s="269"/>
      <c r="P150" s="269"/>
      <c r="Q150" s="220"/>
      <c r="R150" s="132"/>
      <c r="S150" s="130"/>
      <c r="T150" s="56">
        <f>VLOOKUP(U150,FORMULAS!$A$15:$B$18,2,0)</f>
        <v>0</v>
      </c>
      <c r="U150" s="57" t="s">
        <v>156</v>
      </c>
      <c r="V150" s="58">
        <f>+IF(U150='Tabla Valoración controles'!$D$4,'Tabla Valoración controles'!$F$4,IF('208-PLA-Ft-78 Mapa Gestión'!U150='Tabla Valoración controles'!$D$5,'Tabla Valoración controles'!$F$5,IF(U150=FORMULAS!$A$10,0,'Tabla Valoración controles'!$F$6)))</f>
        <v>0</v>
      </c>
      <c r="W150" s="57"/>
      <c r="X150" s="59">
        <f>+IF(W150='Tabla Valoración controles'!$D$7,'Tabla Valoración controles'!$F$7,IF(U150=FORMULAS!$A$10,0,'Tabla Valoración controles'!$F$8))</f>
        <v>0</v>
      </c>
      <c r="Y150" s="57"/>
      <c r="Z150" s="58">
        <f>+IF(Y150='Tabla Valoración controles'!$D$9,'Tabla Valoración controles'!$F$9,IF(U150=FORMULAS!$A$10,0,'Tabla Valoración controles'!$F$10))</f>
        <v>0</v>
      </c>
      <c r="AA150" s="57"/>
      <c r="AB150" s="58">
        <f>+IF(AA150='Tabla Valoración controles'!$D$9,'Tabla Valoración controles'!$F$9,IF(W150=FORMULAS!$A$10,0,'Tabla Valoración controles'!$F$10))</f>
        <v>0</v>
      </c>
      <c r="AC150" s="57"/>
      <c r="AD150" s="58">
        <f>+IF(AC150='Tabla Valoración controles'!$D$13,'Tabla Valoración controles'!$F$13,'Tabla Valoración controles'!$F$14)</f>
        <v>0</v>
      </c>
      <c r="AE150" s="105">
        <f t="shared" si="123"/>
        <v>0</v>
      </c>
      <c r="AF150" s="105">
        <f t="shared" ref="AF150:AF153" si="136">+AF149*AE150</f>
        <v>0</v>
      </c>
      <c r="AG150" s="105">
        <f t="shared" si="75"/>
        <v>0.36</v>
      </c>
      <c r="AH150" s="263"/>
      <c r="AI150" s="263"/>
      <c r="AJ150" s="263"/>
      <c r="AK150" s="263"/>
      <c r="AL150" s="264"/>
      <c r="AM150" s="266"/>
      <c r="AN150" s="216"/>
      <c r="AO150" s="146"/>
      <c r="AP150" s="146"/>
      <c r="AQ150" s="146"/>
      <c r="AR150" s="146"/>
      <c r="AS150" s="146"/>
      <c r="AT150" s="146"/>
      <c r="AU150" s="146"/>
      <c r="AV150" s="143"/>
      <c r="AW150" s="216"/>
      <c r="AX150" s="139"/>
      <c r="AY150" s="139"/>
      <c r="AZ150" s="139"/>
      <c r="BA150" s="189"/>
      <c r="BB150" s="139"/>
      <c r="BC150" s="139"/>
      <c r="BD150" s="139"/>
      <c r="BE150" s="189"/>
      <c r="BF150" s="139"/>
      <c r="BG150" s="139"/>
      <c r="BH150" s="139"/>
      <c r="BI150" s="189"/>
      <c r="BJ150" s="139"/>
      <c r="BK150" s="139"/>
      <c r="BL150" s="139"/>
      <c r="BM150" s="189"/>
      <c r="BN150" s="109"/>
      <c r="BO150" s="109"/>
      <c r="BP150" s="216"/>
      <c r="BQ150" s="189"/>
      <c r="BR150" s="216"/>
      <c r="BS150" s="216"/>
      <c r="BT150" s="216"/>
      <c r="BU150" s="189"/>
      <c r="BV150" s="216"/>
      <c r="BW150" s="216"/>
      <c r="BX150" s="216"/>
      <c r="BY150" s="189"/>
      <c r="BZ150" s="216"/>
      <c r="CA150" s="216"/>
      <c r="CB150" s="216"/>
      <c r="CC150" s="189"/>
      <c r="CD150" s="216"/>
      <c r="CE150" s="216"/>
      <c r="CF150" s="216"/>
      <c r="CG150" s="189"/>
      <c r="CH150" s="216"/>
      <c r="CI150" s="216"/>
      <c r="CJ150" s="216"/>
      <c r="CK150" s="189"/>
      <c r="CL150" s="216"/>
      <c r="CM150" s="216"/>
      <c r="CN150" s="216"/>
      <c r="CO150" s="189"/>
      <c r="CP150" s="216"/>
      <c r="CQ150" s="216"/>
      <c r="CR150" s="216"/>
      <c r="CS150" s="189"/>
      <c r="CT150" s="216"/>
      <c r="CU150" s="216"/>
      <c r="CV150" s="216"/>
      <c r="CW150" s="189"/>
      <c r="CX150" s="216"/>
      <c r="CY150" s="216"/>
      <c r="CZ150" s="216"/>
      <c r="DA150" s="216"/>
      <c r="DB150" s="216"/>
      <c r="DC150" s="216"/>
      <c r="DD150" s="216"/>
      <c r="DE150" s="216"/>
      <c r="DF150" s="189"/>
      <c r="DG150" s="216"/>
      <c r="DH150" s="216"/>
      <c r="DI150" s="216"/>
      <c r="DJ150" s="216"/>
      <c r="DK150" s="216"/>
      <c r="DL150" s="216"/>
      <c r="DM150" s="216"/>
      <c r="DN150" s="216"/>
      <c r="DO150" s="189"/>
      <c r="DP150" s="216"/>
      <c r="DQ150" s="216"/>
      <c r="DR150" s="216"/>
      <c r="DS150" s="216"/>
      <c r="DT150" s="216"/>
    </row>
    <row r="151" spans="1:124" ht="17.25" customHeight="1" x14ac:dyDescent="0.2">
      <c r="A151" s="278"/>
      <c r="B151" s="287"/>
      <c r="C151" s="260"/>
      <c r="D151" s="260"/>
      <c r="E151" s="281"/>
      <c r="F151" s="281"/>
      <c r="G151" s="281"/>
      <c r="H151" s="281"/>
      <c r="I151" s="272"/>
      <c r="J151" s="275"/>
      <c r="K151" s="234"/>
      <c r="L151" s="237"/>
      <c r="M151" s="240"/>
      <c r="N151" s="234"/>
      <c r="O151" s="269"/>
      <c r="P151" s="269"/>
      <c r="Q151" s="220"/>
      <c r="R151" s="132"/>
      <c r="S151" s="130"/>
      <c r="T151" s="56">
        <f>VLOOKUP(U151,FORMULAS!$A$15:$B$18,2,0)</f>
        <v>0</v>
      </c>
      <c r="U151" s="57" t="s">
        <v>156</v>
      </c>
      <c r="V151" s="58">
        <f>+IF(U151='Tabla Valoración controles'!$D$4,'Tabla Valoración controles'!$F$4,IF('208-PLA-Ft-78 Mapa Gestión'!U151='Tabla Valoración controles'!$D$5,'Tabla Valoración controles'!$F$5,IF(U151=FORMULAS!$A$10,0,'Tabla Valoración controles'!$F$6)))</f>
        <v>0</v>
      </c>
      <c r="W151" s="57"/>
      <c r="X151" s="59">
        <f>+IF(W151='Tabla Valoración controles'!$D$7,'Tabla Valoración controles'!$F$7,IF(U151=FORMULAS!$A$10,0,'Tabla Valoración controles'!$F$8))</f>
        <v>0</v>
      </c>
      <c r="Y151" s="57"/>
      <c r="Z151" s="58">
        <f>+IF(Y151='Tabla Valoración controles'!$D$9,'Tabla Valoración controles'!$F$9,IF(U151=FORMULAS!$A$10,0,'Tabla Valoración controles'!$F$10))</f>
        <v>0</v>
      </c>
      <c r="AA151" s="57"/>
      <c r="AB151" s="58">
        <f>+IF(AA151='Tabla Valoración controles'!$D$9,'Tabla Valoración controles'!$F$9,IF(W151=FORMULAS!$A$10,0,'Tabla Valoración controles'!$F$10))</f>
        <v>0</v>
      </c>
      <c r="AC151" s="57"/>
      <c r="AD151" s="58">
        <f>+IF(AC151='Tabla Valoración controles'!$D$13,'Tabla Valoración controles'!$F$13,'Tabla Valoración controles'!$F$14)</f>
        <v>0</v>
      </c>
      <c r="AE151" s="105">
        <f t="shared" si="123"/>
        <v>0</v>
      </c>
      <c r="AF151" s="105">
        <f t="shared" si="136"/>
        <v>0</v>
      </c>
      <c r="AG151" s="105">
        <f t="shared" si="75"/>
        <v>0.36</v>
      </c>
      <c r="AH151" s="263"/>
      <c r="AI151" s="263"/>
      <c r="AJ151" s="263"/>
      <c r="AK151" s="263"/>
      <c r="AL151" s="264"/>
      <c r="AM151" s="266"/>
      <c r="AN151" s="216"/>
      <c r="AO151" s="146"/>
      <c r="AP151" s="146"/>
      <c r="AQ151" s="146"/>
      <c r="AR151" s="146"/>
      <c r="AS151" s="146"/>
      <c r="AT151" s="146"/>
      <c r="AU151" s="146"/>
      <c r="AV151" s="143"/>
      <c r="AW151" s="216"/>
      <c r="AX151" s="139"/>
      <c r="AY151" s="139"/>
      <c r="AZ151" s="139"/>
      <c r="BA151" s="189"/>
      <c r="BB151" s="139"/>
      <c r="BC151" s="139"/>
      <c r="BD151" s="139"/>
      <c r="BE151" s="189"/>
      <c r="BF151" s="139"/>
      <c r="BG151" s="139"/>
      <c r="BH151" s="139"/>
      <c r="BI151" s="189"/>
      <c r="BJ151" s="139"/>
      <c r="BK151" s="139"/>
      <c r="BL151" s="139"/>
      <c r="BM151" s="189"/>
      <c r="BN151" s="109"/>
      <c r="BO151" s="109"/>
      <c r="BP151" s="216"/>
      <c r="BQ151" s="189"/>
      <c r="BR151" s="216"/>
      <c r="BS151" s="216"/>
      <c r="BT151" s="216"/>
      <c r="BU151" s="189"/>
      <c r="BV151" s="216"/>
      <c r="BW151" s="216"/>
      <c r="BX151" s="216"/>
      <c r="BY151" s="189"/>
      <c r="BZ151" s="216"/>
      <c r="CA151" s="216"/>
      <c r="CB151" s="216"/>
      <c r="CC151" s="189"/>
      <c r="CD151" s="216"/>
      <c r="CE151" s="216"/>
      <c r="CF151" s="216"/>
      <c r="CG151" s="189"/>
      <c r="CH151" s="216"/>
      <c r="CI151" s="216"/>
      <c r="CJ151" s="216"/>
      <c r="CK151" s="189"/>
      <c r="CL151" s="216"/>
      <c r="CM151" s="216"/>
      <c r="CN151" s="216"/>
      <c r="CO151" s="189"/>
      <c r="CP151" s="216"/>
      <c r="CQ151" s="216"/>
      <c r="CR151" s="216"/>
      <c r="CS151" s="189"/>
      <c r="CT151" s="216"/>
      <c r="CU151" s="216"/>
      <c r="CV151" s="216"/>
      <c r="CW151" s="189"/>
      <c r="CX151" s="216"/>
      <c r="CY151" s="216"/>
      <c r="CZ151" s="216"/>
      <c r="DA151" s="216"/>
      <c r="DB151" s="216"/>
      <c r="DC151" s="216"/>
      <c r="DD151" s="216"/>
      <c r="DE151" s="216"/>
      <c r="DF151" s="189"/>
      <c r="DG151" s="216"/>
      <c r="DH151" s="216"/>
      <c r="DI151" s="216"/>
      <c r="DJ151" s="216"/>
      <c r="DK151" s="216"/>
      <c r="DL151" s="216"/>
      <c r="DM151" s="216"/>
      <c r="DN151" s="216"/>
      <c r="DO151" s="189"/>
      <c r="DP151" s="216"/>
      <c r="DQ151" s="216"/>
      <c r="DR151" s="216"/>
      <c r="DS151" s="216"/>
      <c r="DT151" s="216"/>
    </row>
    <row r="152" spans="1:124" ht="17.25" customHeight="1" x14ac:dyDescent="0.2">
      <c r="A152" s="278"/>
      <c r="B152" s="287"/>
      <c r="C152" s="260"/>
      <c r="D152" s="260"/>
      <c r="E152" s="281"/>
      <c r="F152" s="281"/>
      <c r="G152" s="281"/>
      <c r="H152" s="281"/>
      <c r="I152" s="272"/>
      <c r="J152" s="275"/>
      <c r="K152" s="234"/>
      <c r="L152" s="237"/>
      <c r="M152" s="240"/>
      <c r="N152" s="234"/>
      <c r="O152" s="269"/>
      <c r="P152" s="269"/>
      <c r="Q152" s="220"/>
      <c r="R152" s="132"/>
      <c r="S152" s="130"/>
      <c r="T152" s="56">
        <f>VLOOKUP(U152,FORMULAS!$A$15:$B$18,2,0)</f>
        <v>0</v>
      </c>
      <c r="U152" s="57" t="s">
        <v>156</v>
      </c>
      <c r="V152" s="58">
        <f>+IF(U152='Tabla Valoración controles'!$D$4,'Tabla Valoración controles'!$F$4,IF('208-PLA-Ft-78 Mapa Gestión'!U152='Tabla Valoración controles'!$D$5,'Tabla Valoración controles'!$F$5,IF(U152=FORMULAS!$A$10,0,'Tabla Valoración controles'!$F$6)))</f>
        <v>0</v>
      </c>
      <c r="W152" s="57"/>
      <c r="X152" s="59">
        <f>+IF(W152='Tabla Valoración controles'!$D$7,'Tabla Valoración controles'!$F$7,IF(U152=FORMULAS!$A$10,0,'Tabla Valoración controles'!$F$8))</f>
        <v>0</v>
      </c>
      <c r="Y152" s="57"/>
      <c r="Z152" s="58">
        <f>+IF(Y152='Tabla Valoración controles'!$D$9,'Tabla Valoración controles'!$F$9,IF(U152=FORMULAS!$A$10,0,'Tabla Valoración controles'!$F$10))</f>
        <v>0</v>
      </c>
      <c r="AA152" s="57"/>
      <c r="AB152" s="58">
        <f>+IF(AA152='Tabla Valoración controles'!$D$9,'Tabla Valoración controles'!$F$9,IF(W152=FORMULAS!$A$10,0,'Tabla Valoración controles'!$F$10))</f>
        <v>0</v>
      </c>
      <c r="AC152" s="57"/>
      <c r="AD152" s="58">
        <f>+IF(AC152='Tabla Valoración controles'!$D$13,'Tabla Valoración controles'!$F$13,'Tabla Valoración controles'!$F$14)</f>
        <v>0</v>
      </c>
      <c r="AE152" s="105">
        <f t="shared" si="123"/>
        <v>0</v>
      </c>
      <c r="AF152" s="105">
        <f t="shared" si="136"/>
        <v>0</v>
      </c>
      <c r="AG152" s="105">
        <f t="shared" si="75"/>
        <v>0.36</v>
      </c>
      <c r="AH152" s="263"/>
      <c r="AI152" s="263"/>
      <c r="AJ152" s="263"/>
      <c r="AK152" s="263"/>
      <c r="AL152" s="264"/>
      <c r="AM152" s="266"/>
      <c r="AN152" s="216"/>
      <c r="AO152" s="146"/>
      <c r="AP152" s="146"/>
      <c r="AQ152" s="146"/>
      <c r="AR152" s="146"/>
      <c r="AS152" s="146"/>
      <c r="AT152" s="146"/>
      <c r="AU152" s="146"/>
      <c r="AV152" s="143"/>
      <c r="AW152" s="216"/>
      <c r="AX152" s="139"/>
      <c r="AY152" s="139"/>
      <c r="AZ152" s="139"/>
      <c r="BA152" s="189"/>
      <c r="BB152" s="139"/>
      <c r="BC152" s="139"/>
      <c r="BD152" s="139"/>
      <c r="BE152" s="189"/>
      <c r="BF152" s="139"/>
      <c r="BG152" s="139"/>
      <c r="BH152" s="139"/>
      <c r="BI152" s="189"/>
      <c r="BJ152" s="139"/>
      <c r="BK152" s="139"/>
      <c r="BL152" s="139"/>
      <c r="BM152" s="189"/>
      <c r="BN152" s="109"/>
      <c r="BO152" s="109"/>
      <c r="BP152" s="216"/>
      <c r="BQ152" s="189"/>
      <c r="BR152" s="216"/>
      <c r="BS152" s="216"/>
      <c r="BT152" s="216"/>
      <c r="BU152" s="189"/>
      <c r="BV152" s="216"/>
      <c r="BW152" s="216"/>
      <c r="BX152" s="216"/>
      <c r="BY152" s="189"/>
      <c r="BZ152" s="216"/>
      <c r="CA152" s="216"/>
      <c r="CB152" s="216"/>
      <c r="CC152" s="189"/>
      <c r="CD152" s="216"/>
      <c r="CE152" s="216"/>
      <c r="CF152" s="216"/>
      <c r="CG152" s="189"/>
      <c r="CH152" s="216"/>
      <c r="CI152" s="216"/>
      <c r="CJ152" s="216"/>
      <c r="CK152" s="189"/>
      <c r="CL152" s="216"/>
      <c r="CM152" s="216"/>
      <c r="CN152" s="216"/>
      <c r="CO152" s="189"/>
      <c r="CP152" s="216"/>
      <c r="CQ152" s="216"/>
      <c r="CR152" s="216"/>
      <c r="CS152" s="189"/>
      <c r="CT152" s="216"/>
      <c r="CU152" s="216"/>
      <c r="CV152" s="216"/>
      <c r="CW152" s="189"/>
      <c r="CX152" s="216"/>
      <c r="CY152" s="216"/>
      <c r="CZ152" s="216"/>
      <c r="DA152" s="216"/>
      <c r="DB152" s="216"/>
      <c r="DC152" s="216"/>
      <c r="DD152" s="216"/>
      <c r="DE152" s="216"/>
      <c r="DF152" s="189"/>
      <c r="DG152" s="216"/>
      <c r="DH152" s="216"/>
      <c r="DI152" s="216"/>
      <c r="DJ152" s="216"/>
      <c r="DK152" s="216"/>
      <c r="DL152" s="216"/>
      <c r="DM152" s="216"/>
      <c r="DN152" s="216"/>
      <c r="DO152" s="189"/>
      <c r="DP152" s="216"/>
      <c r="DQ152" s="216"/>
      <c r="DR152" s="216"/>
      <c r="DS152" s="216"/>
      <c r="DT152" s="216"/>
    </row>
    <row r="153" spans="1:124" ht="17.25" customHeight="1" x14ac:dyDescent="0.2">
      <c r="A153" s="279"/>
      <c r="B153" s="288"/>
      <c r="C153" s="261"/>
      <c r="D153" s="261"/>
      <c r="E153" s="282"/>
      <c r="F153" s="282"/>
      <c r="G153" s="282"/>
      <c r="H153" s="282"/>
      <c r="I153" s="273"/>
      <c r="J153" s="276"/>
      <c r="K153" s="235"/>
      <c r="L153" s="238"/>
      <c r="M153" s="241"/>
      <c r="N153" s="235"/>
      <c r="O153" s="270"/>
      <c r="P153" s="270"/>
      <c r="Q153" s="221"/>
      <c r="R153" s="132"/>
      <c r="S153" s="130"/>
      <c r="T153" s="56">
        <f>VLOOKUP(U153,FORMULAS!$A$15:$B$18,2,0)</f>
        <v>0</v>
      </c>
      <c r="U153" s="57" t="s">
        <v>156</v>
      </c>
      <c r="V153" s="58">
        <f>+IF(U153='Tabla Valoración controles'!$D$4,'Tabla Valoración controles'!$F$4,IF('208-PLA-Ft-78 Mapa Gestión'!U153='Tabla Valoración controles'!$D$5,'Tabla Valoración controles'!$F$5,IF(U153=FORMULAS!$A$10,0,'Tabla Valoración controles'!$F$6)))</f>
        <v>0</v>
      </c>
      <c r="W153" s="57"/>
      <c r="X153" s="59">
        <f>+IF(W153='Tabla Valoración controles'!$D$7,'Tabla Valoración controles'!$F$7,IF(U153=FORMULAS!$A$10,0,'Tabla Valoración controles'!$F$8))</f>
        <v>0</v>
      </c>
      <c r="Y153" s="57"/>
      <c r="Z153" s="58">
        <f>+IF(Y153='Tabla Valoración controles'!$D$9,'Tabla Valoración controles'!$F$9,IF(U153=FORMULAS!$A$10,0,'Tabla Valoración controles'!$F$10))</f>
        <v>0</v>
      </c>
      <c r="AA153" s="57"/>
      <c r="AB153" s="58">
        <f>+IF(AA153='Tabla Valoración controles'!$D$9,'Tabla Valoración controles'!$F$9,IF(W153=FORMULAS!$A$10,0,'Tabla Valoración controles'!$F$10))</f>
        <v>0</v>
      </c>
      <c r="AC153" s="57"/>
      <c r="AD153" s="58">
        <f>+IF(AC153='Tabla Valoración controles'!$D$13,'Tabla Valoración controles'!$F$13,'Tabla Valoración controles'!$F$14)</f>
        <v>0</v>
      </c>
      <c r="AE153" s="105">
        <f t="shared" si="123"/>
        <v>0</v>
      </c>
      <c r="AF153" s="105">
        <f t="shared" si="136"/>
        <v>0</v>
      </c>
      <c r="AG153" s="105">
        <f t="shared" si="75"/>
        <v>0.36</v>
      </c>
      <c r="AH153" s="263"/>
      <c r="AI153" s="263"/>
      <c r="AJ153" s="263"/>
      <c r="AK153" s="263"/>
      <c r="AL153" s="264"/>
      <c r="AM153" s="267"/>
      <c r="AN153" s="217"/>
      <c r="AO153" s="146"/>
      <c r="AP153" s="146"/>
      <c r="AQ153" s="146"/>
      <c r="AR153" s="146"/>
      <c r="AS153" s="146"/>
      <c r="AT153" s="146"/>
      <c r="AU153" s="146"/>
      <c r="AV153" s="144"/>
      <c r="AW153" s="217"/>
      <c r="AX153" s="139"/>
      <c r="AY153" s="139"/>
      <c r="AZ153" s="139"/>
      <c r="BA153" s="189"/>
      <c r="BB153" s="139"/>
      <c r="BC153" s="139"/>
      <c r="BD153" s="139"/>
      <c r="BE153" s="189"/>
      <c r="BF153" s="139"/>
      <c r="BG153" s="139"/>
      <c r="BH153" s="139"/>
      <c r="BI153" s="189"/>
      <c r="BJ153" s="139"/>
      <c r="BK153" s="139"/>
      <c r="BL153" s="139"/>
      <c r="BM153" s="189"/>
      <c r="BN153" s="110"/>
      <c r="BO153" s="110"/>
      <c r="BP153" s="217"/>
      <c r="BQ153" s="189"/>
      <c r="BR153" s="217"/>
      <c r="BS153" s="217"/>
      <c r="BT153" s="217"/>
      <c r="BU153" s="189"/>
      <c r="BV153" s="217"/>
      <c r="BW153" s="217"/>
      <c r="BX153" s="217"/>
      <c r="BY153" s="189"/>
      <c r="BZ153" s="217"/>
      <c r="CA153" s="217"/>
      <c r="CB153" s="217"/>
      <c r="CC153" s="189"/>
      <c r="CD153" s="217"/>
      <c r="CE153" s="217"/>
      <c r="CF153" s="217"/>
      <c r="CG153" s="189"/>
      <c r="CH153" s="217"/>
      <c r="CI153" s="217"/>
      <c r="CJ153" s="217"/>
      <c r="CK153" s="189"/>
      <c r="CL153" s="217"/>
      <c r="CM153" s="217"/>
      <c r="CN153" s="217"/>
      <c r="CO153" s="189"/>
      <c r="CP153" s="217"/>
      <c r="CQ153" s="217"/>
      <c r="CR153" s="217"/>
      <c r="CS153" s="189"/>
      <c r="CT153" s="217"/>
      <c r="CU153" s="217"/>
      <c r="CV153" s="217"/>
      <c r="CW153" s="189"/>
      <c r="CX153" s="217"/>
      <c r="CY153" s="217"/>
      <c r="CZ153" s="217"/>
      <c r="DA153" s="217"/>
      <c r="DB153" s="217"/>
      <c r="DC153" s="217"/>
      <c r="DD153" s="217"/>
      <c r="DE153" s="217"/>
      <c r="DF153" s="189"/>
      <c r="DG153" s="217"/>
      <c r="DH153" s="217"/>
      <c r="DI153" s="217"/>
      <c r="DJ153" s="217"/>
      <c r="DK153" s="217"/>
      <c r="DL153" s="217"/>
      <c r="DM153" s="217"/>
      <c r="DN153" s="217"/>
      <c r="DO153" s="189"/>
      <c r="DP153" s="217"/>
      <c r="DQ153" s="217"/>
      <c r="DR153" s="217"/>
      <c r="DS153" s="217"/>
      <c r="DT153" s="217"/>
    </row>
    <row r="154" spans="1:124" ht="55.5" customHeight="1" x14ac:dyDescent="0.2">
      <c r="A154" s="277">
        <v>25</v>
      </c>
      <c r="B154" s="286" t="s">
        <v>177</v>
      </c>
      <c r="C154" s="259" t="str">
        <f>VLOOKUP(B154,FORMULAS!$A$30:$B$52,2,0)</f>
        <v>Garantizar la disponibilidad de la información contenida en los documentos de archivo de las dependencias de la Caja de la Vivienda Popular.</v>
      </c>
      <c r="D154" s="259" t="str">
        <f>VLOOKUP(B154,FORMULAS!$A$30:$C$52,3,0)</f>
        <v xml:space="preserve">Subdirector Administrativo </v>
      </c>
      <c r="E154" s="280" t="s">
        <v>258</v>
      </c>
      <c r="F154" s="280" t="s">
        <v>409</v>
      </c>
      <c r="G154" s="280" t="s">
        <v>410</v>
      </c>
      <c r="H154" s="280" t="s">
        <v>411</v>
      </c>
      <c r="I154" s="271" t="s">
        <v>262</v>
      </c>
      <c r="J154" s="274">
        <v>400</v>
      </c>
      <c r="K154" s="233" t="str">
        <f>+IF(L154=FORMULAS!$N$2,FORMULAS!$O$2,IF('208-PLA-Ft-78 Mapa Gestión'!L154:L159=FORMULAS!$N$3,FORMULAS!$O$3,IF('208-PLA-Ft-78 Mapa Gestión'!L154:L159=FORMULAS!$N$4,FORMULAS!$O$4,IF('208-PLA-Ft-78 Mapa Gestión'!L154:L159=FORMULAS!$N$5,FORMULAS!$O$5,IF('208-PLA-Ft-78 Mapa Gestión'!L154:L159=FORMULAS!$N$6,FORMULAS!$O$6)))))</f>
        <v>Media</v>
      </c>
      <c r="L154" s="236">
        <f>+IF(J154&lt;=FORMULAS!$M$2,FORMULAS!$N$2,IF('208-PLA-Ft-78 Mapa Gestión'!J154&lt;=FORMULAS!$M$3,FORMULAS!$N$3,IF('208-PLA-Ft-78 Mapa Gestión'!J154&lt;=FORMULAS!$M$4,FORMULAS!$N$4,IF('208-PLA-Ft-78 Mapa Gestión'!J154&lt;=FORMULAS!$M$5,FORMULAS!$N$5,FORMULAS!$N$6))))</f>
        <v>0.6</v>
      </c>
      <c r="M154" s="239" t="s">
        <v>91</v>
      </c>
      <c r="N154" s="233" t="str">
        <f>+IF(M154=FORMULAS!$H$2,FORMULAS!$I$2,IF('208-PLA-Ft-78 Mapa Gestión'!M154:M159=FORMULAS!$H$3,FORMULAS!$I$3,IF('208-PLA-Ft-78 Mapa Gestión'!M154:M159=FORMULAS!$H$4,FORMULAS!$I$4,IF('208-PLA-Ft-78 Mapa Gestión'!M154:M159=FORMULAS!$H$5,FORMULAS!$I$5,IF('208-PLA-Ft-78 Mapa Gestión'!M154:M159=FORMULAS!$H$6,FORMULAS!$I$6,IF('208-PLA-Ft-78 Mapa Gestión'!M154:M159=FORMULAS!$H$7,FORMULAS!$I$7,IF('208-PLA-Ft-78 Mapa Gestión'!M154:M159=FORMULAS!$H$8,FORMULAS!$I$8,IF('208-PLA-Ft-78 Mapa Gestión'!M154:M159=FORMULAS!$H$9,FORMULAS!$I$9,IF('208-PLA-Ft-78 Mapa Gestión'!M154:M159=FORMULAS!$H$10,FORMULAS!$I$10,IF('208-PLA-Ft-78 Mapa Gestión'!M154:M159=FORMULAS!$H$11,FORMULAS!$I$11))))))))))</f>
        <v>Moderado</v>
      </c>
      <c r="O154" s="268">
        <f>VLOOKUP(N154,FORMULAS!$I$1:$J$6,2,0)</f>
        <v>0.6</v>
      </c>
      <c r="P154" s="268" t="str">
        <f t="shared" ref="P154" si="137">CONCATENATE(N154,K154)</f>
        <v>ModeradoMedia</v>
      </c>
      <c r="Q154" s="219" t="str">
        <f>VLOOKUP(P154,FORMULAS!$K$17:$L$42,2,0)</f>
        <v>Moderado</v>
      </c>
      <c r="R154" s="132">
        <v>1</v>
      </c>
      <c r="S154" s="130" t="s">
        <v>491</v>
      </c>
      <c r="T154" s="56" t="str">
        <f>VLOOKUP(U154,FORMULAS!$A$15:$B$18,2,0)</f>
        <v>Probabilidad</v>
      </c>
      <c r="U154" s="57" t="s">
        <v>13</v>
      </c>
      <c r="V154" s="58">
        <f>+IF(U154='Tabla Valoración controles'!$D$4,'Tabla Valoración controles'!$F$4,IF('208-PLA-Ft-78 Mapa Gestión'!U154='Tabla Valoración controles'!$D$5,'Tabla Valoración controles'!$F$5,IF(U154=FORMULAS!$A$10,0,'Tabla Valoración controles'!$F$6)))</f>
        <v>0.25</v>
      </c>
      <c r="W154" s="57" t="s">
        <v>8</v>
      </c>
      <c r="X154" s="59">
        <f>+IF(W154='Tabla Valoración controles'!$D$7,'Tabla Valoración controles'!$F$7,IF(U154=FORMULAS!$A$10,0,'Tabla Valoración controles'!$F$8))</f>
        <v>0.15</v>
      </c>
      <c r="Y154" s="57" t="s">
        <v>18</v>
      </c>
      <c r="Z154" s="58">
        <f>+IF(Y154='Tabla Valoración controles'!$D$9,'Tabla Valoración controles'!$F$9,IF(U154=FORMULAS!$A$10,0,'Tabla Valoración controles'!$F$10))</f>
        <v>0</v>
      </c>
      <c r="AA154" s="57" t="s">
        <v>21</v>
      </c>
      <c r="AB154" s="58">
        <f>+IF(AA154='Tabla Valoración controles'!$D$9,'Tabla Valoración controles'!$F$9,IF(W154=FORMULAS!$A$10,0,'Tabla Valoración controles'!$F$10))</f>
        <v>0</v>
      </c>
      <c r="AC154" s="57" t="s">
        <v>100</v>
      </c>
      <c r="AD154" s="58">
        <f>+IF(AC154='Tabla Valoración controles'!$D$13,'Tabla Valoración controles'!$F$13,'Tabla Valoración controles'!$F$14)</f>
        <v>0</v>
      </c>
      <c r="AE154" s="105">
        <f t="shared" si="123"/>
        <v>0.4</v>
      </c>
      <c r="AF154" s="105">
        <f>+IF(T154=FORMULAS!$A$8,'208-PLA-Ft-78 Mapa Gestión'!AE154*'208-PLA-Ft-78 Mapa Gestión'!L154:L159,'208-PLA-Ft-78 Mapa Gestión'!AE154*'208-PLA-Ft-78 Mapa Gestión'!O154:O159)</f>
        <v>0.24</v>
      </c>
      <c r="AG154" s="105">
        <f>+IF(T154=FORMULAS!$A$8,'208-PLA-Ft-78 Mapa Gestión'!L154:L159-'208-PLA-Ft-78 Mapa Gestión'!AF154,0)</f>
        <v>0.36</v>
      </c>
      <c r="AH154" s="262">
        <f t="shared" ref="AH154" si="138">+AG159</f>
        <v>0.36</v>
      </c>
      <c r="AI154" s="262" t="str">
        <f>+IF(AH154&lt;=FORMULAS!$N$2,FORMULAS!$O$2,IF(AH154&lt;=FORMULAS!$N$3,FORMULAS!$O$3,IF(AH154&lt;=FORMULAS!$N$4,FORMULAS!$O$4,IF(AH154&lt;=FORMULAS!$N$5,FORMULAS!$O$5,FORMULAS!O150))))</f>
        <v>Baja</v>
      </c>
      <c r="AJ154" s="262" t="str">
        <f>+IF(T154=FORMULAS!$A$9,AG159,'208-PLA-Ft-78 Mapa Gestión'!N154:N159)</f>
        <v>Moderado</v>
      </c>
      <c r="AK154" s="262">
        <f>+IF(T154=FORMULAS!B153,'208-PLA-Ft-78 Mapa Gestión'!AG159,'208-PLA-Ft-78 Mapa Gestión'!O154:O159)</f>
        <v>0.6</v>
      </c>
      <c r="AL154" s="264" t="str">
        <f t="shared" ref="AL154" si="139">CONCATENATE(AJ154,AI154)</f>
        <v>ModeradoBaja</v>
      </c>
      <c r="AM154" s="265" t="str">
        <f>VLOOKUP(AL154,FORMULAS!$K$17:$L$42,2,0)</f>
        <v>Moderado</v>
      </c>
      <c r="AN154" s="215" t="s">
        <v>162</v>
      </c>
      <c r="AO154" s="139" t="s">
        <v>538</v>
      </c>
      <c r="AP154" s="139" t="s">
        <v>575</v>
      </c>
      <c r="AQ154" s="139" t="s">
        <v>685</v>
      </c>
      <c r="AR154" s="149">
        <v>44562</v>
      </c>
      <c r="AS154" s="149">
        <v>44926</v>
      </c>
      <c r="AT154" s="139" t="s">
        <v>757</v>
      </c>
      <c r="AU154" s="139" t="s">
        <v>758</v>
      </c>
      <c r="AV154" s="157" t="s">
        <v>234</v>
      </c>
      <c r="AW154" s="215"/>
      <c r="AX154" s="139"/>
      <c r="AY154" s="139"/>
      <c r="AZ154" s="139"/>
      <c r="BA154" s="189"/>
      <c r="BB154" s="139"/>
      <c r="BC154" s="139"/>
      <c r="BD154" s="139"/>
      <c r="BE154" s="189"/>
      <c r="BF154" s="139"/>
      <c r="BG154" s="139"/>
      <c r="BH154" s="139"/>
      <c r="BI154" s="189"/>
      <c r="BJ154" s="139"/>
      <c r="BK154" s="139"/>
      <c r="BL154" s="139"/>
      <c r="BM154" s="189"/>
      <c r="BN154" s="108"/>
      <c r="BO154" s="108"/>
      <c r="BP154" s="215"/>
      <c r="BQ154" s="189"/>
      <c r="BR154" s="215"/>
      <c r="BS154" s="215"/>
      <c r="BT154" s="215"/>
      <c r="BU154" s="189"/>
      <c r="BV154" s="215"/>
      <c r="BW154" s="215"/>
      <c r="BX154" s="215"/>
      <c r="BY154" s="189"/>
      <c r="BZ154" s="215"/>
      <c r="CA154" s="215"/>
      <c r="CB154" s="215"/>
      <c r="CC154" s="189"/>
      <c r="CD154" s="215"/>
      <c r="CE154" s="215"/>
      <c r="CF154" s="215"/>
      <c r="CG154" s="189"/>
      <c r="CH154" s="215"/>
      <c r="CI154" s="215"/>
      <c r="CJ154" s="215"/>
      <c r="CK154" s="189"/>
      <c r="CL154" s="215"/>
      <c r="CM154" s="215"/>
      <c r="CN154" s="215"/>
      <c r="CO154" s="189"/>
      <c r="CP154" s="215"/>
      <c r="CQ154" s="215"/>
      <c r="CR154" s="215"/>
      <c r="CS154" s="189"/>
      <c r="CT154" s="215"/>
      <c r="CU154" s="215"/>
      <c r="CV154" s="215"/>
      <c r="CW154" s="189"/>
      <c r="CX154" s="215"/>
      <c r="CY154" s="215"/>
      <c r="CZ154" s="215"/>
      <c r="DA154" s="215"/>
      <c r="DB154" s="215"/>
      <c r="DC154" s="215"/>
      <c r="DD154" s="215"/>
      <c r="DE154" s="215"/>
      <c r="DF154" s="189"/>
      <c r="DG154" s="215"/>
      <c r="DH154" s="215"/>
      <c r="DI154" s="215"/>
      <c r="DJ154" s="215"/>
      <c r="DK154" s="215"/>
      <c r="DL154" s="215"/>
      <c r="DM154" s="215"/>
      <c r="DN154" s="215"/>
      <c r="DO154" s="189"/>
      <c r="DP154" s="215"/>
      <c r="DQ154" s="215"/>
      <c r="DR154" s="215"/>
      <c r="DS154" s="215"/>
      <c r="DT154" s="215"/>
    </row>
    <row r="155" spans="1:124" ht="70.5" customHeight="1" x14ac:dyDescent="0.2">
      <c r="A155" s="278"/>
      <c r="B155" s="287"/>
      <c r="C155" s="260"/>
      <c r="D155" s="260"/>
      <c r="E155" s="281"/>
      <c r="F155" s="281"/>
      <c r="G155" s="281"/>
      <c r="H155" s="281"/>
      <c r="I155" s="272"/>
      <c r="J155" s="275"/>
      <c r="K155" s="234"/>
      <c r="L155" s="237"/>
      <c r="M155" s="240"/>
      <c r="N155" s="234"/>
      <c r="O155" s="269"/>
      <c r="P155" s="269"/>
      <c r="Q155" s="220"/>
      <c r="R155" s="132"/>
      <c r="S155" s="130"/>
      <c r="T155" s="56">
        <f>VLOOKUP(U155,FORMULAS!$A$15:$B$18,2,0)</f>
        <v>0</v>
      </c>
      <c r="U155" s="57" t="s">
        <v>156</v>
      </c>
      <c r="V155" s="58">
        <f>+IF(U155='Tabla Valoración controles'!$D$4,'Tabla Valoración controles'!$F$4,IF('208-PLA-Ft-78 Mapa Gestión'!U155='Tabla Valoración controles'!$D$5,'Tabla Valoración controles'!$F$5,IF(U155=FORMULAS!$A$10,0,'Tabla Valoración controles'!$F$6)))</f>
        <v>0</v>
      </c>
      <c r="W155" s="57"/>
      <c r="X155" s="59">
        <f>+IF(W155='Tabla Valoración controles'!$D$7,'Tabla Valoración controles'!$F$7,IF(U155=FORMULAS!$A$10,0,'Tabla Valoración controles'!$F$8))</f>
        <v>0</v>
      </c>
      <c r="Y155" s="57"/>
      <c r="Z155" s="58">
        <f>+IF(Y155='Tabla Valoración controles'!$D$9,'Tabla Valoración controles'!$F$9,IF(U155=FORMULAS!$A$10,0,'Tabla Valoración controles'!$F$10))</f>
        <v>0</v>
      </c>
      <c r="AA155" s="57"/>
      <c r="AB155" s="58">
        <f>+IF(AA155='Tabla Valoración controles'!$D$9,'Tabla Valoración controles'!$F$9,IF(W155=FORMULAS!$A$10,0,'Tabla Valoración controles'!$F$10))</f>
        <v>0</v>
      </c>
      <c r="AC155" s="57"/>
      <c r="AD155" s="58">
        <f>+IF(AC155='Tabla Valoración controles'!$D$13,'Tabla Valoración controles'!$F$13,'Tabla Valoración controles'!$F$14)</f>
        <v>0</v>
      </c>
      <c r="AE155" s="105">
        <f t="shared" si="123"/>
        <v>0</v>
      </c>
      <c r="AF155" s="105">
        <f t="shared" ref="AF155" si="140">+AE155*AG154</f>
        <v>0</v>
      </c>
      <c r="AG155" s="105">
        <f t="shared" ref="AG155" si="141">+AG154-AF155</f>
        <v>0.36</v>
      </c>
      <c r="AH155" s="263"/>
      <c r="AI155" s="263"/>
      <c r="AJ155" s="263"/>
      <c r="AK155" s="263"/>
      <c r="AL155" s="264"/>
      <c r="AM155" s="266"/>
      <c r="AN155" s="216"/>
      <c r="AO155" s="139" t="s">
        <v>539</v>
      </c>
      <c r="AP155" s="139" t="s">
        <v>575</v>
      </c>
      <c r="AQ155" s="139" t="s">
        <v>325</v>
      </c>
      <c r="AR155" s="149">
        <v>44562</v>
      </c>
      <c r="AS155" s="149">
        <v>44772</v>
      </c>
      <c r="AT155" s="139" t="s">
        <v>630</v>
      </c>
      <c r="AU155" s="139" t="s">
        <v>752</v>
      </c>
      <c r="AV155" s="157" t="s">
        <v>234</v>
      </c>
      <c r="AW155" s="216"/>
      <c r="AX155" s="139"/>
      <c r="AY155" s="139"/>
      <c r="AZ155" s="139"/>
      <c r="BA155" s="189"/>
      <c r="BB155" s="139"/>
      <c r="BC155" s="139"/>
      <c r="BD155" s="139"/>
      <c r="BE155" s="189"/>
      <c r="BF155" s="139"/>
      <c r="BG155" s="139"/>
      <c r="BH155" s="139"/>
      <c r="BI155" s="189"/>
      <c r="BJ155" s="139"/>
      <c r="BK155" s="139"/>
      <c r="BL155" s="139"/>
      <c r="BM155" s="189"/>
      <c r="BN155" s="109"/>
      <c r="BO155" s="109"/>
      <c r="BP155" s="216"/>
      <c r="BQ155" s="189"/>
      <c r="BR155" s="216"/>
      <c r="BS155" s="216"/>
      <c r="BT155" s="216"/>
      <c r="BU155" s="189"/>
      <c r="BV155" s="216"/>
      <c r="BW155" s="216"/>
      <c r="BX155" s="216"/>
      <c r="BY155" s="189"/>
      <c r="BZ155" s="216"/>
      <c r="CA155" s="216"/>
      <c r="CB155" s="216"/>
      <c r="CC155" s="189"/>
      <c r="CD155" s="216"/>
      <c r="CE155" s="216"/>
      <c r="CF155" s="216"/>
      <c r="CG155" s="189"/>
      <c r="CH155" s="216"/>
      <c r="CI155" s="216"/>
      <c r="CJ155" s="216"/>
      <c r="CK155" s="189"/>
      <c r="CL155" s="216"/>
      <c r="CM155" s="216"/>
      <c r="CN155" s="216"/>
      <c r="CO155" s="189"/>
      <c r="CP155" s="216"/>
      <c r="CQ155" s="216"/>
      <c r="CR155" s="216"/>
      <c r="CS155" s="189"/>
      <c r="CT155" s="216"/>
      <c r="CU155" s="216"/>
      <c r="CV155" s="216"/>
      <c r="CW155" s="189"/>
      <c r="CX155" s="216"/>
      <c r="CY155" s="216"/>
      <c r="CZ155" s="216"/>
      <c r="DA155" s="216"/>
      <c r="DB155" s="216"/>
      <c r="DC155" s="216"/>
      <c r="DD155" s="216"/>
      <c r="DE155" s="216"/>
      <c r="DF155" s="189"/>
      <c r="DG155" s="216"/>
      <c r="DH155" s="216"/>
      <c r="DI155" s="216"/>
      <c r="DJ155" s="216"/>
      <c r="DK155" s="216"/>
      <c r="DL155" s="216"/>
      <c r="DM155" s="216"/>
      <c r="DN155" s="216"/>
      <c r="DO155" s="189"/>
      <c r="DP155" s="216"/>
      <c r="DQ155" s="216"/>
      <c r="DR155" s="216"/>
      <c r="DS155" s="216"/>
      <c r="DT155" s="216"/>
    </row>
    <row r="156" spans="1:124" ht="17.25" customHeight="1" x14ac:dyDescent="0.2">
      <c r="A156" s="278"/>
      <c r="B156" s="287"/>
      <c r="C156" s="260"/>
      <c r="D156" s="260"/>
      <c r="E156" s="281"/>
      <c r="F156" s="281"/>
      <c r="G156" s="281"/>
      <c r="H156" s="281"/>
      <c r="I156" s="272"/>
      <c r="J156" s="275"/>
      <c r="K156" s="234"/>
      <c r="L156" s="237"/>
      <c r="M156" s="240"/>
      <c r="N156" s="234"/>
      <c r="O156" s="269"/>
      <c r="P156" s="269"/>
      <c r="Q156" s="220"/>
      <c r="R156" s="132"/>
      <c r="S156" s="130"/>
      <c r="T156" s="56">
        <f>VLOOKUP(U156,FORMULAS!$A$15:$B$18,2,0)</f>
        <v>0</v>
      </c>
      <c r="U156" s="57" t="s">
        <v>156</v>
      </c>
      <c r="V156" s="58">
        <f>+IF(U156='Tabla Valoración controles'!$D$4,'Tabla Valoración controles'!$F$4,IF('208-PLA-Ft-78 Mapa Gestión'!U156='Tabla Valoración controles'!$D$5,'Tabla Valoración controles'!$F$5,IF(U156=FORMULAS!$A$10,0,'Tabla Valoración controles'!$F$6)))</f>
        <v>0</v>
      </c>
      <c r="W156" s="57"/>
      <c r="X156" s="59">
        <f>+IF(W156='Tabla Valoración controles'!$D$7,'Tabla Valoración controles'!$F$7,IF(U156=FORMULAS!$A$10,0,'Tabla Valoración controles'!$F$8))</f>
        <v>0</v>
      </c>
      <c r="Y156" s="57"/>
      <c r="Z156" s="58">
        <f>+IF(Y156='Tabla Valoración controles'!$D$9,'Tabla Valoración controles'!$F$9,IF(U156=FORMULAS!$A$10,0,'Tabla Valoración controles'!$F$10))</f>
        <v>0</v>
      </c>
      <c r="AA156" s="57"/>
      <c r="AB156" s="58">
        <f>+IF(AA156='Tabla Valoración controles'!$D$9,'Tabla Valoración controles'!$F$9,IF(W156=FORMULAS!$A$10,0,'Tabla Valoración controles'!$F$10))</f>
        <v>0</v>
      </c>
      <c r="AC156" s="57"/>
      <c r="AD156" s="58">
        <f>+IF(AC156='Tabla Valoración controles'!$D$13,'Tabla Valoración controles'!$F$13,'Tabla Valoración controles'!$F$14)</f>
        <v>0</v>
      </c>
      <c r="AE156" s="105">
        <f t="shared" si="123"/>
        <v>0</v>
      </c>
      <c r="AF156" s="105">
        <f t="shared" ref="AF156:AF159" si="142">+AF155*AE156</f>
        <v>0</v>
      </c>
      <c r="AG156" s="105">
        <f t="shared" si="75"/>
        <v>0.36</v>
      </c>
      <c r="AH156" s="263"/>
      <c r="AI156" s="263"/>
      <c r="AJ156" s="263"/>
      <c r="AK156" s="263"/>
      <c r="AL156" s="264"/>
      <c r="AM156" s="266"/>
      <c r="AN156" s="216"/>
      <c r="AO156" s="146"/>
      <c r="AP156" s="146"/>
      <c r="AQ156" s="146"/>
      <c r="AR156" s="146"/>
      <c r="AS156" s="146"/>
      <c r="AT156" s="146"/>
      <c r="AU156" s="146"/>
      <c r="AV156" s="143"/>
      <c r="AW156" s="216"/>
      <c r="AX156" s="139"/>
      <c r="AY156" s="139"/>
      <c r="AZ156" s="139"/>
      <c r="BA156" s="189"/>
      <c r="BB156" s="139"/>
      <c r="BC156" s="139"/>
      <c r="BD156" s="139"/>
      <c r="BE156" s="189"/>
      <c r="BF156" s="139"/>
      <c r="BG156" s="139"/>
      <c r="BH156" s="139"/>
      <c r="BI156" s="189"/>
      <c r="BJ156" s="139"/>
      <c r="BK156" s="139"/>
      <c r="BL156" s="139"/>
      <c r="BM156" s="189"/>
      <c r="BN156" s="109"/>
      <c r="BO156" s="109"/>
      <c r="BP156" s="216"/>
      <c r="BQ156" s="189"/>
      <c r="BR156" s="216"/>
      <c r="BS156" s="216"/>
      <c r="BT156" s="216"/>
      <c r="BU156" s="189"/>
      <c r="BV156" s="216"/>
      <c r="BW156" s="216"/>
      <c r="BX156" s="216"/>
      <c r="BY156" s="189"/>
      <c r="BZ156" s="216"/>
      <c r="CA156" s="216"/>
      <c r="CB156" s="216"/>
      <c r="CC156" s="189"/>
      <c r="CD156" s="216"/>
      <c r="CE156" s="216"/>
      <c r="CF156" s="216"/>
      <c r="CG156" s="189"/>
      <c r="CH156" s="216"/>
      <c r="CI156" s="216"/>
      <c r="CJ156" s="216"/>
      <c r="CK156" s="189"/>
      <c r="CL156" s="216"/>
      <c r="CM156" s="216"/>
      <c r="CN156" s="216"/>
      <c r="CO156" s="189"/>
      <c r="CP156" s="216"/>
      <c r="CQ156" s="216"/>
      <c r="CR156" s="216"/>
      <c r="CS156" s="189"/>
      <c r="CT156" s="216"/>
      <c r="CU156" s="216"/>
      <c r="CV156" s="216"/>
      <c r="CW156" s="189"/>
      <c r="CX156" s="216"/>
      <c r="CY156" s="216"/>
      <c r="CZ156" s="216"/>
      <c r="DA156" s="216"/>
      <c r="DB156" s="216"/>
      <c r="DC156" s="216"/>
      <c r="DD156" s="216"/>
      <c r="DE156" s="216"/>
      <c r="DF156" s="189"/>
      <c r="DG156" s="216"/>
      <c r="DH156" s="216"/>
      <c r="DI156" s="216"/>
      <c r="DJ156" s="216"/>
      <c r="DK156" s="216"/>
      <c r="DL156" s="216"/>
      <c r="DM156" s="216"/>
      <c r="DN156" s="216"/>
      <c r="DO156" s="189"/>
      <c r="DP156" s="216"/>
      <c r="DQ156" s="216"/>
      <c r="DR156" s="216"/>
      <c r="DS156" s="216"/>
      <c r="DT156" s="216"/>
    </row>
    <row r="157" spans="1:124" ht="17.25" customHeight="1" x14ac:dyDescent="0.2">
      <c r="A157" s="278"/>
      <c r="B157" s="287"/>
      <c r="C157" s="260"/>
      <c r="D157" s="260"/>
      <c r="E157" s="281"/>
      <c r="F157" s="281"/>
      <c r="G157" s="281"/>
      <c r="H157" s="281"/>
      <c r="I157" s="272"/>
      <c r="J157" s="275"/>
      <c r="K157" s="234"/>
      <c r="L157" s="237"/>
      <c r="M157" s="240"/>
      <c r="N157" s="234"/>
      <c r="O157" s="269"/>
      <c r="P157" s="269"/>
      <c r="Q157" s="220"/>
      <c r="R157" s="132"/>
      <c r="S157" s="130"/>
      <c r="T157" s="56">
        <f>VLOOKUP(U157,FORMULAS!$A$15:$B$18,2,0)</f>
        <v>0</v>
      </c>
      <c r="U157" s="57" t="s">
        <v>156</v>
      </c>
      <c r="V157" s="58">
        <f>+IF(U157='Tabla Valoración controles'!$D$4,'Tabla Valoración controles'!$F$4,IF('208-PLA-Ft-78 Mapa Gestión'!U157='Tabla Valoración controles'!$D$5,'Tabla Valoración controles'!$F$5,IF(U157=FORMULAS!$A$10,0,'Tabla Valoración controles'!$F$6)))</f>
        <v>0</v>
      </c>
      <c r="W157" s="57"/>
      <c r="X157" s="59">
        <f>+IF(W157='Tabla Valoración controles'!$D$7,'Tabla Valoración controles'!$F$7,IF(U157=FORMULAS!$A$10,0,'Tabla Valoración controles'!$F$8))</f>
        <v>0</v>
      </c>
      <c r="Y157" s="57"/>
      <c r="Z157" s="58">
        <f>+IF(Y157='Tabla Valoración controles'!$D$9,'Tabla Valoración controles'!$F$9,IF(U157=FORMULAS!$A$10,0,'Tabla Valoración controles'!$F$10))</f>
        <v>0</v>
      </c>
      <c r="AA157" s="57"/>
      <c r="AB157" s="58">
        <f>+IF(AA157='Tabla Valoración controles'!$D$9,'Tabla Valoración controles'!$F$9,IF(W157=FORMULAS!$A$10,0,'Tabla Valoración controles'!$F$10))</f>
        <v>0</v>
      </c>
      <c r="AC157" s="57"/>
      <c r="AD157" s="58">
        <f>+IF(AC157='Tabla Valoración controles'!$D$13,'Tabla Valoración controles'!$F$13,'Tabla Valoración controles'!$F$14)</f>
        <v>0</v>
      </c>
      <c r="AE157" s="105">
        <f t="shared" si="123"/>
        <v>0</v>
      </c>
      <c r="AF157" s="105">
        <f t="shared" si="142"/>
        <v>0</v>
      </c>
      <c r="AG157" s="105">
        <f t="shared" ref="AG157:AG219" si="143">+AG156-AF157</f>
        <v>0.36</v>
      </c>
      <c r="AH157" s="263"/>
      <c r="AI157" s="263"/>
      <c r="AJ157" s="263"/>
      <c r="AK157" s="263"/>
      <c r="AL157" s="264"/>
      <c r="AM157" s="266"/>
      <c r="AN157" s="216"/>
      <c r="AO157" s="146"/>
      <c r="AP157" s="146"/>
      <c r="AQ157" s="146"/>
      <c r="AR157" s="146"/>
      <c r="AS157" s="146"/>
      <c r="AT157" s="146"/>
      <c r="AU157" s="146"/>
      <c r="AV157" s="143"/>
      <c r="AW157" s="216"/>
      <c r="AX157" s="139"/>
      <c r="AY157" s="139"/>
      <c r="AZ157" s="139"/>
      <c r="BA157" s="189"/>
      <c r="BB157" s="139"/>
      <c r="BC157" s="139"/>
      <c r="BD157" s="139"/>
      <c r="BE157" s="189"/>
      <c r="BF157" s="139"/>
      <c r="BG157" s="139"/>
      <c r="BH157" s="139"/>
      <c r="BI157" s="189"/>
      <c r="BJ157" s="139"/>
      <c r="BK157" s="139"/>
      <c r="BL157" s="139"/>
      <c r="BM157" s="189"/>
      <c r="BN157" s="109"/>
      <c r="BO157" s="109"/>
      <c r="BP157" s="216"/>
      <c r="BQ157" s="189"/>
      <c r="BR157" s="216"/>
      <c r="BS157" s="216"/>
      <c r="BT157" s="216"/>
      <c r="BU157" s="189"/>
      <c r="BV157" s="216"/>
      <c r="BW157" s="216"/>
      <c r="BX157" s="216"/>
      <c r="BY157" s="189"/>
      <c r="BZ157" s="216"/>
      <c r="CA157" s="216"/>
      <c r="CB157" s="216"/>
      <c r="CC157" s="189"/>
      <c r="CD157" s="216"/>
      <c r="CE157" s="216"/>
      <c r="CF157" s="216"/>
      <c r="CG157" s="189"/>
      <c r="CH157" s="216"/>
      <c r="CI157" s="216"/>
      <c r="CJ157" s="216"/>
      <c r="CK157" s="189"/>
      <c r="CL157" s="216"/>
      <c r="CM157" s="216"/>
      <c r="CN157" s="216"/>
      <c r="CO157" s="189"/>
      <c r="CP157" s="216"/>
      <c r="CQ157" s="216"/>
      <c r="CR157" s="216"/>
      <c r="CS157" s="189"/>
      <c r="CT157" s="216"/>
      <c r="CU157" s="216"/>
      <c r="CV157" s="216"/>
      <c r="CW157" s="189"/>
      <c r="CX157" s="216"/>
      <c r="CY157" s="216"/>
      <c r="CZ157" s="216"/>
      <c r="DA157" s="216"/>
      <c r="DB157" s="216"/>
      <c r="DC157" s="216"/>
      <c r="DD157" s="216"/>
      <c r="DE157" s="216"/>
      <c r="DF157" s="189"/>
      <c r="DG157" s="216"/>
      <c r="DH157" s="216"/>
      <c r="DI157" s="216"/>
      <c r="DJ157" s="216"/>
      <c r="DK157" s="216"/>
      <c r="DL157" s="216"/>
      <c r="DM157" s="216"/>
      <c r="DN157" s="216"/>
      <c r="DO157" s="189"/>
      <c r="DP157" s="216"/>
      <c r="DQ157" s="216"/>
      <c r="DR157" s="216"/>
      <c r="DS157" s="216"/>
      <c r="DT157" s="216"/>
    </row>
    <row r="158" spans="1:124" ht="17.25" customHeight="1" x14ac:dyDescent="0.2">
      <c r="A158" s="278"/>
      <c r="B158" s="287"/>
      <c r="C158" s="260"/>
      <c r="D158" s="260"/>
      <c r="E158" s="281"/>
      <c r="F158" s="281"/>
      <c r="G158" s="281"/>
      <c r="H158" s="281"/>
      <c r="I158" s="272"/>
      <c r="J158" s="275"/>
      <c r="K158" s="234"/>
      <c r="L158" s="237"/>
      <c r="M158" s="240"/>
      <c r="N158" s="234"/>
      <c r="O158" s="269"/>
      <c r="P158" s="269"/>
      <c r="Q158" s="220"/>
      <c r="R158" s="132"/>
      <c r="S158" s="130"/>
      <c r="T158" s="56">
        <f>VLOOKUP(U158,FORMULAS!$A$15:$B$18,2,0)</f>
        <v>0</v>
      </c>
      <c r="U158" s="57" t="s">
        <v>156</v>
      </c>
      <c r="V158" s="58">
        <f>+IF(U158='Tabla Valoración controles'!$D$4,'Tabla Valoración controles'!$F$4,IF('208-PLA-Ft-78 Mapa Gestión'!U158='Tabla Valoración controles'!$D$5,'Tabla Valoración controles'!$F$5,IF(U158=FORMULAS!$A$10,0,'Tabla Valoración controles'!$F$6)))</f>
        <v>0</v>
      </c>
      <c r="W158" s="57"/>
      <c r="X158" s="59">
        <f>+IF(W158='Tabla Valoración controles'!$D$7,'Tabla Valoración controles'!$F$7,IF(U158=FORMULAS!$A$10,0,'Tabla Valoración controles'!$F$8))</f>
        <v>0</v>
      </c>
      <c r="Y158" s="57"/>
      <c r="Z158" s="58">
        <f>+IF(Y158='Tabla Valoración controles'!$D$9,'Tabla Valoración controles'!$F$9,IF(U158=FORMULAS!$A$10,0,'Tabla Valoración controles'!$F$10))</f>
        <v>0</v>
      </c>
      <c r="AA158" s="57"/>
      <c r="AB158" s="58">
        <f>+IF(AA158='Tabla Valoración controles'!$D$9,'Tabla Valoración controles'!$F$9,IF(W158=FORMULAS!$A$10,0,'Tabla Valoración controles'!$F$10))</f>
        <v>0</v>
      </c>
      <c r="AC158" s="57"/>
      <c r="AD158" s="58">
        <f>+IF(AC158='Tabla Valoración controles'!$D$13,'Tabla Valoración controles'!$F$13,'Tabla Valoración controles'!$F$14)</f>
        <v>0</v>
      </c>
      <c r="AE158" s="105">
        <f t="shared" si="123"/>
        <v>0</v>
      </c>
      <c r="AF158" s="105">
        <f t="shared" si="142"/>
        <v>0</v>
      </c>
      <c r="AG158" s="105">
        <f t="shared" si="143"/>
        <v>0.36</v>
      </c>
      <c r="AH158" s="263"/>
      <c r="AI158" s="263"/>
      <c r="AJ158" s="263"/>
      <c r="AK158" s="263"/>
      <c r="AL158" s="264"/>
      <c r="AM158" s="266"/>
      <c r="AN158" s="216"/>
      <c r="AO158" s="146"/>
      <c r="AP158" s="146"/>
      <c r="AQ158" s="146"/>
      <c r="AR158" s="146"/>
      <c r="AS158" s="146"/>
      <c r="AT158" s="146"/>
      <c r="AU158" s="146"/>
      <c r="AV158" s="143"/>
      <c r="AW158" s="216"/>
      <c r="AX158" s="139"/>
      <c r="AY158" s="139"/>
      <c r="AZ158" s="139"/>
      <c r="BA158" s="189"/>
      <c r="BB158" s="139"/>
      <c r="BC158" s="139"/>
      <c r="BD158" s="139"/>
      <c r="BE158" s="189"/>
      <c r="BF158" s="139"/>
      <c r="BG158" s="139"/>
      <c r="BH158" s="139"/>
      <c r="BI158" s="189"/>
      <c r="BJ158" s="139"/>
      <c r="BK158" s="139"/>
      <c r="BL158" s="139"/>
      <c r="BM158" s="189"/>
      <c r="BN158" s="109"/>
      <c r="BO158" s="109"/>
      <c r="BP158" s="216"/>
      <c r="BQ158" s="189"/>
      <c r="BR158" s="216"/>
      <c r="BS158" s="216"/>
      <c r="BT158" s="216"/>
      <c r="BU158" s="189"/>
      <c r="BV158" s="216"/>
      <c r="BW158" s="216"/>
      <c r="BX158" s="216"/>
      <c r="BY158" s="189"/>
      <c r="BZ158" s="216"/>
      <c r="CA158" s="216"/>
      <c r="CB158" s="216"/>
      <c r="CC158" s="189"/>
      <c r="CD158" s="216"/>
      <c r="CE158" s="216"/>
      <c r="CF158" s="216"/>
      <c r="CG158" s="189"/>
      <c r="CH158" s="216"/>
      <c r="CI158" s="216"/>
      <c r="CJ158" s="216"/>
      <c r="CK158" s="189"/>
      <c r="CL158" s="216"/>
      <c r="CM158" s="216"/>
      <c r="CN158" s="216"/>
      <c r="CO158" s="189"/>
      <c r="CP158" s="216"/>
      <c r="CQ158" s="216"/>
      <c r="CR158" s="216"/>
      <c r="CS158" s="189"/>
      <c r="CT158" s="216"/>
      <c r="CU158" s="216"/>
      <c r="CV158" s="216"/>
      <c r="CW158" s="189"/>
      <c r="CX158" s="216"/>
      <c r="CY158" s="216"/>
      <c r="CZ158" s="216"/>
      <c r="DA158" s="216"/>
      <c r="DB158" s="216"/>
      <c r="DC158" s="216"/>
      <c r="DD158" s="216"/>
      <c r="DE158" s="216"/>
      <c r="DF158" s="189"/>
      <c r="DG158" s="216"/>
      <c r="DH158" s="216"/>
      <c r="DI158" s="216"/>
      <c r="DJ158" s="216"/>
      <c r="DK158" s="216"/>
      <c r="DL158" s="216"/>
      <c r="DM158" s="216"/>
      <c r="DN158" s="216"/>
      <c r="DO158" s="189"/>
      <c r="DP158" s="216"/>
      <c r="DQ158" s="216"/>
      <c r="DR158" s="216"/>
      <c r="DS158" s="216"/>
      <c r="DT158" s="216"/>
    </row>
    <row r="159" spans="1:124" ht="17.25" customHeight="1" x14ac:dyDescent="0.2">
      <c r="A159" s="279"/>
      <c r="B159" s="288"/>
      <c r="C159" s="261"/>
      <c r="D159" s="261"/>
      <c r="E159" s="282"/>
      <c r="F159" s="282"/>
      <c r="G159" s="282"/>
      <c r="H159" s="282"/>
      <c r="I159" s="273"/>
      <c r="J159" s="276"/>
      <c r="K159" s="235"/>
      <c r="L159" s="238"/>
      <c r="M159" s="241"/>
      <c r="N159" s="235"/>
      <c r="O159" s="270"/>
      <c r="P159" s="270"/>
      <c r="Q159" s="221"/>
      <c r="R159" s="132"/>
      <c r="S159" s="130"/>
      <c r="T159" s="56">
        <f>VLOOKUP(U159,FORMULAS!$A$15:$B$18,2,0)</f>
        <v>0</v>
      </c>
      <c r="U159" s="57" t="s">
        <v>156</v>
      </c>
      <c r="V159" s="58">
        <f>+IF(U159='Tabla Valoración controles'!$D$4,'Tabla Valoración controles'!$F$4,IF('208-PLA-Ft-78 Mapa Gestión'!U159='Tabla Valoración controles'!$D$5,'Tabla Valoración controles'!$F$5,IF(U159=FORMULAS!$A$10,0,'Tabla Valoración controles'!$F$6)))</f>
        <v>0</v>
      </c>
      <c r="W159" s="57"/>
      <c r="X159" s="59">
        <f>+IF(W159='Tabla Valoración controles'!$D$7,'Tabla Valoración controles'!$F$7,IF(U159=FORMULAS!$A$10,0,'Tabla Valoración controles'!$F$8))</f>
        <v>0</v>
      </c>
      <c r="Y159" s="57"/>
      <c r="Z159" s="58">
        <f>+IF(Y159='Tabla Valoración controles'!$D$9,'Tabla Valoración controles'!$F$9,IF(U159=FORMULAS!$A$10,0,'Tabla Valoración controles'!$F$10))</f>
        <v>0</v>
      </c>
      <c r="AA159" s="57"/>
      <c r="AB159" s="58">
        <f>+IF(AA159='Tabla Valoración controles'!$D$9,'Tabla Valoración controles'!$F$9,IF(W159=FORMULAS!$A$10,0,'Tabla Valoración controles'!$F$10))</f>
        <v>0</v>
      </c>
      <c r="AC159" s="57"/>
      <c r="AD159" s="58">
        <f>+IF(AC159='Tabla Valoración controles'!$D$13,'Tabla Valoración controles'!$F$13,'Tabla Valoración controles'!$F$14)</f>
        <v>0</v>
      </c>
      <c r="AE159" s="105">
        <f t="shared" si="123"/>
        <v>0</v>
      </c>
      <c r="AF159" s="105">
        <f t="shared" si="142"/>
        <v>0</v>
      </c>
      <c r="AG159" s="105">
        <f t="shared" si="143"/>
        <v>0.36</v>
      </c>
      <c r="AH159" s="263"/>
      <c r="AI159" s="263"/>
      <c r="AJ159" s="263"/>
      <c r="AK159" s="263"/>
      <c r="AL159" s="264"/>
      <c r="AM159" s="267"/>
      <c r="AN159" s="217"/>
      <c r="AO159" s="146"/>
      <c r="AP159" s="146"/>
      <c r="AQ159" s="146"/>
      <c r="AR159" s="146"/>
      <c r="AS159" s="146"/>
      <c r="AT159" s="146"/>
      <c r="AU159" s="146"/>
      <c r="AV159" s="144"/>
      <c r="AW159" s="217"/>
      <c r="AX159" s="139"/>
      <c r="AY159" s="139"/>
      <c r="AZ159" s="139"/>
      <c r="BA159" s="189"/>
      <c r="BB159" s="139"/>
      <c r="BC159" s="139"/>
      <c r="BD159" s="139"/>
      <c r="BE159" s="189"/>
      <c r="BF159" s="139"/>
      <c r="BG159" s="139"/>
      <c r="BH159" s="139"/>
      <c r="BI159" s="189"/>
      <c r="BJ159" s="139"/>
      <c r="BK159" s="139"/>
      <c r="BL159" s="139"/>
      <c r="BM159" s="189"/>
      <c r="BN159" s="110"/>
      <c r="BO159" s="110"/>
      <c r="BP159" s="217"/>
      <c r="BQ159" s="189"/>
      <c r="BR159" s="217"/>
      <c r="BS159" s="217"/>
      <c r="BT159" s="217"/>
      <c r="BU159" s="189"/>
      <c r="BV159" s="217"/>
      <c r="BW159" s="217"/>
      <c r="BX159" s="217"/>
      <c r="BY159" s="189"/>
      <c r="BZ159" s="217"/>
      <c r="CA159" s="217"/>
      <c r="CB159" s="217"/>
      <c r="CC159" s="189"/>
      <c r="CD159" s="217"/>
      <c r="CE159" s="217"/>
      <c r="CF159" s="217"/>
      <c r="CG159" s="189"/>
      <c r="CH159" s="217"/>
      <c r="CI159" s="217"/>
      <c r="CJ159" s="217"/>
      <c r="CK159" s="189"/>
      <c r="CL159" s="217"/>
      <c r="CM159" s="217"/>
      <c r="CN159" s="217"/>
      <c r="CO159" s="189"/>
      <c r="CP159" s="217"/>
      <c r="CQ159" s="217"/>
      <c r="CR159" s="217"/>
      <c r="CS159" s="189"/>
      <c r="CT159" s="217"/>
      <c r="CU159" s="217"/>
      <c r="CV159" s="217"/>
      <c r="CW159" s="189"/>
      <c r="CX159" s="217"/>
      <c r="CY159" s="217"/>
      <c r="CZ159" s="217"/>
      <c r="DA159" s="217"/>
      <c r="DB159" s="217"/>
      <c r="DC159" s="217"/>
      <c r="DD159" s="217"/>
      <c r="DE159" s="217"/>
      <c r="DF159" s="189"/>
      <c r="DG159" s="217"/>
      <c r="DH159" s="217"/>
      <c r="DI159" s="217"/>
      <c r="DJ159" s="217"/>
      <c r="DK159" s="217"/>
      <c r="DL159" s="217"/>
      <c r="DM159" s="217"/>
      <c r="DN159" s="217"/>
      <c r="DO159" s="189"/>
      <c r="DP159" s="217"/>
      <c r="DQ159" s="217"/>
      <c r="DR159" s="217"/>
      <c r="DS159" s="217"/>
      <c r="DT159" s="217"/>
    </row>
    <row r="160" spans="1:124" ht="135.75" customHeight="1" x14ac:dyDescent="0.2">
      <c r="A160" s="277">
        <v>26</v>
      </c>
      <c r="B160" s="280" t="s">
        <v>340</v>
      </c>
      <c r="C160" s="259" t="str">
        <f>VLOOKUP(B160,FORMULAS!$A$30:$B$52,2,0)</f>
        <v>Fortalecer el modelo de gestión, la infraestructura operacional y los sistemas de información de la Caja de Vivienda Popular.</v>
      </c>
      <c r="D160" s="259" t="str">
        <f>VLOOKUP(B160,FORMULAS!$A$30:$C$52,3,0)</f>
        <v xml:space="preserve">Jefe Oficina Asesora de Planeación </v>
      </c>
      <c r="E160" s="280" t="s">
        <v>113</v>
      </c>
      <c r="F160" s="271" t="s">
        <v>412</v>
      </c>
      <c r="G160" s="271" t="s">
        <v>413</v>
      </c>
      <c r="H160" s="328" t="s">
        <v>414</v>
      </c>
      <c r="I160" s="271" t="s">
        <v>262</v>
      </c>
      <c r="J160" s="274">
        <v>12</v>
      </c>
      <c r="K160" s="233" t="str">
        <f>+IF(L160=FORMULAS!$N$2,FORMULAS!$O$2,IF('208-PLA-Ft-78 Mapa Gestión'!L160:L165=FORMULAS!$N$3,FORMULAS!$O$3,IF('208-PLA-Ft-78 Mapa Gestión'!L160:L165=FORMULAS!$N$4,FORMULAS!$O$4,IF('208-PLA-Ft-78 Mapa Gestión'!L160:L165=FORMULAS!$N$5,FORMULAS!$O$5,IF('208-PLA-Ft-78 Mapa Gestión'!L160:L165=FORMULAS!$N$6,FORMULAS!$O$6)))))</f>
        <v>Baja</v>
      </c>
      <c r="L160" s="236">
        <f>+IF(J160&lt;=FORMULAS!$M$2,FORMULAS!$N$2,IF('208-PLA-Ft-78 Mapa Gestión'!J160&lt;=FORMULAS!$M$3,FORMULAS!$N$3,IF('208-PLA-Ft-78 Mapa Gestión'!J160&lt;=FORMULAS!$M$4,FORMULAS!$N$4,IF('208-PLA-Ft-78 Mapa Gestión'!J160&lt;=FORMULAS!$M$5,FORMULAS!$N$5,FORMULAS!$N$6))))</f>
        <v>0.4</v>
      </c>
      <c r="M160" s="239" t="s">
        <v>261</v>
      </c>
      <c r="N160" s="233" t="str">
        <f>+IF(M160=FORMULAS!$H$2,FORMULAS!$I$2,IF('208-PLA-Ft-78 Mapa Gestión'!M160:M165=FORMULAS!$H$3,FORMULAS!$I$3,IF('208-PLA-Ft-78 Mapa Gestión'!M160:M165=FORMULAS!$H$4,FORMULAS!$I$4,IF('208-PLA-Ft-78 Mapa Gestión'!M160:M165=FORMULAS!$H$5,FORMULAS!$I$5,IF('208-PLA-Ft-78 Mapa Gestión'!M160:M165=FORMULAS!$H$6,FORMULAS!$I$6,IF('208-PLA-Ft-78 Mapa Gestión'!M160:M165=FORMULAS!$H$7,FORMULAS!$I$7,IF('208-PLA-Ft-78 Mapa Gestión'!M160:M165=FORMULAS!$H$8,FORMULAS!$I$8,IF('208-PLA-Ft-78 Mapa Gestión'!M160:M165=FORMULAS!$H$9,FORMULAS!$I$9,IF('208-PLA-Ft-78 Mapa Gestión'!M160:M165=FORMULAS!$H$10,FORMULAS!$I$10,IF('208-PLA-Ft-78 Mapa Gestión'!M160:M165=FORMULAS!$H$11,FORMULAS!$I$11))))))))))</f>
        <v>Mayor</v>
      </c>
      <c r="O160" s="268">
        <f>VLOOKUP(N160,FORMULAS!$I$1:$J$6,2,0)</f>
        <v>0.8</v>
      </c>
      <c r="P160" s="268" t="str">
        <f t="shared" ref="P160" si="144">CONCATENATE(N160,K160)</f>
        <v>MayorBaja</v>
      </c>
      <c r="Q160" s="219" t="str">
        <f>VLOOKUP(P160,FORMULAS!$K$17:$L$42,2,0)</f>
        <v>Alto</v>
      </c>
      <c r="R160" s="132">
        <v>1</v>
      </c>
      <c r="S160" s="130" t="s">
        <v>492</v>
      </c>
      <c r="T160" s="56" t="str">
        <f>VLOOKUP(U160,FORMULAS!$A$15:$B$18,2,0)</f>
        <v>Probabilidad</v>
      </c>
      <c r="U160" s="57" t="s">
        <v>13</v>
      </c>
      <c r="V160" s="58">
        <f>+IF(U160='Tabla Valoración controles'!$D$4,'Tabla Valoración controles'!$F$4,IF('208-PLA-Ft-78 Mapa Gestión'!U160='Tabla Valoración controles'!$D$5,'Tabla Valoración controles'!$F$5,IF(U160=FORMULAS!$A$10,0,'Tabla Valoración controles'!$F$6)))</f>
        <v>0.25</v>
      </c>
      <c r="W160" s="57" t="s">
        <v>8</v>
      </c>
      <c r="X160" s="59">
        <f>+IF(W160='Tabla Valoración controles'!$D$7,'Tabla Valoración controles'!$F$7,IF(U160=FORMULAS!$A$10,0,'Tabla Valoración controles'!$F$8))</f>
        <v>0.15</v>
      </c>
      <c r="Y160" s="57" t="s">
        <v>19</v>
      </c>
      <c r="Z160" s="58">
        <f>+IF(Y160='Tabla Valoración controles'!$D$9,'Tabla Valoración controles'!$F$9,IF(U160=FORMULAS!$A$10,0,'Tabla Valoración controles'!$F$10))</f>
        <v>0</v>
      </c>
      <c r="AA160" s="57" t="s">
        <v>21</v>
      </c>
      <c r="AB160" s="58">
        <f>+IF(AA160='Tabla Valoración controles'!$D$9,'Tabla Valoración controles'!$F$9,IF(W160=FORMULAS!$A$10,0,'Tabla Valoración controles'!$F$10))</f>
        <v>0</v>
      </c>
      <c r="AC160" s="57" t="s">
        <v>100</v>
      </c>
      <c r="AD160" s="58">
        <f>+IF(AC160='Tabla Valoración controles'!$D$13,'Tabla Valoración controles'!$F$13,'Tabla Valoración controles'!$F$14)</f>
        <v>0</v>
      </c>
      <c r="AE160" s="105">
        <f t="shared" si="123"/>
        <v>0.4</v>
      </c>
      <c r="AF160" s="105">
        <f>+IF(T160=FORMULAS!$A$8,'208-PLA-Ft-78 Mapa Gestión'!AE160*'208-PLA-Ft-78 Mapa Gestión'!L160:L165,'208-PLA-Ft-78 Mapa Gestión'!AE160*'208-PLA-Ft-78 Mapa Gestión'!O160:O165)</f>
        <v>0.16000000000000003</v>
      </c>
      <c r="AG160" s="105">
        <f>+IF(T160=FORMULAS!$A$8,'208-PLA-Ft-78 Mapa Gestión'!L160:L165-'208-PLA-Ft-78 Mapa Gestión'!AF160,0)</f>
        <v>0.24</v>
      </c>
      <c r="AH160" s="262">
        <f t="shared" ref="AH160" si="145">+AG165</f>
        <v>0.16799999999999998</v>
      </c>
      <c r="AI160" s="262" t="str">
        <f>+IF(AH160&lt;=FORMULAS!$N$2,FORMULAS!$O$2,IF(AH160&lt;=FORMULAS!$N$3,FORMULAS!$O$3,IF(AH160&lt;=FORMULAS!$N$4,FORMULAS!$O$4,IF(AH160&lt;=FORMULAS!$N$5,FORMULAS!$O$5,FORMULAS!O156))))</f>
        <v>Muy Baja</v>
      </c>
      <c r="AJ160" s="262" t="str">
        <f>+IF(T160=FORMULAS!$A$9,AG165,'208-PLA-Ft-78 Mapa Gestión'!N160:N165)</f>
        <v>Mayor</v>
      </c>
      <c r="AK160" s="262">
        <f>+IF(T160=FORMULAS!B159,'208-PLA-Ft-78 Mapa Gestión'!AG165,'208-PLA-Ft-78 Mapa Gestión'!O160:O165)</f>
        <v>0.8</v>
      </c>
      <c r="AL160" s="264" t="str">
        <f t="shared" ref="AL160" si="146">CONCATENATE(AJ160,AI160)</f>
        <v>MayorMuy Baja</v>
      </c>
      <c r="AM160" s="265" t="str">
        <f>VLOOKUP(AL160,FORMULAS!$K$17:$L$42,2,0)</f>
        <v>Alto</v>
      </c>
      <c r="AN160" s="215" t="s">
        <v>162</v>
      </c>
      <c r="AO160" s="139" t="s">
        <v>540</v>
      </c>
      <c r="AP160" s="139" t="s">
        <v>578</v>
      </c>
      <c r="AQ160" s="164" t="s">
        <v>323</v>
      </c>
      <c r="AR160" s="158">
        <v>44593</v>
      </c>
      <c r="AS160" s="158">
        <v>44926</v>
      </c>
      <c r="AT160" s="139" t="s">
        <v>631</v>
      </c>
      <c r="AU160" s="139" t="s">
        <v>632</v>
      </c>
      <c r="AV160" s="157" t="s">
        <v>234</v>
      </c>
      <c r="AW160" s="229" t="s">
        <v>678</v>
      </c>
      <c r="AX160" s="139"/>
      <c r="AY160" s="139"/>
      <c r="AZ160" s="139"/>
      <c r="BA160" s="189"/>
      <c r="BB160" s="139"/>
      <c r="BC160" s="139"/>
      <c r="BD160" s="139"/>
      <c r="BE160" s="189"/>
      <c r="BF160" s="139"/>
      <c r="BG160" s="139"/>
      <c r="BH160" s="139"/>
      <c r="BI160" s="189"/>
      <c r="BJ160" s="139"/>
      <c r="BK160" s="139"/>
      <c r="BL160" s="139"/>
      <c r="BM160" s="189"/>
      <c r="BN160" s="108"/>
      <c r="BO160" s="108"/>
      <c r="BP160" s="215"/>
      <c r="BQ160" s="189"/>
      <c r="BR160" s="215"/>
      <c r="BS160" s="215"/>
      <c r="BT160" s="215"/>
      <c r="BU160" s="189"/>
      <c r="BV160" s="215"/>
      <c r="BW160" s="215"/>
      <c r="BX160" s="215"/>
      <c r="BY160" s="189"/>
      <c r="BZ160" s="215"/>
      <c r="CA160" s="215"/>
      <c r="CB160" s="215"/>
      <c r="CC160" s="189"/>
      <c r="CD160" s="215"/>
      <c r="CE160" s="215"/>
      <c r="CF160" s="215"/>
      <c r="CG160" s="189"/>
      <c r="CH160" s="215"/>
      <c r="CI160" s="215"/>
      <c r="CJ160" s="215"/>
      <c r="CK160" s="189"/>
      <c r="CL160" s="215"/>
      <c r="CM160" s="215"/>
      <c r="CN160" s="215"/>
      <c r="CO160" s="189"/>
      <c r="CP160" s="215"/>
      <c r="CQ160" s="215"/>
      <c r="CR160" s="215"/>
      <c r="CS160" s="189"/>
      <c r="CT160" s="215"/>
      <c r="CU160" s="215"/>
      <c r="CV160" s="215"/>
      <c r="CW160" s="189"/>
      <c r="CX160" s="215"/>
      <c r="CY160" s="215"/>
      <c r="CZ160" s="215"/>
      <c r="DA160" s="215"/>
      <c r="DB160" s="215"/>
      <c r="DC160" s="215"/>
      <c r="DD160" s="215"/>
      <c r="DE160" s="215"/>
      <c r="DF160" s="189"/>
      <c r="DG160" s="215"/>
      <c r="DH160" s="215"/>
      <c r="DI160" s="215"/>
      <c r="DJ160" s="215"/>
      <c r="DK160" s="215"/>
      <c r="DL160" s="215"/>
      <c r="DM160" s="215"/>
      <c r="DN160" s="215"/>
      <c r="DO160" s="189"/>
      <c r="DP160" s="215"/>
      <c r="DQ160" s="215"/>
      <c r="DR160" s="215"/>
      <c r="DS160" s="215"/>
      <c r="DT160" s="215"/>
    </row>
    <row r="161" spans="1:124" ht="135.75" customHeight="1" x14ac:dyDescent="0.2">
      <c r="A161" s="278"/>
      <c r="B161" s="281"/>
      <c r="C161" s="260"/>
      <c r="D161" s="260"/>
      <c r="E161" s="281"/>
      <c r="F161" s="272"/>
      <c r="G161" s="272"/>
      <c r="H161" s="329"/>
      <c r="I161" s="272"/>
      <c r="J161" s="275"/>
      <c r="K161" s="234"/>
      <c r="L161" s="237"/>
      <c r="M161" s="240"/>
      <c r="N161" s="234"/>
      <c r="O161" s="269"/>
      <c r="P161" s="269"/>
      <c r="Q161" s="220"/>
      <c r="R161" s="132">
        <v>2</v>
      </c>
      <c r="S161" s="131" t="s">
        <v>493</v>
      </c>
      <c r="T161" s="56" t="str">
        <f>VLOOKUP(U161,FORMULAS!$A$15:$B$18,2,0)</f>
        <v>Probabilidad</v>
      </c>
      <c r="U161" s="57" t="s">
        <v>14</v>
      </c>
      <c r="V161" s="58">
        <f>+IF(U161='Tabla Valoración controles'!$D$4,'Tabla Valoración controles'!$F$4,IF('208-PLA-Ft-78 Mapa Gestión'!U161='Tabla Valoración controles'!$D$5,'Tabla Valoración controles'!$F$5,IF(U161=FORMULAS!$A$10,0,'Tabla Valoración controles'!$F$6)))</f>
        <v>0.15</v>
      </c>
      <c r="W161" s="57" t="s">
        <v>8</v>
      </c>
      <c r="X161" s="59">
        <f>+IF(W161='Tabla Valoración controles'!$D$7,'Tabla Valoración controles'!$F$7,IF(U161=FORMULAS!$A$10,0,'Tabla Valoración controles'!$F$8))</f>
        <v>0.15</v>
      </c>
      <c r="Y161" s="57" t="s">
        <v>18</v>
      </c>
      <c r="Z161" s="58">
        <f>+IF(Y161='Tabla Valoración controles'!$D$9,'Tabla Valoración controles'!$F$9,IF(U161=FORMULAS!$A$10,0,'Tabla Valoración controles'!$F$10))</f>
        <v>0</v>
      </c>
      <c r="AA161" s="57" t="s">
        <v>21</v>
      </c>
      <c r="AB161" s="58">
        <f>+IF(AA161='Tabla Valoración controles'!$D$9,'Tabla Valoración controles'!$F$9,IF(W161=FORMULAS!$A$10,0,'Tabla Valoración controles'!$F$10))</f>
        <v>0</v>
      </c>
      <c r="AC161" s="57" t="s">
        <v>100</v>
      </c>
      <c r="AD161" s="58">
        <f>+IF(AC161='Tabla Valoración controles'!$D$13,'Tabla Valoración controles'!$F$13,'Tabla Valoración controles'!$F$14)</f>
        <v>0</v>
      </c>
      <c r="AE161" s="105">
        <f t="shared" si="123"/>
        <v>0.3</v>
      </c>
      <c r="AF161" s="105">
        <f t="shared" ref="AF161" si="147">+AE161*AG160</f>
        <v>7.1999999999999995E-2</v>
      </c>
      <c r="AG161" s="105">
        <f t="shared" ref="AG161" si="148">+AG160-AF161</f>
        <v>0.16799999999999998</v>
      </c>
      <c r="AH161" s="263"/>
      <c r="AI161" s="263"/>
      <c r="AJ161" s="263"/>
      <c r="AK161" s="263"/>
      <c r="AL161" s="264"/>
      <c r="AM161" s="266"/>
      <c r="AN161" s="216"/>
      <c r="AO161" s="139"/>
      <c r="AP161" s="139"/>
      <c r="AQ161" s="164"/>
      <c r="AR161" s="139"/>
      <c r="AS161" s="139"/>
      <c r="AT161" s="139"/>
      <c r="AU161" s="139"/>
      <c r="AV161" s="143"/>
      <c r="AW161" s="230"/>
      <c r="AX161" s="139"/>
      <c r="AY161" s="139"/>
      <c r="AZ161" s="139"/>
      <c r="BA161" s="189"/>
      <c r="BB161" s="139"/>
      <c r="BC161" s="139"/>
      <c r="BD161" s="139"/>
      <c r="BE161" s="189"/>
      <c r="BF161" s="139"/>
      <c r="BG161" s="139"/>
      <c r="BH161" s="139"/>
      <c r="BI161" s="189"/>
      <c r="BJ161" s="139"/>
      <c r="BK161" s="139"/>
      <c r="BL161" s="139"/>
      <c r="BM161" s="189"/>
      <c r="BN161" s="109"/>
      <c r="BO161" s="109"/>
      <c r="BP161" s="216"/>
      <c r="BQ161" s="189"/>
      <c r="BR161" s="216"/>
      <c r="BS161" s="216"/>
      <c r="BT161" s="216"/>
      <c r="BU161" s="189"/>
      <c r="BV161" s="216"/>
      <c r="BW161" s="216"/>
      <c r="BX161" s="216"/>
      <c r="BY161" s="189"/>
      <c r="BZ161" s="216"/>
      <c r="CA161" s="216"/>
      <c r="CB161" s="216"/>
      <c r="CC161" s="189"/>
      <c r="CD161" s="216"/>
      <c r="CE161" s="216"/>
      <c r="CF161" s="216"/>
      <c r="CG161" s="189"/>
      <c r="CH161" s="216"/>
      <c r="CI161" s="216"/>
      <c r="CJ161" s="216"/>
      <c r="CK161" s="189"/>
      <c r="CL161" s="216"/>
      <c r="CM161" s="216"/>
      <c r="CN161" s="216"/>
      <c r="CO161" s="189"/>
      <c r="CP161" s="216"/>
      <c r="CQ161" s="216"/>
      <c r="CR161" s="216"/>
      <c r="CS161" s="189"/>
      <c r="CT161" s="216"/>
      <c r="CU161" s="216"/>
      <c r="CV161" s="216"/>
      <c r="CW161" s="189"/>
      <c r="CX161" s="216"/>
      <c r="CY161" s="216"/>
      <c r="CZ161" s="216"/>
      <c r="DA161" s="216"/>
      <c r="DB161" s="216"/>
      <c r="DC161" s="216"/>
      <c r="DD161" s="216"/>
      <c r="DE161" s="216"/>
      <c r="DF161" s="189"/>
      <c r="DG161" s="216"/>
      <c r="DH161" s="216"/>
      <c r="DI161" s="216"/>
      <c r="DJ161" s="216"/>
      <c r="DK161" s="216"/>
      <c r="DL161" s="216"/>
      <c r="DM161" s="216"/>
      <c r="DN161" s="216"/>
      <c r="DO161" s="189"/>
      <c r="DP161" s="216"/>
      <c r="DQ161" s="216"/>
      <c r="DR161" s="216"/>
      <c r="DS161" s="216"/>
      <c r="DT161" s="216"/>
    </row>
    <row r="162" spans="1:124" ht="17.25" customHeight="1" x14ac:dyDescent="0.2">
      <c r="A162" s="278"/>
      <c r="B162" s="281"/>
      <c r="C162" s="260"/>
      <c r="D162" s="260"/>
      <c r="E162" s="281"/>
      <c r="F162" s="272"/>
      <c r="G162" s="272"/>
      <c r="H162" s="329"/>
      <c r="I162" s="272"/>
      <c r="J162" s="275"/>
      <c r="K162" s="234"/>
      <c r="L162" s="237"/>
      <c r="M162" s="240"/>
      <c r="N162" s="234"/>
      <c r="O162" s="269"/>
      <c r="P162" s="269"/>
      <c r="Q162" s="220"/>
      <c r="R162" s="132"/>
      <c r="S162" s="130"/>
      <c r="T162" s="56">
        <f>VLOOKUP(U162,FORMULAS!$A$15:$B$18,2,0)</f>
        <v>0</v>
      </c>
      <c r="U162" s="57" t="s">
        <v>156</v>
      </c>
      <c r="V162" s="58">
        <f>+IF(U162='Tabla Valoración controles'!$D$4,'Tabla Valoración controles'!$F$4,IF('208-PLA-Ft-78 Mapa Gestión'!U162='Tabla Valoración controles'!$D$5,'Tabla Valoración controles'!$F$5,IF(U162=FORMULAS!$A$10,0,'Tabla Valoración controles'!$F$6)))</f>
        <v>0</v>
      </c>
      <c r="W162" s="57"/>
      <c r="X162" s="59">
        <f>+IF(W162='Tabla Valoración controles'!$D$7,'Tabla Valoración controles'!$F$7,IF(U162=FORMULAS!$A$10,0,'Tabla Valoración controles'!$F$8))</f>
        <v>0</v>
      </c>
      <c r="Y162" s="57"/>
      <c r="Z162" s="58">
        <f>+IF(Y162='Tabla Valoración controles'!$D$9,'Tabla Valoración controles'!$F$9,IF(U162=FORMULAS!$A$10,0,'Tabla Valoración controles'!$F$10))</f>
        <v>0</v>
      </c>
      <c r="AA162" s="57"/>
      <c r="AB162" s="58">
        <f>+IF(AA162='Tabla Valoración controles'!$D$9,'Tabla Valoración controles'!$F$9,IF(W162=FORMULAS!$A$10,0,'Tabla Valoración controles'!$F$10))</f>
        <v>0</v>
      </c>
      <c r="AC162" s="57"/>
      <c r="AD162" s="58">
        <f>+IF(AC162='Tabla Valoración controles'!$D$13,'Tabla Valoración controles'!$F$13,'Tabla Valoración controles'!$F$14)</f>
        <v>0</v>
      </c>
      <c r="AE162" s="105">
        <f t="shared" si="123"/>
        <v>0</v>
      </c>
      <c r="AF162" s="105">
        <f t="shared" ref="AF162:AF165" si="149">+AF161*AE162</f>
        <v>0</v>
      </c>
      <c r="AG162" s="105">
        <f t="shared" si="143"/>
        <v>0.16799999999999998</v>
      </c>
      <c r="AH162" s="263"/>
      <c r="AI162" s="263"/>
      <c r="AJ162" s="263"/>
      <c r="AK162" s="263"/>
      <c r="AL162" s="264"/>
      <c r="AM162" s="266"/>
      <c r="AN162" s="216"/>
      <c r="AO162" s="139"/>
      <c r="AP162" s="139"/>
      <c r="AQ162" s="164"/>
      <c r="AR162" s="139"/>
      <c r="AS162" s="139"/>
      <c r="AT162" s="139"/>
      <c r="AU162" s="139"/>
      <c r="AV162" s="143"/>
      <c r="AW162" s="230"/>
      <c r="AX162" s="139"/>
      <c r="AY162" s="139"/>
      <c r="AZ162" s="139"/>
      <c r="BA162" s="189"/>
      <c r="BB162" s="139"/>
      <c r="BC162" s="139"/>
      <c r="BD162" s="139"/>
      <c r="BE162" s="189"/>
      <c r="BF162" s="139"/>
      <c r="BG162" s="139"/>
      <c r="BH162" s="139"/>
      <c r="BI162" s="189"/>
      <c r="BJ162" s="139"/>
      <c r="BK162" s="139"/>
      <c r="BL162" s="139"/>
      <c r="BM162" s="189"/>
      <c r="BN162" s="109"/>
      <c r="BO162" s="109"/>
      <c r="BP162" s="216"/>
      <c r="BQ162" s="189"/>
      <c r="BR162" s="216"/>
      <c r="BS162" s="216"/>
      <c r="BT162" s="216"/>
      <c r="BU162" s="189"/>
      <c r="BV162" s="216"/>
      <c r="BW162" s="216"/>
      <c r="BX162" s="216"/>
      <c r="BY162" s="189"/>
      <c r="BZ162" s="216"/>
      <c r="CA162" s="216"/>
      <c r="CB162" s="216"/>
      <c r="CC162" s="189"/>
      <c r="CD162" s="216"/>
      <c r="CE162" s="216"/>
      <c r="CF162" s="216"/>
      <c r="CG162" s="189"/>
      <c r="CH162" s="216"/>
      <c r="CI162" s="216"/>
      <c r="CJ162" s="216"/>
      <c r="CK162" s="189"/>
      <c r="CL162" s="216"/>
      <c r="CM162" s="216"/>
      <c r="CN162" s="216"/>
      <c r="CO162" s="189"/>
      <c r="CP162" s="216"/>
      <c r="CQ162" s="216"/>
      <c r="CR162" s="216"/>
      <c r="CS162" s="189"/>
      <c r="CT162" s="216"/>
      <c r="CU162" s="216"/>
      <c r="CV162" s="216"/>
      <c r="CW162" s="189"/>
      <c r="CX162" s="216"/>
      <c r="CY162" s="216"/>
      <c r="CZ162" s="216"/>
      <c r="DA162" s="216"/>
      <c r="DB162" s="216"/>
      <c r="DC162" s="216"/>
      <c r="DD162" s="216"/>
      <c r="DE162" s="216"/>
      <c r="DF162" s="189"/>
      <c r="DG162" s="216"/>
      <c r="DH162" s="216"/>
      <c r="DI162" s="216"/>
      <c r="DJ162" s="216"/>
      <c r="DK162" s="216"/>
      <c r="DL162" s="216"/>
      <c r="DM162" s="216"/>
      <c r="DN162" s="216"/>
      <c r="DO162" s="189"/>
      <c r="DP162" s="216"/>
      <c r="DQ162" s="216"/>
      <c r="DR162" s="216"/>
      <c r="DS162" s="216"/>
      <c r="DT162" s="216"/>
    </row>
    <row r="163" spans="1:124" ht="17.25" customHeight="1" x14ac:dyDescent="0.2">
      <c r="A163" s="278"/>
      <c r="B163" s="281"/>
      <c r="C163" s="260"/>
      <c r="D163" s="260"/>
      <c r="E163" s="281"/>
      <c r="F163" s="272"/>
      <c r="G163" s="272"/>
      <c r="H163" s="329"/>
      <c r="I163" s="272"/>
      <c r="J163" s="275"/>
      <c r="K163" s="234"/>
      <c r="L163" s="237"/>
      <c r="M163" s="240"/>
      <c r="N163" s="234"/>
      <c r="O163" s="269"/>
      <c r="P163" s="269"/>
      <c r="Q163" s="220"/>
      <c r="R163" s="132"/>
      <c r="S163" s="130"/>
      <c r="T163" s="56">
        <f>VLOOKUP(U163,FORMULAS!$A$15:$B$18,2,0)</f>
        <v>0</v>
      </c>
      <c r="U163" s="57" t="s">
        <v>156</v>
      </c>
      <c r="V163" s="58">
        <f>+IF(U163='Tabla Valoración controles'!$D$4,'Tabla Valoración controles'!$F$4,IF('208-PLA-Ft-78 Mapa Gestión'!U163='Tabla Valoración controles'!$D$5,'Tabla Valoración controles'!$F$5,IF(U163=FORMULAS!$A$10,0,'Tabla Valoración controles'!$F$6)))</f>
        <v>0</v>
      </c>
      <c r="W163" s="57"/>
      <c r="X163" s="59">
        <f>+IF(W163='Tabla Valoración controles'!$D$7,'Tabla Valoración controles'!$F$7,IF(U163=FORMULAS!$A$10,0,'Tabla Valoración controles'!$F$8))</f>
        <v>0</v>
      </c>
      <c r="Y163" s="57"/>
      <c r="Z163" s="58">
        <f>+IF(Y163='Tabla Valoración controles'!$D$9,'Tabla Valoración controles'!$F$9,IF(U163=FORMULAS!$A$10,0,'Tabla Valoración controles'!$F$10))</f>
        <v>0</v>
      </c>
      <c r="AA163" s="57"/>
      <c r="AB163" s="58">
        <f>+IF(AA163='Tabla Valoración controles'!$D$9,'Tabla Valoración controles'!$F$9,IF(W163=FORMULAS!$A$10,0,'Tabla Valoración controles'!$F$10))</f>
        <v>0</v>
      </c>
      <c r="AC163" s="57"/>
      <c r="AD163" s="58">
        <f>+IF(AC163='Tabla Valoración controles'!$D$13,'Tabla Valoración controles'!$F$13,'Tabla Valoración controles'!$F$14)</f>
        <v>0</v>
      </c>
      <c r="AE163" s="105">
        <f t="shared" si="123"/>
        <v>0</v>
      </c>
      <c r="AF163" s="105">
        <f t="shared" si="149"/>
        <v>0</v>
      </c>
      <c r="AG163" s="105">
        <f t="shared" si="143"/>
        <v>0.16799999999999998</v>
      </c>
      <c r="AH163" s="263"/>
      <c r="AI163" s="263"/>
      <c r="AJ163" s="263"/>
      <c r="AK163" s="263"/>
      <c r="AL163" s="264"/>
      <c r="AM163" s="266"/>
      <c r="AN163" s="216"/>
      <c r="AO163" s="139"/>
      <c r="AP163" s="139"/>
      <c r="AQ163" s="164"/>
      <c r="AR163" s="139"/>
      <c r="AS163" s="139"/>
      <c r="AT163" s="139"/>
      <c r="AU163" s="139"/>
      <c r="AV163" s="143"/>
      <c r="AW163" s="230"/>
      <c r="AX163" s="139"/>
      <c r="AY163" s="139"/>
      <c r="AZ163" s="139"/>
      <c r="BA163" s="189"/>
      <c r="BB163" s="139"/>
      <c r="BC163" s="139"/>
      <c r="BD163" s="139"/>
      <c r="BE163" s="189"/>
      <c r="BF163" s="139"/>
      <c r="BG163" s="139"/>
      <c r="BH163" s="139"/>
      <c r="BI163" s="189"/>
      <c r="BJ163" s="139"/>
      <c r="BK163" s="139"/>
      <c r="BL163" s="139"/>
      <c r="BM163" s="189"/>
      <c r="BN163" s="109"/>
      <c r="BO163" s="109"/>
      <c r="BP163" s="216"/>
      <c r="BQ163" s="189"/>
      <c r="BR163" s="216"/>
      <c r="BS163" s="216"/>
      <c r="BT163" s="216"/>
      <c r="BU163" s="189"/>
      <c r="BV163" s="216"/>
      <c r="BW163" s="216"/>
      <c r="BX163" s="216"/>
      <c r="BY163" s="189"/>
      <c r="BZ163" s="216"/>
      <c r="CA163" s="216"/>
      <c r="CB163" s="216"/>
      <c r="CC163" s="189"/>
      <c r="CD163" s="216"/>
      <c r="CE163" s="216"/>
      <c r="CF163" s="216"/>
      <c r="CG163" s="189"/>
      <c r="CH163" s="216"/>
      <c r="CI163" s="216"/>
      <c r="CJ163" s="216"/>
      <c r="CK163" s="189"/>
      <c r="CL163" s="216"/>
      <c r="CM163" s="216"/>
      <c r="CN163" s="216"/>
      <c r="CO163" s="189"/>
      <c r="CP163" s="216"/>
      <c r="CQ163" s="216"/>
      <c r="CR163" s="216"/>
      <c r="CS163" s="189"/>
      <c r="CT163" s="216"/>
      <c r="CU163" s="216"/>
      <c r="CV163" s="216"/>
      <c r="CW163" s="189"/>
      <c r="CX163" s="216"/>
      <c r="CY163" s="216"/>
      <c r="CZ163" s="216"/>
      <c r="DA163" s="216"/>
      <c r="DB163" s="216"/>
      <c r="DC163" s="216"/>
      <c r="DD163" s="216"/>
      <c r="DE163" s="216"/>
      <c r="DF163" s="189"/>
      <c r="DG163" s="216"/>
      <c r="DH163" s="216"/>
      <c r="DI163" s="216"/>
      <c r="DJ163" s="216"/>
      <c r="DK163" s="216"/>
      <c r="DL163" s="216"/>
      <c r="DM163" s="216"/>
      <c r="DN163" s="216"/>
      <c r="DO163" s="189"/>
      <c r="DP163" s="216"/>
      <c r="DQ163" s="216"/>
      <c r="DR163" s="216"/>
      <c r="DS163" s="216"/>
      <c r="DT163" s="216"/>
    </row>
    <row r="164" spans="1:124" ht="17.25" customHeight="1" x14ac:dyDescent="0.2">
      <c r="A164" s="278"/>
      <c r="B164" s="281"/>
      <c r="C164" s="260"/>
      <c r="D164" s="260"/>
      <c r="E164" s="281"/>
      <c r="F164" s="272"/>
      <c r="G164" s="272"/>
      <c r="H164" s="329"/>
      <c r="I164" s="272"/>
      <c r="J164" s="275"/>
      <c r="K164" s="234"/>
      <c r="L164" s="237"/>
      <c r="M164" s="240"/>
      <c r="N164" s="234"/>
      <c r="O164" s="269"/>
      <c r="P164" s="269"/>
      <c r="Q164" s="220"/>
      <c r="R164" s="132"/>
      <c r="S164" s="130"/>
      <c r="T164" s="56">
        <f>VLOOKUP(U164,FORMULAS!$A$15:$B$18,2,0)</f>
        <v>0</v>
      </c>
      <c r="U164" s="57" t="s">
        <v>156</v>
      </c>
      <c r="V164" s="58">
        <f>+IF(U164='Tabla Valoración controles'!$D$4,'Tabla Valoración controles'!$F$4,IF('208-PLA-Ft-78 Mapa Gestión'!U164='Tabla Valoración controles'!$D$5,'Tabla Valoración controles'!$F$5,IF(U164=FORMULAS!$A$10,0,'Tabla Valoración controles'!$F$6)))</f>
        <v>0</v>
      </c>
      <c r="W164" s="57"/>
      <c r="X164" s="59">
        <f>+IF(W164='Tabla Valoración controles'!$D$7,'Tabla Valoración controles'!$F$7,IF(U164=FORMULAS!$A$10,0,'Tabla Valoración controles'!$F$8))</f>
        <v>0</v>
      </c>
      <c r="Y164" s="57"/>
      <c r="Z164" s="58">
        <f>+IF(Y164='Tabla Valoración controles'!$D$9,'Tabla Valoración controles'!$F$9,IF(U164=FORMULAS!$A$10,0,'Tabla Valoración controles'!$F$10))</f>
        <v>0</v>
      </c>
      <c r="AA164" s="57"/>
      <c r="AB164" s="58">
        <f>+IF(AA164='Tabla Valoración controles'!$D$9,'Tabla Valoración controles'!$F$9,IF(W164=FORMULAS!$A$10,0,'Tabla Valoración controles'!$F$10))</f>
        <v>0</v>
      </c>
      <c r="AC164" s="57"/>
      <c r="AD164" s="58">
        <f>+IF(AC164='Tabla Valoración controles'!$D$13,'Tabla Valoración controles'!$F$13,'Tabla Valoración controles'!$F$14)</f>
        <v>0</v>
      </c>
      <c r="AE164" s="105">
        <f t="shared" si="123"/>
        <v>0</v>
      </c>
      <c r="AF164" s="105">
        <f t="shared" si="149"/>
        <v>0</v>
      </c>
      <c r="AG164" s="105">
        <f t="shared" si="143"/>
        <v>0.16799999999999998</v>
      </c>
      <c r="AH164" s="263"/>
      <c r="AI164" s="263"/>
      <c r="AJ164" s="263"/>
      <c r="AK164" s="263"/>
      <c r="AL164" s="264"/>
      <c r="AM164" s="266"/>
      <c r="AN164" s="216"/>
      <c r="AO164" s="139"/>
      <c r="AP164" s="139"/>
      <c r="AQ164" s="164"/>
      <c r="AR164" s="139"/>
      <c r="AS164" s="139"/>
      <c r="AT164" s="139"/>
      <c r="AU164" s="139"/>
      <c r="AV164" s="143"/>
      <c r="AW164" s="230"/>
      <c r="AX164" s="139"/>
      <c r="AY164" s="139"/>
      <c r="AZ164" s="139"/>
      <c r="BA164" s="189"/>
      <c r="BB164" s="139"/>
      <c r="BC164" s="139"/>
      <c r="BD164" s="139"/>
      <c r="BE164" s="189"/>
      <c r="BF164" s="139"/>
      <c r="BG164" s="139"/>
      <c r="BH164" s="139"/>
      <c r="BI164" s="189"/>
      <c r="BJ164" s="139"/>
      <c r="BK164" s="139"/>
      <c r="BL164" s="139"/>
      <c r="BM164" s="189"/>
      <c r="BN164" s="109"/>
      <c r="BO164" s="109"/>
      <c r="BP164" s="216"/>
      <c r="BQ164" s="189"/>
      <c r="BR164" s="216"/>
      <c r="BS164" s="216"/>
      <c r="BT164" s="216"/>
      <c r="BU164" s="189"/>
      <c r="BV164" s="216"/>
      <c r="BW164" s="216"/>
      <c r="BX164" s="216"/>
      <c r="BY164" s="189"/>
      <c r="BZ164" s="216"/>
      <c r="CA164" s="216"/>
      <c r="CB164" s="216"/>
      <c r="CC164" s="189"/>
      <c r="CD164" s="216"/>
      <c r="CE164" s="216"/>
      <c r="CF164" s="216"/>
      <c r="CG164" s="189"/>
      <c r="CH164" s="216"/>
      <c r="CI164" s="216"/>
      <c r="CJ164" s="216"/>
      <c r="CK164" s="189"/>
      <c r="CL164" s="216"/>
      <c r="CM164" s="216"/>
      <c r="CN164" s="216"/>
      <c r="CO164" s="189"/>
      <c r="CP164" s="216"/>
      <c r="CQ164" s="216"/>
      <c r="CR164" s="216"/>
      <c r="CS164" s="189"/>
      <c r="CT164" s="216"/>
      <c r="CU164" s="216"/>
      <c r="CV164" s="216"/>
      <c r="CW164" s="189"/>
      <c r="CX164" s="216"/>
      <c r="CY164" s="216"/>
      <c r="CZ164" s="216"/>
      <c r="DA164" s="216"/>
      <c r="DB164" s="216"/>
      <c r="DC164" s="216"/>
      <c r="DD164" s="216"/>
      <c r="DE164" s="216"/>
      <c r="DF164" s="189"/>
      <c r="DG164" s="216"/>
      <c r="DH164" s="216"/>
      <c r="DI164" s="216"/>
      <c r="DJ164" s="216"/>
      <c r="DK164" s="216"/>
      <c r="DL164" s="216"/>
      <c r="DM164" s="216"/>
      <c r="DN164" s="216"/>
      <c r="DO164" s="189"/>
      <c r="DP164" s="216"/>
      <c r="DQ164" s="216"/>
      <c r="DR164" s="216"/>
      <c r="DS164" s="216"/>
      <c r="DT164" s="216"/>
    </row>
    <row r="165" spans="1:124" ht="17.25" customHeight="1" x14ac:dyDescent="0.2">
      <c r="A165" s="279"/>
      <c r="B165" s="282"/>
      <c r="C165" s="261"/>
      <c r="D165" s="261"/>
      <c r="E165" s="282"/>
      <c r="F165" s="273"/>
      <c r="G165" s="273"/>
      <c r="H165" s="330"/>
      <c r="I165" s="273"/>
      <c r="J165" s="276"/>
      <c r="K165" s="235"/>
      <c r="L165" s="238"/>
      <c r="M165" s="241"/>
      <c r="N165" s="235"/>
      <c r="O165" s="270"/>
      <c r="P165" s="270"/>
      <c r="Q165" s="221"/>
      <c r="R165" s="132"/>
      <c r="S165" s="130"/>
      <c r="T165" s="56">
        <f>VLOOKUP(U165,FORMULAS!$A$15:$B$18,2,0)</f>
        <v>0</v>
      </c>
      <c r="U165" s="57" t="s">
        <v>156</v>
      </c>
      <c r="V165" s="58">
        <f>+IF(U165='Tabla Valoración controles'!$D$4,'Tabla Valoración controles'!$F$4,IF('208-PLA-Ft-78 Mapa Gestión'!U165='Tabla Valoración controles'!$D$5,'Tabla Valoración controles'!$F$5,IF(U165=FORMULAS!$A$10,0,'Tabla Valoración controles'!$F$6)))</f>
        <v>0</v>
      </c>
      <c r="W165" s="57"/>
      <c r="X165" s="59">
        <f>+IF(W165='Tabla Valoración controles'!$D$7,'Tabla Valoración controles'!$F$7,IF(U165=FORMULAS!$A$10,0,'Tabla Valoración controles'!$F$8))</f>
        <v>0</v>
      </c>
      <c r="Y165" s="57"/>
      <c r="Z165" s="58">
        <f>+IF(Y165='Tabla Valoración controles'!$D$9,'Tabla Valoración controles'!$F$9,IF(U165=FORMULAS!$A$10,0,'Tabla Valoración controles'!$F$10))</f>
        <v>0</v>
      </c>
      <c r="AA165" s="57"/>
      <c r="AB165" s="58">
        <f>+IF(AA165='Tabla Valoración controles'!$D$9,'Tabla Valoración controles'!$F$9,IF(W165=FORMULAS!$A$10,0,'Tabla Valoración controles'!$F$10))</f>
        <v>0</v>
      </c>
      <c r="AC165" s="57"/>
      <c r="AD165" s="58">
        <f>+IF(AC165='Tabla Valoración controles'!$D$13,'Tabla Valoración controles'!$F$13,'Tabla Valoración controles'!$F$14)</f>
        <v>0</v>
      </c>
      <c r="AE165" s="105">
        <f t="shared" si="123"/>
        <v>0</v>
      </c>
      <c r="AF165" s="105">
        <f t="shared" si="149"/>
        <v>0</v>
      </c>
      <c r="AG165" s="105">
        <f t="shared" si="143"/>
        <v>0.16799999999999998</v>
      </c>
      <c r="AH165" s="263"/>
      <c r="AI165" s="263"/>
      <c r="AJ165" s="263"/>
      <c r="AK165" s="263"/>
      <c r="AL165" s="264"/>
      <c r="AM165" s="267"/>
      <c r="AN165" s="217"/>
      <c r="AO165" s="139"/>
      <c r="AP165" s="139"/>
      <c r="AQ165" s="164"/>
      <c r="AR165" s="139"/>
      <c r="AS165" s="139"/>
      <c r="AT165" s="139"/>
      <c r="AU165" s="139"/>
      <c r="AV165" s="144"/>
      <c r="AW165" s="231"/>
      <c r="AX165" s="139"/>
      <c r="AY165" s="139"/>
      <c r="AZ165" s="139"/>
      <c r="BA165" s="189"/>
      <c r="BB165" s="139"/>
      <c r="BC165" s="139"/>
      <c r="BD165" s="139"/>
      <c r="BE165" s="189"/>
      <c r="BF165" s="139"/>
      <c r="BG165" s="139"/>
      <c r="BH165" s="139"/>
      <c r="BI165" s="189"/>
      <c r="BJ165" s="139"/>
      <c r="BK165" s="139"/>
      <c r="BL165" s="139"/>
      <c r="BM165" s="189"/>
      <c r="BN165" s="110"/>
      <c r="BO165" s="110"/>
      <c r="BP165" s="217"/>
      <c r="BQ165" s="189"/>
      <c r="BR165" s="217"/>
      <c r="BS165" s="217"/>
      <c r="BT165" s="217"/>
      <c r="BU165" s="189"/>
      <c r="BV165" s="217"/>
      <c r="BW165" s="217"/>
      <c r="BX165" s="217"/>
      <c r="BY165" s="189"/>
      <c r="BZ165" s="217"/>
      <c r="CA165" s="217"/>
      <c r="CB165" s="217"/>
      <c r="CC165" s="189"/>
      <c r="CD165" s="217"/>
      <c r="CE165" s="217"/>
      <c r="CF165" s="217"/>
      <c r="CG165" s="189"/>
      <c r="CH165" s="217"/>
      <c r="CI165" s="217"/>
      <c r="CJ165" s="217"/>
      <c r="CK165" s="189"/>
      <c r="CL165" s="217"/>
      <c r="CM165" s="217"/>
      <c r="CN165" s="217"/>
      <c r="CO165" s="189"/>
      <c r="CP165" s="217"/>
      <c r="CQ165" s="217"/>
      <c r="CR165" s="217"/>
      <c r="CS165" s="189"/>
      <c r="CT165" s="217"/>
      <c r="CU165" s="217"/>
      <c r="CV165" s="217"/>
      <c r="CW165" s="189"/>
      <c r="CX165" s="217"/>
      <c r="CY165" s="217"/>
      <c r="CZ165" s="217"/>
      <c r="DA165" s="217"/>
      <c r="DB165" s="217"/>
      <c r="DC165" s="217"/>
      <c r="DD165" s="217"/>
      <c r="DE165" s="217"/>
      <c r="DF165" s="189"/>
      <c r="DG165" s="217"/>
      <c r="DH165" s="217"/>
      <c r="DI165" s="217"/>
      <c r="DJ165" s="217"/>
      <c r="DK165" s="217"/>
      <c r="DL165" s="217"/>
      <c r="DM165" s="217"/>
      <c r="DN165" s="217"/>
      <c r="DO165" s="189"/>
      <c r="DP165" s="217"/>
      <c r="DQ165" s="217"/>
      <c r="DR165" s="217"/>
      <c r="DS165" s="217"/>
      <c r="DT165" s="217"/>
    </row>
    <row r="166" spans="1:124" ht="78" customHeight="1" x14ac:dyDescent="0.2">
      <c r="A166" s="277">
        <v>27</v>
      </c>
      <c r="B166" s="280" t="s">
        <v>167</v>
      </c>
      <c r="C166" s="259" t="str">
        <f>VLOOKUP(B166,FORMULAS!$A$30:$B$52,2,0)</f>
        <v>Definir el marco estratégico y orientar la gestión de la Caja de la Vivienda Popular, con el fin de asegurar el cumplimiento de la misionalidad y de los objetivos establecidos en el Plan de Desarrollo Distrital, mediante la formulación y aplicación de lineamientos y metodologías que permitan articular y desarrollar los procesos de planeación, ejecución, seguimiento y control; para la mejora continua, la transparencia y democratización de la información pública,  la participación incidente de la ciudadanía, y la satisfacción de las necesidades y demandas de los grupos de valor.</v>
      </c>
      <c r="D166" s="259" t="str">
        <f>VLOOKUP(B166,FORMULAS!$A$30:$C$52,3,0)</f>
        <v xml:space="preserve">Jefe Oficina Asesora de Planeación </v>
      </c>
      <c r="E166" s="280" t="s">
        <v>258</v>
      </c>
      <c r="F166" s="271" t="s">
        <v>415</v>
      </c>
      <c r="G166" s="271" t="s">
        <v>416</v>
      </c>
      <c r="H166" s="328" t="s">
        <v>727</v>
      </c>
      <c r="I166" s="271" t="s">
        <v>259</v>
      </c>
      <c r="J166" s="274">
        <v>300</v>
      </c>
      <c r="K166" s="233" t="str">
        <f>+IF(L166=FORMULAS!$N$2,FORMULAS!$O$2,IF('208-PLA-Ft-78 Mapa Gestión'!L166:L171=FORMULAS!$N$3,FORMULAS!$O$3,IF('208-PLA-Ft-78 Mapa Gestión'!L166:L171=FORMULAS!$N$4,FORMULAS!$O$4,IF('208-PLA-Ft-78 Mapa Gestión'!L166:L171=FORMULAS!$N$5,FORMULAS!$O$5,IF('208-PLA-Ft-78 Mapa Gestión'!L166:L171=FORMULAS!$N$6,FORMULAS!$O$6)))))</f>
        <v>Media</v>
      </c>
      <c r="L166" s="236">
        <f>+IF(J166&lt;=FORMULAS!$M$2,FORMULAS!$N$2,IF('208-PLA-Ft-78 Mapa Gestión'!J166&lt;=FORMULAS!$M$3,FORMULAS!$N$3,IF('208-PLA-Ft-78 Mapa Gestión'!J166&lt;=FORMULAS!$M$4,FORMULAS!$N$4,IF('208-PLA-Ft-78 Mapa Gestión'!J166&lt;=FORMULAS!$M$5,FORMULAS!$N$5,FORMULAS!$N$6))))</f>
        <v>0.6</v>
      </c>
      <c r="M166" s="239" t="s">
        <v>260</v>
      </c>
      <c r="N166" s="233" t="str">
        <f>+IF(M166=FORMULAS!$H$2,FORMULAS!$I$2,IF('208-PLA-Ft-78 Mapa Gestión'!M166:M171=FORMULAS!$H$3,FORMULAS!$I$3,IF('208-PLA-Ft-78 Mapa Gestión'!M166:M171=FORMULAS!$H$4,FORMULAS!$I$4,IF('208-PLA-Ft-78 Mapa Gestión'!M166:M171=FORMULAS!$H$5,FORMULAS!$I$5,IF('208-PLA-Ft-78 Mapa Gestión'!M166:M171=FORMULAS!$H$6,FORMULAS!$I$6,IF('208-PLA-Ft-78 Mapa Gestión'!M166:M171=FORMULAS!$H$7,FORMULAS!$I$7,IF('208-PLA-Ft-78 Mapa Gestión'!M166:M171=FORMULAS!$H$8,FORMULAS!$I$8,IF('208-PLA-Ft-78 Mapa Gestión'!M166:M171=FORMULAS!$H$9,FORMULAS!$I$9,IF('208-PLA-Ft-78 Mapa Gestión'!M166:M171=FORMULAS!$H$10,FORMULAS!$I$10,IF('208-PLA-Ft-78 Mapa Gestión'!M166:M171=FORMULAS!$H$11,FORMULAS!$I$11))))))))))</f>
        <v>Menor</v>
      </c>
      <c r="O166" s="268">
        <f>VLOOKUP(N166,FORMULAS!$I$1:$J$6,2,0)</f>
        <v>0.4</v>
      </c>
      <c r="P166" s="268" t="str">
        <f t="shared" ref="P166" si="150">CONCATENATE(N166,K166)</f>
        <v>MenorMedia</v>
      </c>
      <c r="Q166" s="219" t="str">
        <f>VLOOKUP(P166,FORMULAS!$K$17:$L$42,2,0)</f>
        <v>Moderado</v>
      </c>
      <c r="R166" s="132">
        <v>1</v>
      </c>
      <c r="S166" s="130" t="s">
        <v>771</v>
      </c>
      <c r="T166" s="56" t="str">
        <f>VLOOKUP(U166,FORMULAS!$A$15:$B$18,2,0)</f>
        <v>Probabilidad</v>
      </c>
      <c r="U166" s="57" t="s">
        <v>14</v>
      </c>
      <c r="V166" s="58">
        <f>+IF(U166='Tabla Valoración controles'!$D$4,'Tabla Valoración controles'!$F$4,IF('208-PLA-Ft-78 Mapa Gestión'!U166='Tabla Valoración controles'!$D$5,'Tabla Valoración controles'!$F$5,IF(U166=FORMULAS!$A$10,0,'Tabla Valoración controles'!$F$6)))</f>
        <v>0.15</v>
      </c>
      <c r="W166" s="57" t="s">
        <v>8</v>
      </c>
      <c r="X166" s="59">
        <f>+IF(W166='Tabla Valoración controles'!$D$7,'Tabla Valoración controles'!$F$7,IF(U166=FORMULAS!$A$10,0,'Tabla Valoración controles'!$F$8))</f>
        <v>0.15</v>
      </c>
      <c r="Y166" s="57" t="s">
        <v>19</v>
      </c>
      <c r="Z166" s="58">
        <f>+IF(Y166='Tabla Valoración controles'!$D$9,'Tabla Valoración controles'!$F$9,IF(U166=FORMULAS!$A$10,0,'Tabla Valoración controles'!$F$10))</f>
        <v>0</v>
      </c>
      <c r="AA166" s="57" t="s">
        <v>21</v>
      </c>
      <c r="AB166" s="58">
        <f>+IF(AA166='Tabla Valoración controles'!$D$9,'Tabla Valoración controles'!$F$9,IF(W166=FORMULAS!$A$10,0,'Tabla Valoración controles'!$F$10))</f>
        <v>0</v>
      </c>
      <c r="AC166" s="57" t="s">
        <v>100</v>
      </c>
      <c r="AD166" s="58">
        <f>+IF(AC166='Tabla Valoración controles'!$D$13,'Tabla Valoración controles'!$F$13,'Tabla Valoración controles'!$F$14)</f>
        <v>0</v>
      </c>
      <c r="AE166" s="105">
        <f t="shared" si="123"/>
        <v>0.3</v>
      </c>
      <c r="AF166" s="105">
        <f>+IF(T166=FORMULAS!$A$8,'208-PLA-Ft-78 Mapa Gestión'!AE166*'208-PLA-Ft-78 Mapa Gestión'!L166:L171,'208-PLA-Ft-78 Mapa Gestión'!AE166*'208-PLA-Ft-78 Mapa Gestión'!O166:O171)</f>
        <v>0.18</v>
      </c>
      <c r="AG166" s="105">
        <f>+IF(T166=FORMULAS!$A$8,'208-PLA-Ft-78 Mapa Gestión'!L166:L171-'208-PLA-Ft-78 Mapa Gestión'!AF166,0)</f>
        <v>0.42</v>
      </c>
      <c r="AH166" s="262">
        <f t="shared" ref="AH166" si="151">+AG171</f>
        <v>0.252</v>
      </c>
      <c r="AI166" s="262" t="str">
        <f>+IF(AH166&lt;=FORMULAS!$N$2,FORMULAS!$O$2,IF(AH166&lt;=FORMULAS!$N$3,FORMULAS!$O$3,IF(AH166&lt;=FORMULAS!$N$4,FORMULAS!$O$4,IF(AH166&lt;=FORMULAS!$N$5,FORMULAS!$O$5,FORMULAS!O162))))</f>
        <v>Baja</v>
      </c>
      <c r="AJ166" s="262" t="str">
        <f>+IF(T166=FORMULAS!$A$9,AG171,'208-PLA-Ft-78 Mapa Gestión'!N166:N171)</f>
        <v>Menor</v>
      </c>
      <c r="AK166" s="262">
        <f>+IF(T166=FORMULAS!B165,'208-PLA-Ft-78 Mapa Gestión'!AG171,'208-PLA-Ft-78 Mapa Gestión'!O166:O171)</f>
        <v>0.4</v>
      </c>
      <c r="AL166" s="264" t="str">
        <f t="shared" ref="AL166" si="152">CONCATENATE(AJ166,AI166)</f>
        <v>MenorBaja</v>
      </c>
      <c r="AM166" s="265" t="str">
        <f>VLOOKUP(AL166,FORMULAS!$K$17:$L$42,2,0)</f>
        <v>Moderado</v>
      </c>
      <c r="AN166" s="215" t="s">
        <v>162</v>
      </c>
      <c r="AO166" s="147" t="s">
        <v>541</v>
      </c>
      <c r="AP166" s="139" t="s">
        <v>579</v>
      </c>
      <c r="AQ166" s="139" t="s">
        <v>324</v>
      </c>
      <c r="AR166" s="160">
        <v>44593</v>
      </c>
      <c r="AS166" s="160">
        <v>44910</v>
      </c>
      <c r="AT166" s="147" t="s">
        <v>633</v>
      </c>
      <c r="AU166" s="147" t="s">
        <v>634</v>
      </c>
      <c r="AV166" s="157" t="s">
        <v>234</v>
      </c>
      <c r="AW166" s="229" t="s">
        <v>679</v>
      </c>
      <c r="AX166" s="139"/>
      <c r="AY166" s="139"/>
      <c r="AZ166" s="139"/>
      <c r="BA166" s="189"/>
      <c r="BB166" s="139"/>
      <c r="BC166" s="139"/>
      <c r="BD166" s="139"/>
      <c r="BE166" s="189"/>
      <c r="BF166" s="139"/>
      <c r="BG166" s="139"/>
      <c r="BH166" s="139"/>
      <c r="BI166" s="189"/>
      <c r="BJ166" s="139"/>
      <c r="BK166" s="139"/>
      <c r="BL166" s="139"/>
      <c r="BM166" s="189"/>
      <c r="BN166" s="108"/>
      <c r="BO166" s="108"/>
      <c r="BP166" s="215"/>
      <c r="BQ166" s="189"/>
      <c r="BR166" s="215"/>
      <c r="BS166" s="215"/>
      <c r="BT166" s="215"/>
      <c r="BU166" s="189"/>
      <c r="BV166" s="215"/>
      <c r="BW166" s="215"/>
      <c r="BX166" s="215"/>
      <c r="BY166" s="189"/>
      <c r="BZ166" s="215"/>
      <c r="CA166" s="215"/>
      <c r="CB166" s="215"/>
      <c r="CC166" s="189"/>
      <c r="CD166" s="215"/>
      <c r="CE166" s="215"/>
      <c r="CF166" s="215"/>
      <c r="CG166" s="189"/>
      <c r="CH166" s="215"/>
      <c r="CI166" s="215"/>
      <c r="CJ166" s="215"/>
      <c r="CK166" s="189"/>
      <c r="CL166" s="215"/>
      <c r="CM166" s="215"/>
      <c r="CN166" s="215"/>
      <c r="CO166" s="189"/>
      <c r="CP166" s="215"/>
      <c r="CQ166" s="215"/>
      <c r="CR166" s="215"/>
      <c r="CS166" s="189"/>
      <c r="CT166" s="215"/>
      <c r="CU166" s="215"/>
      <c r="CV166" s="215"/>
      <c r="CW166" s="189"/>
      <c r="CX166" s="215"/>
      <c r="CY166" s="215"/>
      <c r="CZ166" s="215"/>
      <c r="DA166" s="215"/>
      <c r="DB166" s="215"/>
      <c r="DC166" s="215"/>
      <c r="DD166" s="215"/>
      <c r="DE166" s="215"/>
      <c r="DF166" s="189"/>
      <c r="DG166" s="215"/>
      <c r="DH166" s="215"/>
      <c r="DI166" s="215"/>
      <c r="DJ166" s="215"/>
      <c r="DK166" s="215"/>
      <c r="DL166" s="215"/>
      <c r="DM166" s="215"/>
      <c r="DN166" s="215"/>
      <c r="DO166" s="189"/>
      <c r="DP166" s="215"/>
      <c r="DQ166" s="215"/>
      <c r="DR166" s="215"/>
      <c r="DS166" s="215"/>
      <c r="DT166" s="215"/>
    </row>
    <row r="167" spans="1:124" ht="112.5" customHeight="1" x14ac:dyDescent="0.2">
      <c r="A167" s="278"/>
      <c r="B167" s="281"/>
      <c r="C167" s="260"/>
      <c r="D167" s="260"/>
      <c r="E167" s="281"/>
      <c r="F167" s="272"/>
      <c r="G167" s="272"/>
      <c r="H167" s="329"/>
      <c r="I167" s="272"/>
      <c r="J167" s="275"/>
      <c r="K167" s="234"/>
      <c r="L167" s="237"/>
      <c r="M167" s="240"/>
      <c r="N167" s="234"/>
      <c r="O167" s="269"/>
      <c r="P167" s="269"/>
      <c r="Q167" s="220"/>
      <c r="R167" s="132">
        <v>2</v>
      </c>
      <c r="S167" s="131" t="s">
        <v>772</v>
      </c>
      <c r="T167" s="56" t="str">
        <f>VLOOKUP(U167,FORMULAS!$A$15:$B$18,2,0)</f>
        <v>Probabilidad</v>
      </c>
      <c r="U167" s="57" t="s">
        <v>13</v>
      </c>
      <c r="V167" s="58">
        <f>+IF(U167='Tabla Valoración controles'!$D$4,'Tabla Valoración controles'!$F$4,IF('208-PLA-Ft-78 Mapa Gestión'!U167='Tabla Valoración controles'!$D$5,'Tabla Valoración controles'!$F$5,IF(U167=FORMULAS!$A$10,0,'Tabla Valoración controles'!$F$6)))</f>
        <v>0.25</v>
      </c>
      <c r="W167" s="57" t="s">
        <v>8</v>
      </c>
      <c r="X167" s="59">
        <f>+IF(W167='Tabla Valoración controles'!$D$7,'Tabla Valoración controles'!$F$7,IF(U167=FORMULAS!$A$10,0,'Tabla Valoración controles'!$F$8))</f>
        <v>0.15</v>
      </c>
      <c r="Y167" s="57" t="s">
        <v>18</v>
      </c>
      <c r="Z167" s="58">
        <f>+IF(Y167='Tabla Valoración controles'!$D$9,'Tabla Valoración controles'!$F$9,IF(U167=FORMULAS!$A$10,0,'Tabla Valoración controles'!$F$10))</f>
        <v>0</v>
      </c>
      <c r="AA167" s="57" t="s">
        <v>21</v>
      </c>
      <c r="AB167" s="58">
        <f>+IF(AA167='Tabla Valoración controles'!$D$9,'Tabla Valoración controles'!$F$9,IF(W167=FORMULAS!$A$10,0,'Tabla Valoración controles'!$F$10))</f>
        <v>0</v>
      </c>
      <c r="AC167" s="57" t="s">
        <v>100</v>
      </c>
      <c r="AD167" s="58">
        <f>+IF(AC167='Tabla Valoración controles'!$D$13,'Tabla Valoración controles'!$F$13,'Tabla Valoración controles'!$F$14)</f>
        <v>0</v>
      </c>
      <c r="AE167" s="105">
        <f t="shared" si="123"/>
        <v>0.4</v>
      </c>
      <c r="AF167" s="105">
        <f t="shared" ref="AF167" si="153">+AE167*AG166</f>
        <v>0.16800000000000001</v>
      </c>
      <c r="AG167" s="105">
        <f t="shared" ref="AG167" si="154">+AG166-AF167</f>
        <v>0.252</v>
      </c>
      <c r="AH167" s="263"/>
      <c r="AI167" s="263"/>
      <c r="AJ167" s="263"/>
      <c r="AK167" s="263"/>
      <c r="AL167" s="264"/>
      <c r="AM167" s="266"/>
      <c r="AN167" s="216"/>
      <c r="AO167" s="147" t="s">
        <v>542</v>
      </c>
      <c r="AP167" s="139" t="s">
        <v>579</v>
      </c>
      <c r="AQ167" s="139" t="s">
        <v>324</v>
      </c>
      <c r="AR167" s="160">
        <v>44593</v>
      </c>
      <c r="AS167" s="160">
        <v>44926</v>
      </c>
      <c r="AT167" s="147" t="s">
        <v>635</v>
      </c>
      <c r="AU167" s="147" t="s">
        <v>636</v>
      </c>
      <c r="AV167" s="157" t="s">
        <v>234</v>
      </c>
      <c r="AW167" s="230"/>
      <c r="AX167" s="139"/>
      <c r="AY167" s="139"/>
      <c r="AZ167" s="139"/>
      <c r="BA167" s="189"/>
      <c r="BB167" s="139"/>
      <c r="BC167" s="139"/>
      <c r="BD167" s="139"/>
      <c r="BE167" s="189"/>
      <c r="BF167" s="139"/>
      <c r="BG167" s="139"/>
      <c r="BH167" s="139"/>
      <c r="BI167" s="189"/>
      <c r="BJ167" s="139"/>
      <c r="BK167" s="139"/>
      <c r="BL167" s="139"/>
      <c r="BM167" s="189"/>
      <c r="BN167" s="109"/>
      <c r="BO167" s="109"/>
      <c r="BP167" s="216"/>
      <c r="BQ167" s="189"/>
      <c r="BR167" s="216"/>
      <c r="BS167" s="216"/>
      <c r="BT167" s="216"/>
      <c r="BU167" s="189"/>
      <c r="BV167" s="216"/>
      <c r="BW167" s="216"/>
      <c r="BX167" s="216"/>
      <c r="BY167" s="189"/>
      <c r="BZ167" s="216"/>
      <c r="CA167" s="216"/>
      <c r="CB167" s="216"/>
      <c r="CC167" s="189"/>
      <c r="CD167" s="216"/>
      <c r="CE167" s="216"/>
      <c r="CF167" s="216"/>
      <c r="CG167" s="189"/>
      <c r="CH167" s="216"/>
      <c r="CI167" s="216"/>
      <c r="CJ167" s="216"/>
      <c r="CK167" s="189"/>
      <c r="CL167" s="216"/>
      <c r="CM167" s="216"/>
      <c r="CN167" s="216"/>
      <c r="CO167" s="189"/>
      <c r="CP167" s="216"/>
      <c r="CQ167" s="216"/>
      <c r="CR167" s="216"/>
      <c r="CS167" s="189"/>
      <c r="CT167" s="216"/>
      <c r="CU167" s="216"/>
      <c r="CV167" s="216"/>
      <c r="CW167" s="189"/>
      <c r="CX167" s="216"/>
      <c r="CY167" s="216"/>
      <c r="CZ167" s="216"/>
      <c r="DA167" s="216"/>
      <c r="DB167" s="216"/>
      <c r="DC167" s="216"/>
      <c r="DD167" s="216"/>
      <c r="DE167" s="216"/>
      <c r="DF167" s="189"/>
      <c r="DG167" s="216"/>
      <c r="DH167" s="216"/>
      <c r="DI167" s="216"/>
      <c r="DJ167" s="216"/>
      <c r="DK167" s="216"/>
      <c r="DL167" s="216"/>
      <c r="DM167" s="216"/>
      <c r="DN167" s="216"/>
      <c r="DO167" s="189"/>
      <c r="DP167" s="216"/>
      <c r="DQ167" s="216"/>
      <c r="DR167" s="216"/>
      <c r="DS167" s="216"/>
      <c r="DT167" s="216"/>
    </row>
    <row r="168" spans="1:124" ht="17.25" customHeight="1" x14ac:dyDescent="0.2">
      <c r="A168" s="278"/>
      <c r="B168" s="281"/>
      <c r="C168" s="260"/>
      <c r="D168" s="260"/>
      <c r="E168" s="281"/>
      <c r="F168" s="272"/>
      <c r="G168" s="272"/>
      <c r="H168" s="329"/>
      <c r="I168" s="272"/>
      <c r="J168" s="275"/>
      <c r="K168" s="234"/>
      <c r="L168" s="237"/>
      <c r="M168" s="240"/>
      <c r="N168" s="234"/>
      <c r="O168" s="269"/>
      <c r="P168" s="269"/>
      <c r="Q168" s="220"/>
      <c r="R168" s="132"/>
      <c r="S168" s="130"/>
      <c r="T168" s="56">
        <f>VLOOKUP(U168,FORMULAS!$A$15:$B$18,2,0)</f>
        <v>0</v>
      </c>
      <c r="U168" s="57" t="s">
        <v>156</v>
      </c>
      <c r="V168" s="58">
        <f>+IF(U168='Tabla Valoración controles'!$D$4,'Tabla Valoración controles'!$F$4,IF('208-PLA-Ft-78 Mapa Gestión'!U168='Tabla Valoración controles'!$D$5,'Tabla Valoración controles'!$F$5,IF(U168=FORMULAS!$A$10,0,'Tabla Valoración controles'!$F$6)))</f>
        <v>0</v>
      </c>
      <c r="W168" s="57"/>
      <c r="X168" s="59">
        <f>+IF(W168='Tabla Valoración controles'!$D$7,'Tabla Valoración controles'!$F$7,IF(U168=FORMULAS!$A$10,0,'Tabla Valoración controles'!$F$8))</f>
        <v>0</v>
      </c>
      <c r="Y168" s="57"/>
      <c r="Z168" s="58">
        <f>+IF(Y168='Tabla Valoración controles'!$D$9,'Tabla Valoración controles'!$F$9,IF(U168=FORMULAS!$A$10,0,'Tabla Valoración controles'!$F$10))</f>
        <v>0</v>
      </c>
      <c r="AA168" s="57"/>
      <c r="AB168" s="58">
        <f>+IF(AA168='Tabla Valoración controles'!$D$9,'Tabla Valoración controles'!$F$9,IF(W168=FORMULAS!$A$10,0,'Tabla Valoración controles'!$F$10))</f>
        <v>0</v>
      </c>
      <c r="AC168" s="57"/>
      <c r="AD168" s="58">
        <f>+IF(AC168='Tabla Valoración controles'!$D$13,'Tabla Valoración controles'!$F$13,'Tabla Valoración controles'!$F$14)</f>
        <v>0</v>
      </c>
      <c r="AE168" s="105">
        <f t="shared" si="123"/>
        <v>0</v>
      </c>
      <c r="AF168" s="105">
        <f t="shared" ref="AF168:AF171" si="155">+AF167*AE168</f>
        <v>0</v>
      </c>
      <c r="AG168" s="105">
        <f t="shared" si="143"/>
        <v>0.252</v>
      </c>
      <c r="AH168" s="263"/>
      <c r="AI168" s="263"/>
      <c r="AJ168" s="263"/>
      <c r="AK168" s="263"/>
      <c r="AL168" s="264"/>
      <c r="AM168" s="266"/>
      <c r="AN168" s="216"/>
      <c r="AO168" s="143"/>
      <c r="AP168" s="143"/>
      <c r="AQ168" s="143"/>
      <c r="AR168" s="143"/>
      <c r="AS168" s="143"/>
      <c r="AT168" s="143"/>
      <c r="AU168" s="143"/>
      <c r="AV168" s="143"/>
      <c r="AW168" s="230"/>
      <c r="AX168" s="139"/>
      <c r="AY168" s="139"/>
      <c r="AZ168" s="139"/>
      <c r="BA168" s="189"/>
      <c r="BB168" s="139"/>
      <c r="BC168" s="139"/>
      <c r="BD168" s="139"/>
      <c r="BE168" s="189"/>
      <c r="BF168" s="139"/>
      <c r="BG168" s="139"/>
      <c r="BH168" s="139"/>
      <c r="BI168" s="189"/>
      <c r="BJ168" s="139"/>
      <c r="BK168" s="139"/>
      <c r="BL168" s="139"/>
      <c r="BM168" s="189"/>
      <c r="BN168" s="109"/>
      <c r="BO168" s="109"/>
      <c r="BP168" s="216"/>
      <c r="BQ168" s="189"/>
      <c r="BR168" s="216"/>
      <c r="BS168" s="216"/>
      <c r="BT168" s="216"/>
      <c r="BU168" s="189"/>
      <c r="BV168" s="216"/>
      <c r="BW168" s="216"/>
      <c r="BX168" s="216"/>
      <c r="BY168" s="189"/>
      <c r="BZ168" s="216"/>
      <c r="CA168" s="216"/>
      <c r="CB168" s="216"/>
      <c r="CC168" s="189"/>
      <c r="CD168" s="216"/>
      <c r="CE168" s="216"/>
      <c r="CF168" s="216"/>
      <c r="CG168" s="189"/>
      <c r="CH168" s="216"/>
      <c r="CI168" s="216"/>
      <c r="CJ168" s="216"/>
      <c r="CK168" s="189"/>
      <c r="CL168" s="216"/>
      <c r="CM168" s="216"/>
      <c r="CN168" s="216"/>
      <c r="CO168" s="189"/>
      <c r="CP168" s="216"/>
      <c r="CQ168" s="216"/>
      <c r="CR168" s="216"/>
      <c r="CS168" s="189"/>
      <c r="CT168" s="216"/>
      <c r="CU168" s="216"/>
      <c r="CV168" s="216"/>
      <c r="CW168" s="189"/>
      <c r="CX168" s="216"/>
      <c r="CY168" s="216"/>
      <c r="CZ168" s="216"/>
      <c r="DA168" s="216"/>
      <c r="DB168" s="216"/>
      <c r="DC168" s="216"/>
      <c r="DD168" s="216"/>
      <c r="DE168" s="216"/>
      <c r="DF168" s="189"/>
      <c r="DG168" s="216"/>
      <c r="DH168" s="216"/>
      <c r="DI168" s="216"/>
      <c r="DJ168" s="216"/>
      <c r="DK168" s="216"/>
      <c r="DL168" s="216"/>
      <c r="DM168" s="216"/>
      <c r="DN168" s="216"/>
      <c r="DO168" s="189"/>
      <c r="DP168" s="216"/>
      <c r="DQ168" s="216"/>
      <c r="DR168" s="216"/>
      <c r="DS168" s="216"/>
      <c r="DT168" s="216"/>
    </row>
    <row r="169" spans="1:124" ht="17.25" customHeight="1" x14ac:dyDescent="0.2">
      <c r="A169" s="278"/>
      <c r="B169" s="281"/>
      <c r="C169" s="260"/>
      <c r="D169" s="260"/>
      <c r="E169" s="281"/>
      <c r="F169" s="272"/>
      <c r="G169" s="272"/>
      <c r="H169" s="329"/>
      <c r="I169" s="272"/>
      <c r="J169" s="275"/>
      <c r="K169" s="234"/>
      <c r="L169" s="237"/>
      <c r="M169" s="240"/>
      <c r="N169" s="234"/>
      <c r="O169" s="269"/>
      <c r="P169" s="269"/>
      <c r="Q169" s="220"/>
      <c r="R169" s="132"/>
      <c r="S169" s="130"/>
      <c r="T169" s="56">
        <f>VLOOKUP(U169,FORMULAS!$A$15:$B$18,2,0)</f>
        <v>0</v>
      </c>
      <c r="U169" s="57" t="s">
        <v>156</v>
      </c>
      <c r="V169" s="58">
        <f>+IF(U169='Tabla Valoración controles'!$D$4,'Tabla Valoración controles'!$F$4,IF('208-PLA-Ft-78 Mapa Gestión'!U169='Tabla Valoración controles'!$D$5,'Tabla Valoración controles'!$F$5,IF(U169=FORMULAS!$A$10,0,'Tabla Valoración controles'!$F$6)))</f>
        <v>0</v>
      </c>
      <c r="W169" s="57"/>
      <c r="X169" s="59">
        <f>+IF(W169='Tabla Valoración controles'!$D$7,'Tabla Valoración controles'!$F$7,IF(U169=FORMULAS!$A$10,0,'Tabla Valoración controles'!$F$8))</f>
        <v>0</v>
      </c>
      <c r="Y169" s="57"/>
      <c r="Z169" s="58">
        <f>+IF(Y169='Tabla Valoración controles'!$D$9,'Tabla Valoración controles'!$F$9,IF(U169=FORMULAS!$A$10,0,'Tabla Valoración controles'!$F$10))</f>
        <v>0</v>
      </c>
      <c r="AA169" s="57"/>
      <c r="AB169" s="58">
        <f>+IF(AA169='Tabla Valoración controles'!$D$9,'Tabla Valoración controles'!$F$9,IF(W169=FORMULAS!$A$10,0,'Tabla Valoración controles'!$F$10))</f>
        <v>0</v>
      </c>
      <c r="AC169" s="57"/>
      <c r="AD169" s="58">
        <f>+IF(AC169='Tabla Valoración controles'!$D$13,'Tabla Valoración controles'!$F$13,'Tabla Valoración controles'!$F$14)</f>
        <v>0</v>
      </c>
      <c r="AE169" s="105">
        <f t="shared" si="123"/>
        <v>0</v>
      </c>
      <c r="AF169" s="105">
        <f t="shared" si="155"/>
        <v>0</v>
      </c>
      <c r="AG169" s="105">
        <f t="shared" si="143"/>
        <v>0.252</v>
      </c>
      <c r="AH169" s="263"/>
      <c r="AI169" s="263"/>
      <c r="AJ169" s="263"/>
      <c r="AK169" s="263"/>
      <c r="AL169" s="264"/>
      <c r="AM169" s="266"/>
      <c r="AN169" s="216"/>
      <c r="AO169" s="143"/>
      <c r="AP169" s="143"/>
      <c r="AQ169" s="143"/>
      <c r="AR169" s="143"/>
      <c r="AS169" s="143"/>
      <c r="AT169" s="143"/>
      <c r="AU169" s="143"/>
      <c r="AV169" s="143"/>
      <c r="AW169" s="230"/>
      <c r="AX169" s="139"/>
      <c r="AY169" s="139"/>
      <c r="AZ169" s="139"/>
      <c r="BA169" s="189"/>
      <c r="BB169" s="139"/>
      <c r="BC169" s="139"/>
      <c r="BD169" s="139"/>
      <c r="BE169" s="189"/>
      <c r="BF169" s="139"/>
      <c r="BG169" s="139"/>
      <c r="BH169" s="139"/>
      <c r="BI169" s="189"/>
      <c r="BJ169" s="139"/>
      <c r="BK169" s="139"/>
      <c r="BL169" s="139"/>
      <c r="BM169" s="189"/>
      <c r="BN169" s="109"/>
      <c r="BO169" s="109"/>
      <c r="BP169" s="216"/>
      <c r="BQ169" s="189"/>
      <c r="BR169" s="216"/>
      <c r="BS169" s="216"/>
      <c r="BT169" s="216"/>
      <c r="BU169" s="189"/>
      <c r="BV169" s="216"/>
      <c r="BW169" s="216"/>
      <c r="BX169" s="216"/>
      <c r="BY169" s="189"/>
      <c r="BZ169" s="216"/>
      <c r="CA169" s="216"/>
      <c r="CB169" s="216"/>
      <c r="CC169" s="189"/>
      <c r="CD169" s="216"/>
      <c r="CE169" s="216"/>
      <c r="CF169" s="216"/>
      <c r="CG169" s="189"/>
      <c r="CH169" s="216"/>
      <c r="CI169" s="216"/>
      <c r="CJ169" s="216"/>
      <c r="CK169" s="189"/>
      <c r="CL169" s="216"/>
      <c r="CM169" s="216"/>
      <c r="CN169" s="216"/>
      <c r="CO169" s="189"/>
      <c r="CP169" s="216"/>
      <c r="CQ169" s="216"/>
      <c r="CR169" s="216"/>
      <c r="CS169" s="189"/>
      <c r="CT169" s="216"/>
      <c r="CU169" s="216"/>
      <c r="CV169" s="216"/>
      <c r="CW169" s="189"/>
      <c r="CX169" s="216"/>
      <c r="CY169" s="216"/>
      <c r="CZ169" s="216"/>
      <c r="DA169" s="216"/>
      <c r="DB169" s="216"/>
      <c r="DC169" s="216"/>
      <c r="DD169" s="216"/>
      <c r="DE169" s="216"/>
      <c r="DF169" s="189"/>
      <c r="DG169" s="216"/>
      <c r="DH169" s="216"/>
      <c r="DI169" s="216"/>
      <c r="DJ169" s="216"/>
      <c r="DK169" s="216"/>
      <c r="DL169" s="216"/>
      <c r="DM169" s="216"/>
      <c r="DN169" s="216"/>
      <c r="DO169" s="189"/>
      <c r="DP169" s="216"/>
      <c r="DQ169" s="216"/>
      <c r="DR169" s="216"/>
      <c r="DS169" s="216"/>
      <c r="DT169" s="216"/>
    </row>
    <row r="170" spans="1:124" ht="17.25" customHeight="1" x14ac:dyDescent="0.2">
      <c r="A170" s="278"/>
      <c r="B170" s="281"/>
      <c r="C170" s="260"/>
      <c r="D170" s="260"/>
      <c r="E170" s="281"/>
      <c r="F170" s="272"/>
      <c r="G170" s="272"/>
      <c r="H170" s="329"/>
      <c r="I170" s="272"/>
      <c r="J170" s="275"/>
      <c r="K170" s="234"/>
      <c r="L170" s="237"/>
      <c r="M170" s="240"/>
      <c r="N170" s="234"/>
      <c r="O170" s="269"/>
      <c r="P170" s="269"/>
      <c r="Q170" s="220"/>
      <c r="R170" s="132"/>
      <c r="S170" s="130"/>
      <c r="T170" s="56">
        <f>VLOOKUP(U170,FORMULAS!$A$15:$B$18,2,0)</f>
        <v>0</v>
      </c>
      <c r="U170" s="57" t="s">
        <v>156</v>
      </c>
      <c r="V170" s="58">
        <f>+IF(U170='Tabla Valoración controles'!$D$4,'Tabla Valoración controles'!$F$4,IF('208-PLA-Ft-78 Mapa Gestión'!U170='Tabla Valoración controles'!$D$5,'Tabla Valoración controles'!$F$5,IF(U170=FORMULAS!$A$10,0,'Tabla Valoración controles'!$F$6)))</f>
        <v>0</v>
      </c>
      <c r="W170" s="57"/>
      <c r="X170" s="59">
        <f>+IF(W170='Tabla Valoración controles'!$D$7,'Tabla Valoración controles'!$F$7,IF(U170=FORMULAS!$A$10,0,'Tabla Valoración controles'!$F$8))</f>
        <v>0</v>
      </c>
      <c r="Y170" s="57"/>
      <c r="Z170" s="58">
        <f>+IF(Y170='Tabla Valoración controles'!$D$9,'Tabla Valoración controles'!$F$9,IF(U170=FORMULAS!$A$10,0,'Tabla Valoración controles'!$F$10))</f>
        <v>0</v>
      </c>
      <c r="AA170" s="57"/>
      <c r="AB170" s="58">
        <f>+IF(AA170='Tabla Valoración controles'!$D$9,'Tabla Valoración controles'!$F$9,IF(W170=FORMULAS!$A$10,0,'Tabla Valoración controles'!$F$10))</f>
        <v>0</v>
      </c>
      <c r="AC170" s="57"/>
      <c r="AD170" s="58">
        <f>+IF(AC170='Tabla Valoración controles'!$D$13,'Tabla Valoración controles'!$F$13,'Tabla Valoración controles'!$F$14)</f>
        <v>0</v>
      </c>
      <c r="AE170" s="105">
        <f t="shared" si="123"/>
        <v>0</v>
      </c>
      <c r="AF170" s="105">
        <f t="shared" si="155"/>
        <v>0</v>
      </c>
      <c r="AG170" s="105">
        <f t="shared" si="143"/>
        <v>0.252</v>
      </c>
      <c r="AH170" s="263"/>
      <c r="AI170" s="263"/>
      <c r="AJ170" s="263"/>
      <c r="AK170" s="263"/>
      <c r="AL170" s="264"/>
      <c r="AM170" s="266"/>
      <c r="AN170" s="216"/>
      <c r="AO170" s="143"/>
      <c r="AP170" s="143"/>
      <c r="AQ170" s="143"/>
      <c r="AR170" s="143"/>
      <c r="AS170" s="143"/>
      <c r="AT170" s="143"/>
      <c r="AU170" s="143"/>
      <c r="AV170" s="143"/>
      <c r="AW170" s="230"/>
      <c r="AX170" s="139"/>
      <c r="AY170" s="139"/>
      <c r="AZ170" s="139"/>
      <c r="BA170" s="189"/>
      <c r="BB170" s="139"/>
      <c r="BC170" s="139"/>
      <c r="BD170" s="139"/>
      <c r="BE170" s="189"/>
      <c r="BF170" s="139"/>
      <c r="BG170" s="139"/>
      <c r="BH170" s="139"/>
      <c r="BI170" s="189"/>
      <c r="BJ170" s="139"/>
      <c r="BK170" s="139"/>
      <c r="BL170" s="139"/>
      <c r="BM170" s="189"/>
      <c r="BN170" s="109"/>
      <c r="BO170" s="109"/>
      <c r="BP170" s="216"/>
      <c r="BQ170" s="189"/>
      <c r="BR170" s="216"/>
      <c r="BS170" s="216"/>
      <c r="BT170" s="216"/>
      <c r="BU170" s="189"/>
      <c r="BV170" s="216"/>
      <c r="BW170" s="216"/>
      <c r="BX170" s="216"/>
      <c r="BY170" s="189"/>
      <c r="BZ170" s="216"/>
      <c r="CA170" s="216"/>
      <c r="CB170" s="216"/>
      <c r="CC170" s="189"/>
      <c r="CD170" s="216"/>
      <c r="CE170" s="216"/>
      <c r="CF170" s="216"/>
      <c r="CG170" s="189"/>
      <c r="CH170" s="216"/>
      <c r="CI170" s="216"/>
      <c r="CJ170" s="216"/>
      <c r="CK170" s="189"/>
      <c r="CL170" s="216"/>
      <c r="CM170" s="216"/>
      <c r="CN170" s="216"/>
      <c r="CO170" s="189"/>
      <c r="CP170" s="216"/>
      <c r="CQ170" s="216"/>
      <c r="CR170" s="216"/>
      <c r="CS170" s="189"/>
      <c r="CT170" s="216"/>
      <c r="CU170" s="216"/>
      <c r="CV170" s="216"/>
      <c r="CW170" s="189"/>
      <c r="CX170" s="216"/>
      <c r="CY170" s="216"/>
      <c r="CZ170" s="216"/>
      <c r="DA170" s="216"/>
      <c r="DB170" s="216"/>
      <c r="DC170" s="216"/>
      <c r="DD170" s="216"/>
      <c r="DE170" s="216"/>
      <c r="DF170" s="189"/>
      <c r="DG170" s="216"/>
      <c r="DH170" s="216"/>
      <c r="DI170" s="216"/>
      <c r="DJ170" s="216"/>
      <c r="DK170" s="216"/>
      <c r="DL170" s="216"/>
      <c r="DM170" s="216"/>
      <c r="DN170" s="216"/>
      <c r="DO170" s="189"/>
      <c r="DP170" s="216"/>
      <c r="DQ170" s="216"/>
      <c r="DR170" s="216"/>
      <c r="DS170" s="216"/>
      <c r="DT170" s="216"/>
    </row>
    <row r="171" spans="1:124" ht="17.25" customHeight="1" x14ac:dyDescent="0.2">
      <c r="A171" s="279"/>
      <c r="B171" s="282"/>
      <c r="C171" s="261"/>
      <c r="D171" s="261"/>
      <c r="E171" s="282"/>
      <c r="F171" s="273"/>
      <c r="G171" s="273"/>
      <c r="H171" s="330"/>
      <c r="I171" s="273"/>
      <c r="J171" s="276"/>
      <c r="K171" s="235"/>
      <c r="L171" s="238"/>
      <c r="M171" s="241"/>
      <c r="N171" s="235"/>
      <c r="O171" s="270"/>
      <c r="P171" s="270"/>
      <c r="Q171" s="221"/>
      <c r="R171" s="132"/>
      <c r="S171" s="130"/>
      <c r="T171" s="56">
        <f>VLOOKUP(U171,FORMULAS!$A$15:$B$18,2,0)</f>
        <v>0</v>
      </c>
      <c r="U171" s="57" t="s">
        <v>156</v>
      </c>
      <c r="V171" s="58">
        <f>+IF(U171='Tabla Valoración controles'!$D$4,'Tabla Valoración controles'!$F$4,IF('208-PLA-Ft-78 Mapa Gestión'!U171='Tabla Valoración controles'!$D$5,'Tabla Valoración controles'!$F$5,IF(U171=FORMULAS!$A$10,0,'Tabla Valoración controles'!$F$6)))</f>
        <v>0</v>
      </c>
      <c r="W171" s="57"/>
      <c r="X171" s="59">
        <f>+IF(W171='Tabla Valoración controles'!$D$7,'Tabla Valoración controles'!$F$7,IF(U171=FORMULAS!$A$10,0,'Tabla Valoración controles'!$F$8))</f>
        <v>0</v>
      </c>
      <c r="Y171" s="57"/>
      <c r="Z171" s="58">
        <f>+IF(Y171='Tabla Valoración controles'!$D$9,'Tabla Valoración controles'!$F$9,IF(U171=FORMULAS!$A$10,0,'Tabla Valoración controles'!$F$10))</f>
        <v>0</v>
      </c>
      <c r="AA171" s="57"/>
      <c r="AB171" s="58">
        <f>+IF(AA171='Tabla Valoración controles'!$D$9,'Tabla Valoración controles'!$F$9,IF(W171=FORMULAS!$A$10,0,'Tabla Valoración controles'!$F$10))</f>
        <v>0</v>
      </c>
      <c r="AC171" s="57"/>
      <c r="AD171" s="58">
        <f>+IF(AC171='Tabla Valoración controles'!$D$13,'Tabla Valoración controles'!$F$13,'Tabla Valoración controles'!$F$14)</f>
        <v>0</v>
      </c>
      <c r="AE171" s="105">
        <f t="shared" si="123"/>
        <v>0</v>
      </c>
      <c r="AF171" s="105">
        <f t="shared" si="155"/>
        <v>0</v>
      </c>
      <c r="AG171" s="105">
        <f t="shared" si="143"/>
        <v>0.252</v>
      </c>
      <c r="AH171" s="263"/>
      <c r="AI171" s="263"/>
      <c r="AJ171" s="263"/>
      <c r="AK171" s="263"/>
      <c r="AL171" s="264"/>
      <c r="AM171" s="267"/>
      <c r="AN171" s="217"/>
      <c r="AO171" s="144"/>
      <c r="AP171" s="144"/>
      <c r="AQ171" s="144"/>
      <c r="AR171" s="144"/>
      <c r="AS171" s="144"/>
      <c r="AT171" s="144"/>
      <c r="AU171" s="144"/>
      <c r="AV171" s="144"/>
      <c r="AW171" s="231"/>
      <c r="AX171" s="139"/>
      <c r="AY171" s="139"/>
      <c r="AZ171" s="139"/>
      <c r="BA171" s="189"/>
      <c r="BB171" s="139"/>
      <c r="BC171" s="139"/>
      <c r="BD171" s="139"/>
      <c r="BE171" s="189"/>
      <c r="BF171" s="139"/>
      <c r="BG171" s="139"/>
      <c r="BH171" s="139"/>
      <c r="BI171" s="189"/>
      <c r="BJ171" s="139"/>
      <c r="BK171" s="139"/>
      <c r="BL171" s="139"/>
      <c r="BM171" s="189"/>
      <c r="BN171" s="110"/>
      <c r="BO171" s="110"/>
      <c r="BP171" s="217"/>
      <c r="BQ171" s="189"/>
      <c r="BR171" s="217"/>
      <c r="BS171" s="217"/>
      <c r="BT171" s="217"/>
      <c r="BU171" s="189"/>
      <c r="BV171" s="217"/>
      <c r="BW171" s="217"/>
      <c r="BX171" s="217"/>
      <c r="BY171" s="189"/>
      <c r="BZ171" s="217"/>
      <c r="CA171" s="217"/>
      <c r="CB171" s="217"/>
      <c r="CC171" s="189"/>
      <c r="CD171" s="217"/>
      <c r="CE171" s="217"/>
      <c r="CF171" s="217"/>
      <c r="CG171" s="189"/>
      <c r="CH171" s="217"/>
      <c r="CI171" s="217"/>
      <c r="CJ171" s="217"/>
      <c r="CK171" s="189"/>
      <c r="CL171" s="217"/>
      <c r="CM171" s="217"/>
      <c r="CN171" s="217"/>
      <c r="CO171" s="189"/>
      <c r="CP171" s="217"/>
      <c r="CQ171" s="217"/>
      <c r="CR171" s="217"/>
      <c r="CS171" s="189"/>
      <c r="CT171" s="217"/>
      <c r="CU171" s="217"/>
      <c r="CV171" s="217"/>
      <c r="CW171" s="189"/>
      <c r="CX171" s="217"/>
      <c r="CY171" s="217"/>
      <c r="CZ171" s="217"/>
      <c r="DA171" s="217"/>
      <c r="DB171" s="217"/>
      <c r="DC171" s="217"/>
      <c r="DD171" s="217"/>
      <c r="DE171" s="217"/>
      <c r="DF171" s="189"/>
      <c r="DG171" s="217"/>
      <c r="DH171" s="217"/>
      <c r="DI171" s="217"/>
      <c r="DJ171" s="217"/>
      <c r="DK171" s="217"/>
      <c r="DL171" s="217"/>
      <c r="DM171" s="217"/>
      <c r="DN171" s="217"/>
      <c r="DO171" s="189"/>
      <c r="DP171" s="217"/>
      <c r="DQ171" s="217"/>
      <c r="DR171" s="217"/>
      <c r="DS171" s="217"/>
      <c r="DT171" s="217"/>
    </row>
    <row r="172" spans="1:124" ht="113.25" customHeight="1" x14ac:dyDescent="0.2">
      <c r="A172" s="277">
        <v>28</v>
      </c>
      <c r="B172" s="280" t="s">
        <v>167</v>
      </c>
      <c r="C172" s="259" t="str">
        <f>VLOOKUP(B172,FORMULAS!$A$30:$B$52,2,0)</f>
        <v>Definir el marco estratégico y orientar la gestión de la Caja de la Vivienda Popular, con el fin de asegurar el cumplimiento de la misionalidad y de los objetivos establecidos en el Plan de Desarrollo Distrital, mediante la formulación y aplicación de lineamientos y metodologías que permitan articular y desarrollar los procesos de planeación, ejecución, seguimiento y control; para la mejora continua, la transparencia y democratización de la información pública,  la participación incidente de la ciudadanía, y la satisfacción de las necesidades y demandas de los grupos de valor.</v>
      </c>
      <c r="D172" s="259" t="str">
        <f>VLOOKUP(B172,FORMULAS!$A$30:$C$52,3,0)</f>
        <v xml:space="preserve">Jefe Oficina Asesora de Planeación </v>
      </c>
      <c r="E172" s="280" t="s">
        <v>258</v>
      </c>
      <c r="F172" s="334" t="s">
        <v>417</v>
      </c>
      <c r="G172" s="334" t="s">
        <v>418</v>
      </c>
      <c r="H172" s="323" t="s">
        <v>419</v>
      </c>
      <c r="I172" s="271" t="s">
        <v>262</v>
      </c>
      <c r="J172" s="274">
        <v>20</v>
      </c>
      <c r="K172" s="233" t="str">
        <f>+IF(L172=FORMULAS!$N$2,FORMULAS!$O$2,IF('208-PLA-Ft-78 Mapa Gestión'!L172:L177=FORMULAS!$N$3,FORMULAS!$O$3,IF('208-PLA-Ft-78 Mapa Gestión'!L172:L177=FORMULAS!$N$4,FORMULAS!$O$4,IF('208-PLA-Ft-78 Mapa Gestión'!L172:L177=FORMULAS!$N$5,FORMULAS!$O$5,IF('208-PLA-Ft-78 Mapa Gestión'!L172:L177=FORMULAS!$N$6,FORMULAS!$O$6)))))</f>
        <v>Baja</v>
      </c>
      <c r="L172" s="236">
        <f>+IF(J172&lt;=FORMULAS!$M$2,FORMULAS!$N$2,IF('208-PLA-Ft-78 Mapa Gestión'!J172&lt;=FORMULAS!$M$3,FORMULAS!$N$3,IF('208-PLA-Ft-78 Mapa Gestión'!J172&lt;=FORMULAS!$M$4,FORMULAS!$N$4,IF('208-PLA-Ft-78 Mapa Gestión'!J172&lt;=FORMULAS!$M$5,FORMULAS!$N$5,FORMULAS!$N$6))))</f>
        <v>0.4</v>
      </c>
      <c r="M172" s="239" t="s">
        <v>91</v>
      </c>
      <c r="N172" s="233" t="str">
        <f>+IF(M172=FORMULAS!$H$2,FORMULAS!$I$2,IF('208-PLA-Ft-78 Mapa Gestión'!M172:M177=FORMULAS!$H$3,FORMULAS!$I$3,IF('208-PLA-Ft-78 Mapa Gestión'!M172:M177=FORMULAS!$H$4,FORMULAS!$I$4,IF('208-PLA-Ft-78 Mapa Gestión'!M172:M177=FORMULAS!$H$5,FORMULAS!$I$5,IF('208-PLA-Ft-78 Mapa Gestión'!M172:M177=FORMULAS!$H$6,FORMULAS!$I$6,IF('208-PLA-Ft-78 Mapa Gestión'!M172:M177=FORMULAS!$H$7,FORMULAS!$I$7,IF('208-PLA-Ft-78 Mapa Gestión'!M172:M177=FORMULAS!$H$8,FORMULAS!$I$8,IF('208-PLA-Ft-78 Mapa Gestión'!M172:M177=FORMULAS!$H$9,FORMULAS!$I$9,IF('208-PLA-Ft-78 Mapa Gestión'!M172:M177=FORMULAS!$H$10,FORMULAS!$I$10,IF('208-PLA-Ft-78 Mapa Gestión'!M172:M177=FORMULAS!$H$11,FORMULAS!$I$11))))))))))</f>
        <v>Moderado</v>
      </c>
      <c r="O172" s="268">
        <f>VLOOKUP(N172,FORMULAS!$I$1:$J$6,2,0)</f>
        <v>0.6</v>
      </c>
      <c r="P172" s="268" t="str">
        <f t="shared" ref="P172" si="156">CONCATENATE(N172,K172)</f>
        <v>ModeradoBaja</v>
      </c>
      <c r="Q172" s="219" t="str">
        <f>VLOOKUP(P172,FORMULAS!$K$17:$L$42,2,0)</f>
        <v>Moderado</v>
      </c>
      <c r="R172" s="134">
        <v>1</v>
      </c>
      <c r="S172" s="130" t="s">
        <v>773</v>
      </c>
      <c r="T172" s="56" t="str">
        <f>VLOOKUP(U172,FORMULAS!$A$15:$B$18,2,0)</f>
        <v>Probabilidad</v>
      </c>
      <c r="U172" s="57" t="s">
        <v>13</v>
      </c>
      <c r="V172" s="58">
        <f>+IF(U172='Tabla Valoración controles'!$D$4,'Tabla Valoración controles'!$F$4,IF('208-PLA-Ft-78 Mapa Gestión'!U172='Tabla Valoración controles'!$D$5,'Tabla Valoración controles'!$F$5,IF(U172=FORMULAS!$A$10,0,'Tabla Valoración controles'!$F$6)))</f>
        <v>0.25</v>
      </c>
      <c r="W172" s="57" t="s">
        <v>8</v>
      </c>
      <c r="X172" s="59">
        <f>+IF(W172='Tabla Valoración controles'!$D$7,'Tabla Valoración controles'!$F$7,IF(U172=FORMULAS!$A$10,0,'Tabla Valoración controles'!$F$8))</f>
        <v>0.15</v>
      </c>
      <c r="Y172" s="57" t="s">
        <v>18</v>
      </c>
      <c r="Z172" s="58">
        <f>+IF(Y172='Tabla Valoración controles'!$D$9,'Tabla Valoración controles'!$F$9,IF(U172=FORMULAS!$A$10,0,'Tabla Valoración controles'!$F$10))</f>
        <v>0</v>
      </c>
      <c r="AA172" s="57" t="s">
        <v>21</v>
      </c>
      <c r="AB172" s="58">
        <f>+IF(AA172='Tabla Valoración controles'!$D$9,'Tabla Valoración controles'!$F$9,IF(W172=FORMULAS!$A$10,0,'Tabla Valoración controles'!$F$10))</f>
        <v>0</v>
      </c>
      <c r="AC172" s="57" t="s">
        <v>100</v>
      </c>
      <c r="AD172" s="58">
        <f>+IF(AC172='Tabla Valoración controles'!$D$13,'Tabla Valoración controles'!$F$13,'Tabla Valoración controles'!$F$14)</f>
        <v>0</v>
      </c>
      <c r="AE172" s="105">
        <f t="shared" si="123"/>
        <v>0.4</v>
      </c>
      <c r="AF172" s="105">
        <f>+IF(T172=FORMULAS!$A$8,'208-PLA-Ft-78 Mapa Gestión'!AE172*'208-PLA-Ft-78 Mapa Gestión'!L172:L177,'208-PLA-Ft-78 Mapa Gestión'!AE172*'208-PLA-Ft-78 Mapa Gestión'!O172:O177)</f>
        <v>0.16000000000000003</v>
      </c>
      <c r="AG172" s="105">
        <f>+IF(T172=FORMULAS!$A$8,'208-PLA-Ft-78 Mapa Gestión'!L172:L177-'208-PLA-Ft-78 Mapa Gestión'!AF172,0)</f>
        <v>0.24</v>
      </c>
      <c r="AH172" s="262">
        <f t="shared" ref="AH172" si="157">+AG177</f>
        <v>0.24</v>
      </c>
      <c r="AI172" s="262" t="str">
        <f>+IF(AH172&lt;=FORMULAS!$N$2,FORMULAS!$O$2,IF(AH172&lt;=FORMULAS!$N$3,FORMULAS!$O$3,IF(AH172&lt;=FORMULAS!$N$4,FORMULAS!$O$4,IF(AH172&lt;=FORMULAS!$N$5,FORMULAS!$O$5,FORMULAS!O168))))</f>
        <v>Baja</v>
      </c>
      <c r="AJ172" s="262" t="str">
        <f>+IF(T172=FORMULAS!$A$9,AG177,'208-PLA-Ft-78 Mapa Gestión'!N172:N177)</f>
        <v>Moderado</v>
      </c>
      <c r="AK172" s="262">
        <f>+IF(T172=FORMULAS!B171,'208-PLA-Ft-78 Mapa Gestión'!AG177,'208-PLA-Ft-78 Mapa Gestión'!O172:O177)</f>
        <v>0.6</v>
      </c>
      <c r="AL172" s="264" t="str">
        <f t="shared" ref="AL172" si="158">CONCATENATE(AJ172,AI172)</f>
        <v>ModeradoBaja</v>
      </c>
      <c r="AM172" s="265" t="str">
        <f>VLOOKUP(AL172,FORMULAS!$K$17:$L$42,2,0)</f>
        <v>Moderado</v>
      </c>
      <c r="AN172" s="215" t="s">
        <v>162</v>
      </c>
      <c r="AO172" s="145" t="s">
        <v>543</v>
      </c>
      <c r="AP172" s="145" t="s">
        <v>580</v>
      </c>
      <c r="AQ172" s="161" t="s">
        <v>324</v>
      </c>
      <c r="AR172" s="159">
        <v>44562</v>
      </c>
      <c r="AS172" s="159">
        <v>44926</v>
      </c>
      <c r="AT172" s="145" t="s">
        <v>637</v>
      </c>
      <c r="AU172" s="145" t="s">
        <v>636</v>
      </c>
      <c r="AV172" s="157" t="s">
        <v>234</v>
      </c>
      <c r="AW172" s="229" t="s">
        <v>666</v>
      </c>
      <c r="AX172" s="139"/>
      <c r="AY172" s="139"/>
      <c r="AZ172" s="139"/>
      <c r="BA172" s="189"/>
      <c r="BB172" s="139"/>
      <c r="BC172" s="139"/>
      <c r="BD172" s="139"/>
      <c r="BE172" s="189"/>
      <c r="BF172" s="139"/>
      <c r="BG172" s="139"/>
      <c r="BH172" s="139"/>
      <c r="BI172" s="189"/>
      <c r="BJ172" s="139"/>
      <c r="BK172" s="139"/>
      <c r="BL172" s="139"/>
      <c r="BM172" s="189"/>
      <c r="BN172" s="108"/>
      <c r="BO172" s="108"/>
      <c r="BP172" s="215"/>
      <c r="BQ172" s="189"/>
      <c r="BR172" s="215"/>
      <c r="BS172" s="215"/>
      <c r="BT172" s="215"/>
      <c r="BU172" s="189"/>
      <c r="BV172" s="215"/>
      <c r="BW172" s="215"/>
      <c r="BX172" s="215"/>
      <c r="BY172" s="189"/>
      <c r="BZ172" s="215"/>
      <c r="CA172" s="215"/>
      <c r="CB172" s="215"/>
      <c r="CC172" s="189"/>
      <c r="CD172" s="215"/>
      <c r="CE172" s="215"/>
      <c r="CF172" s="215"/>
      <c r="CG172" s="189"/>
      <c r="CH172" s="215"/>
      <c r="CI172" s="215"/>
      <c r="CJ172" s="215"/>
      <c r="CK172" s="189"/>
      <c r="CL172" s="215"/>
      <c r="CM172" s="215"/>
      <c r="CN172" s="215"/>
      <c r="CO172" s="189"/>
      <c r="CP172" s="215"/>
      <c r="CQ172" s="215"/>
      <c r="CR172" s="215"/>
      <c r="CS172" s="189"/>
      <c r="CT172" s="215"/>
      <c r="CU172" s="215"/>
      <c r="CV172" s="215"/>
      <c r="CW172" s="189"/>
      <c r="CX172" s="215"/>
      <c r="CY172" s="215"/>
      <c r="CZ172" s="215"/>
      <c r="DA172" s="215"/>
      <c r="DB172" s="215"/>
      <c r="DC172" s="215"/>
      <c r="DD172" s="215"/>
      <c r="DE172" s="215"/>
      <c r="DF172" s="189"/>
      <c r="DG172" s="215"/>
      <c r="DH172" s="215"/>
      <c r="DI172" s="215"/>
      <c r="DJ172" s="215"/>
      <c r="DK172" s="215"/>
      <c r="DL172" s="215"/>
      <c r="DM172" s="215"/>
      <c r="DN172" s="215"/>
      <c r="DO172" s="189"/>
      <c r="DP172" s="215"/>
      <c r="DQ172" s="215"/>
      <c r="DR172" s="215"/>
      <c r="DS172" s="215"/>
      <c r="DT172" s="215"/>
    </row>
    <row r="173" spans="1:124" ht="17.25" customHeight="1" x14ac:dyDescent="0.2">
      <c r="A173" s="278"/>
      <c r="B173" s="281"/>
      <c r="C173" s="260"/>
      <c r="D173" s="260"/>
      <c r="E173" s="281"/>
      <c r="F173" s="335"/>
      <c r="G173" s="335"/>
      <c r="H173" s="324"/>
      <c r="I173" s="272"/>
      <c r="J173" s="275"/>
      <c r="K173" s="234"/>
      <c r="L173" s="237"/>
      <c r="M173" s="240"/>
      <c r="N173" s="234"/>
      <c r="O173" s="269"/>
      <c r="P173" s="269"/>
      <c r="Q173" s="220"/>
      <c r="R173" s="132"/>
      <c r="S173" s="130"/>
      <c r="T173" s="56">
        <f>VLOOKUP(U173,FORMULAS!$A$15:$B$18,2,0)</f>
        <v>0</v>
      </c>
      <c r="U173" s="57" t="s">
        <v>156</v>
      </c>
      <c r="V173" s="58">
        <f>+IF(U173='Tabla Valoración controles'!$D$4,'Tabla Valoración controles'!$F$4,IF('208-PLA-Ft-78 Mapa Gestión'!U173='Tabla Valoración controles'!$D$5,'Tabla Valoración controles'!$F$5,IF(U173=FORMULAS!$A$10,0,'Tabla Valoración controles'!$F$6)))</f>
        <v>0</v>
      </c>
      <c r="W173" s="57"/>
      <c r="X173" s="59">
        <f>+IF(W173='Tabla Valoración controles'!$D$7,'Tabla Valoración controles'!$F$7,IF(U173=FORMULAS!$A$10,0,'Tabla Valoración controles'!$F$8))</f>
        <v>0</v>
      </c>
      <c r="Y173" s="57"/>
      <c r="Z173" s="58">
        <f>+IF(Y173='Tabla Valoración controles'!$D$9,'Tabla Valoración controles'!$F$9,IF(U173=FORMULAS!$A$10,0,'Tabla Valoración controles'!$F$10))</f>
        <v>0</v>
      </c>
      <c r="AA173" s="57"/>
      <c r="AB173" s="58">
        <f>+IF(AA173='Tabla Valoración controles'!$D$9,'Tabla Valoración controles'!$F$9,IF(W173=FORMULAS!$A$10,0,'Tabla Valoración controles'!$F$10))</f>
        <v>0</v>
      </c>
      <c r="AC173" s="57"/>
      <c r="AD173" s="58">
        <f>+IF(AC173='Tabla Valoración controles'!$D$13,'Tabla Valoración controles'!$F$13,'Tabla Valoración controles'!$F$14)</f>
        <v>0</v>
      </c>
      <c r="AE173" s="105">
        <f t="shared" si="123"/>
        <v>0</v>
      </c>
      <c r="AF173" s="105">
        <f t="shared" ref="AF173" si="159">+AE173*AG172</f>
        <v>0</v>
      </c>
      <c r="AG173" s="105">
        <f t="shared" ref="AG173" si="160">+AG172-AF173</f>
        <v>0.24</v>
      </c>
      <c r="AH173" s="263"/>
      <c r="AI173" s="263"/>
      <c r="AJ173" s="263"/>
      <c r="AK173" s="263"/>
      <c r="AL173" s="264"/>
      <c r="AM173" s="266"/>
      <c r="AN173" s="216"/>
      <c r="AO173" s="141"/>
      <c r="AP173" s="141"/>
      <c r="AQ173" s="162"/>
      <c r="AR173" s="141"/>
      <c r="AS173" s="141"/>
      <c r="AT173" s="141"/>
      <c r="AU173" s="141"/>
      <c r="AV173" s="143"/>
      <c r="AW173" s="230"/>
      <c r="AX173" s="139"/>
      <c r="AY173" s="139"/>
      <c r="AZ173" s="139"/>
      <c r="BA173" s="189"/>
      <c r="BB173" s="139"/>
      <c r="BC173" s="139"/>
      <c r="BD173" s="139"/>
      <c r="BE173" s="189"/>
      <c r="BF173" s="139"/>
      <c r="BG173" s="139"/>
      <c r="BH173" s="139"/>
      <c r="BI173" s="189"/>
      <c r="BJ173" s="139"/>
      <c r="BK173" s="139"/>
      <c r="BL173" s="139"/>
      <c r="BM173" s="189"/>
      <c r="BN173" s="109"/>
      <c r="BO173" s="109"/>
      <c r="BP173" s="216"/>
      <c r="BQ173" s="189"/>
      <c r="BR173" s="216"/>
      <c r="BS173" s="216"/>
      <c r="BT173" s="216"/>
      <c r="BU173" s="189"/>
      <c r="BV173" s="216"/>
      <c r="BW173" s="216"/>
      <c r="BX173" s="216"/>
      <c r="BY173" s="189"/>
      <c r="BZ173" s="216"/>
      <c r="CA173" s="216"/>
      <c r="CB173" s="216"/>
      <c r="CC173" s="189"/>
      <c r="CD173" s="216"/>
      <c r="CE173" s="216"/>
      <c r="CF173" s="216"/>
      <c r="CG173" s="189"/>
      <c r="CH173" s="216"/>
      <c r="CI173" s="216"/>
      <c r="CJ173" s="216"/>
      <c r="CK173" s="189"/>
      <c r="CL173" s="216"/>
      <c r="CM173" s="216"/>
      <c r="CN173" s="216"/>
      <c r="CO173" s="189"/>
      <c r="CP173" s="216"/>
      <c r="CQ173" s="216"/>
      <c r="CR173" s="216"/>
      <c r="CS173" s="189"/>
      <c r="CT173" s="216"/>
      <c r="CU173" s="216"/>
      <c r="CV173" s="216"/>
      <c r="CW173" s="189"/>
      <c r="CX173" s="216"/>
      <c r="CY173" s="216"/>
      <c r="CZ173" s="216"/>
      <c r="DA173" s="216"/>
      <c r="DB173" s="216"/>
      <c r="DC173" s="216"/>
      <c r="DD173" s="216"/>
      <c r="DE173" s="216"/>
      <c r="DF173" s="189"/>
      <c r="DG173" s="216"/>
      <c r="DH173" s="216"/>
      <c r="DI173" s="216"/>
      <c r="DJ173" s="216"/>
      <c r="DK173" s="216"/>
      <c r="DL173" s="216"/>
      <c r="DM173" s="216"/>
      <c r="DN173" s="216"/>
      <c r="DO173" s="189"/>
      <c r="DP173" s="216"/>
      <c r="DQ173" s="216"/>
      <c r="DR173" s="216"/>
      <c r="DS173" s="216"/>
      <c r="DT173" s="216"/>
    </row>
    <row r="174" spans="1:124" ht="17.25" customHeight="1" x14ac:dyDescent="0.2">
      <c r="A174" s="278"/>
      <c r="B174" s="281"/>
      <c r="C174" s="260"/>
      <c r="D174" s="260"/>
      <c r="E174" s="281"/>
      <c r="F174" s="335"/>
      <c r="G174" s="335"/>
      <c r="H174" s="324"/>
      <c r="I174" s="272"/>
      <c r="J174" s="275"/>
      <c r="K174" s="234"/>
      <c r="L174" s="237"/>
      <c r="M174" s="240"/>
      <c r="N174" s="234"/>
      <c r="O174" s="269"/>
      <c r="P174" s="269"/>
      <c r="Q174" s="220"/>
      <c r="R174" s="132"/>
      <c r="S174" s="130"/>
      <c r="T174" s="56">
        <f>VLOOKUP(U174,FORMULAS!$A$15:$B$18,2,0)</f>
        <v>0</v>
      </c>
      <c r="U174" s="57" t="s">
        <v>156</v>
      </c>
      <c r="V174" s="58">
        <f>+IF(U174='Tabla Valoración controles'!$D$4,'Tabla Valoración controles'!$F$4,IF('208-PLA-Ft-78 Mapa Gestión'!U174='Tabla Valoración controles'!$D$5,'Tabla Valoración controles'!$F$5,IF(U174=FORMULAS!$A$10,0,'Tabla Valoración controles'!$F$6)))</f>
        <v>0</v>
      </c>
      <c r="W174" s="57"/>
      <c r="X174" s="59">
        <f>+IF(W174='Tabla Valoración controles'!$D$7,'Tabla Valoración controles'!$F$7,IF(U174=FORMULAS!$A$10,0,'Tabla Valoración controles'!$F$8))</f>
        <v>0</v>
      </c>
      <c r="Y174" s="57"/>
      <c r="Z174" s="58">
        <f>+IF(Y174='Tabla Valoración controles'!$D$9,'Tabla Valoración controles'!$F$9,IF(U174=FORMULAS!$A$10,0,'Tabla Valoración controles'!$F$10))</f>
        <v>0</v>
      </c>
      <c r="AA174" s="57"/>
      <c r="AB174" s="58">
        <f>+IF(AA174='Tabla Valoración controles'!$D$9,'Tabla Valoración controles'!$F$9,IF(W174=FORMULAS!$A$10,0,'Tabla Valoración controles'!$F$10))</f>
        <v>0</v>
      </c>
      <c r="AC174" s="57"/>
      <c r="AD174" s="58">
        <f>+IF(AC174='Tabla Valoración controles'!$D$13,'Tabla Valoración controles'!$F$13,'Tabla Valoración controles'!$F$14)</f>
        <v>0</v>
      </c>
      <c r="AE174" s="105">
        <f t="shared" si="123"/>
        <v>0</v>
      </c>
      <c r="AF174" s="105">
        <f t="shared" ref="AF174:AF177" si="161">+AF173*AE174</f>
        <v>0</v>
      </c>
      <c r="AG174" s="105">
        <f t="shared" si="143"/>
        <v>0.24</v>
      </c>
      <c r="AH174" s="263"/>
      <c r="AI174" s="263"/>
      <c r="AJ174" s="263"/>
      <c r="AK174" s="263"/>
      <c r="AL174" s="264"/>
      <c r="AM174" s="266"/>
      <c r="AN174" s="216"/>
      <c r="AO174" s="141"/>
      <c r="AP174" s="141"/>
      <c r="AQ174" s="162"/>
      <c r="AR174" s="141"/>
      <c r="AS174" s="141"/>
      <c r="AT174" s="141"/>
      <c r="AU174" s="141"/>
      <c r="AV174" s="143"/>
      <c r="AW174" s="230"/>
      <c r="AX174" s="139"/>
      <c r="AY174" s="139"/>
      <c r="AZ174" s="139"/>
      <c r="BA174" s="189"/>
      <c r="BB174" s="139"/>
      <c r="BC174" s="139"/>
      <c r="BD174" s="139"/>
      <c r="BE174" s="189"/>
      <c r="BF174" s="139"/>
      <c r="BG174" s="139"/>
      <c r="BH174" s="139"/>
      <c r="BI174" s="189"/>
      <c r="BJ174" s="139"/>
      <c r="BK174" s="139"/>
      <c r="BL174" s="139"/>
      <c r="BM174" s="189"/>
      <c r="BN174" s="109"/>
      <c r="BO174" s="109"/>
      <c r="BP174" s="216"/>
      <c r="BQ174" s="189"/>
      <c r="BR174" s="216"/>
      <c r="BS174" s="216"/>
      <c r="BT174" s="216"/>
      <c r="BU174" s="189"/>
      <c r="BV174" s="216"/>
      <c r="BW174" s="216"/>
      <c r="BX174" s="216"/>
      <c r="BY174" s="189"/>
      <c r="BZ174" s="216"/>
      <c r="CA174" s="216"/>
      <c r="CB174" s="216"/>
      <c r="CC174" s="189"/>
      <c r="CD174" s="216"/>
      <c r="CE174" s="216"/>
      <c r="CF174" s="216"/>
      <c r="CG174" s="189"/>
      <c r="CH174" s="216"/>
      <c r="CI174" s="216"/>
      <c r="CJ174" s="216"/>
      <c r="CK174" s="189"/>
      <c r="CL174" s="216"/>
      <c r="CM174" s="216"/>
      <c r="CN174" s="216"/>
      <c r="CO174" s="189"/>
      <c r="CP174" s="216"/>
      <c r="CQ174" s="216"/>
      <c r="CR174" s="216"/>
      <c r="CS174" s="189"/>
      <c r="CT174" s="216"/>
      <c r="CU174" s="216"/>
      <c r="CV174" s="216"/>
      <c r="CW174" s="189"/>
      <c r="CX174" s="216"/>
      <c r="CY174" s="216"/>
      <c r="CZ174" s="216"/>
      <c r="DA174" s="216"/>
      <c r="DB174" s="216"/>
      <c r="DC174" s="216"/>
      <c r="DD174" s="216"/>
      <c r="DE174" s="216"/>
      <c r="DF174" s="189"/>
      <c r="DG174" s="216"/>
      <c r="DH174" s="216"/>
      <c r="DI174" s="216"/>
      <c r="DJ174" s="216"/>
      <c r="DK174" s="216"/>
      <c r="DL174" s="216"/>
      <c r="DM174" s="216"/>
      <c r="DN174" s="216"/>
      <c r="DO174" s="189"/>
      <c r="DP174" s="216"/>
      <c r="DQ174" s="216"/>
      <c r="DR174" s="216"/>
      <c r="DS174" s="216"/>
      <c r="DT174" s="216"/>
    </row>
    <row r="175" spans="1:124" ht="17.25" customHeight="1" x14ac:dyDescent="0.2">
      <c r="A175" s="278"/>
      <c r="B175" s="281"/>
      <c r="C175" s="260"/>
      <c r="D175" s="260"/>
      <c r="E175" s="281"/>
      <c r="F175" s="335"/>
      <c r="G175" s="335"/>
      <c r="H175" s="324"/>
      <c r="I175" s="272"/>
      <c r="J175" s="275"/>
      <c r="K175" s="234"/>
      <c r="L175" s="237"/>
      <c r="M175" s="240"/>
      <c r="N175" s="234"/>
      <c r="O175" s="269"/>
      <c r="P175" s="269"/>
      <c r="Q175" s="220"/>
      <c r="R175" s="132"/>
      <c r="S175" s="130"/>
      <c r="T175" s="56">
        <f>VLOOKUP(U175,FORMULAS!$A$15:$B$18,2,0)</f>
        <v>0</v>
      </c>
      <c r="U175" s="57" t="s">
        <v>156</v>
      </c>
      <c r="V175" s="58">
        <f>+IF(U175='Tabla Valoración controles'!$D$4,'Tabla Valoración controles'!$F$4,IF('208-PLA-Ft-78 Mapa Gestión'!U175='Tabla Valoración controles'!$D$5,'Tabla Valoración controles'!$F$5,IF(U175=FORMULAS!$A$10,0,'Tabla Valoración controles'!$F$6)))</f>
        <v>0</v>
      </c>
      <c r="W175" s="57"/>
      <c r="X175" s="59">
        <f>+IF(W175='Tabla Valoración controles'!$D$7,'Tabla Valoración controles'!$F$7,IF(U175=FORMULAS!$A$10,0,'Tabla Valoración controles'!$F$8))</f>
        <v>0</v>
      </c>
      <c r="Y175" s="57"/>
      <c r="Z175" s="58">
        <f>+IF(Y175='Tabla Valoración controles'!$D$9,'Tabla Valoración controles'!$F$9,IF(U175=FORMULAS!$A$10,0,'Tabla Valoración controles'!$F$10))</f>
        <v>0</v>
      </c>
      <c r="AA175" s="57"/>
      <c r="AB175" s="58">
        <f>+IF(AA175='Tabla Valoración controles'!$D$9,'Tabla Valoración controles'!$F$9,IF(W175=FORMULAS!$A$10,0,'Tabla Valoración controles'!$F$10))</f>
        <v>0</v>
      </c>
      <c r="AC175" s="57"/>
      <c r="AD175" s="58">
        <f>+IF(AC175='Tabla Valoración controles'!$D$13,'Tabla Valoración controles'!$F$13,'Tabla Valoración controles'!$F$14)</f>
        <v>0</v>
      </c>
      <c r="AE175" s="105">
        <f t="shared" si="123"/>
        <v>0</v>
      </c>
      <c r="AF175" s="105">
        <f t="shared" si="161"/>
        <v>0</v>
      </c>
      <c r="AG175" s="105">
        <f t="shared" si="143"/>
        <v>0.24</v>
      </c>
      <c r="AH175" s="263"/>
      <c r="AI175" s="263"/>
      <c r="AJ175" s="263"/>
      <c r="AK175" s="263"/>
      <c r="AL175" s="264"/>
      <c r="AM175" s="266"/>
      <c r="AN175" s="216"/>
      <c r="AO175" s="141"/>
      <c r="AP175" s="141"/>
      <c r="AQ175" s="162"/>
      <c r="AR175" s="141"/>
      <c r="AS175" s="141"/>
      <c r="AT175" s="141"/>
      <c r="AU175" s="141"/>
      <c r="AV175" s="143"/>
      <c r="AW175" s="230"/>
      <c r="AX175" s="139"/>
      <c r="AY175" s="139"/>
      <c r="AZ175" s="139"/>
      <c r="BA175" s="189"/>
      <c r="BB175" s="139"/>
      <c r="BC175" s="139"/>
      <c r="BD175" s="139"/>
      <c r="BE175" s="189"/>
      <c r="BF175" s="139"/>
      <c r="BG175" s="139"/>
      <c r="BH175" s="139"/>
      <c r="BI175" s="189"/>
      <c r="BJ175" s="139"/>
      <c r="BK175" s="139"/>
      <c r="BL175" s="139"/>
      <c r="BM175" s="189"/>
      <c r="BN175" s="109"/>
      <c r="BO175" s="109"/>
      <c r="BP175" s="216"/>
      <c r="BQ175" s="189"/>
      <c r="BR175" s="216"/>
      <c r="BS175" s="216"/>
      <c r="BT175" s="216"/>
      <c r="BU175" s="189"/>
      <c r="BV175" s="216"/>
      <c r="BW175" s="216"/>
      <c r="BX175" s="216"/>
      <c r="BY175" s="189"/>
      <c r="BZ175" s="216"/>
      <c r="CA175" s="216"/>
      <c r="CB175" s="216"/>
      <c r="CC175" s="189"/>
      <c r="CD175" s="216"/>
      <c r="CE175" s="216"/>
      <c r="CF175" s="216"/>
      <c r="CG175" s="189"/>
      <c r="CH175" s="216"/>
      <c r="CI175" s="216"/>
      <c r="CJ175" s="216"/>
      <c r="CK175" s="189"/>
      <c r="CL175" s="216"/>
      <c r="CM175" s="216"/>
      <c r="CN175" s="216"/>
      <c r="CO175" s="189"/>
      <c r="CP175" s="216"/>
      <c r="CQ175" s="216"/>
      <c r="CR175" s="216"/>
      <c r="CS175" s="189"/>
      <c r="CT175" s="216"/>
      <c r="CU175" s="216"/>
      <c r="CV175" s="216"/>
      <c r="CW175" s="189"/>
      <c r="CX175" s="216"/>
      <c r="CY175" s="216"/>
      <c r="CZ175" s="216"/>
      <c r="DA175" s="216"/>
      <c r="DB175" s="216"/>
      <c r="DC175" s="216"/>
      <c r="DD175" s="216"/>
      <c r="DE175" s="216"/>
      <c r="DF175" s="189"/>
      <c r="DG175" s="216"/>
      <c r="DH175" s="216"/>
      <c r="DI175" s="216"/>
      <c r="DJ175" s="216"/>
      <c r="DK175" s="216"/>
      <c r="DL175" s="216"/>
      <c r="DM175" s="216"/>
      <c r="DN175" s="216"/>
      <c r="DO175" s="189"/>
      <c r="DP175" s="216"/>
      <c r="DQ175" s="216"/>
      <c r="DR175" s="216"/>
      <c r="DS175" s="216"/>
      <c r="DT175" s="216"/>
    </row>
    <row r="176" spans="1:124" ht="17.25" customHeight="1" x14ac:dyDescent="0.2">
      <c r="A176" s="278"/>
      <c r="B176" s="281"/>
      <c r="C176" s="260"/>
      <c r="D176" s="260"/>
      <c r="E176" s="281"/>
      <c r="F176" s="335"/>
      <c r="G176" s="335"/>
      <c r="H176" s="324"/>
      <c r="I176" s="272"/>
      <c r="J176" s="275"/>
      <c r="K176" s="234"/>
      <c r="L176" s="237"/>
      <c r="M176" s="240"/>
      <c r="N176" s="234"/>
      <c r="O176" s="269"/>
      <c r="P176" s="269"/>
      <c r="Q176" s="220"/>
      <c r="R176" s="132"/>
      <c r="S176" s="130"/>
      <c r="T176" s="56">
        <f>VLOOKUP(U176,FORMULAS!$A$15:$B$18,2,0)</f>
        <v>0</v>
      </c>
      <c r="U176" s="57" t="s">
        <v>156</v>
      </c>
      <c r="V176" s="58">
        <f>+IF(U176='Tabla Valoración controles'!$D$4,'Tabla Valoración controles'!$F$4,IF('208-PLA-Ft-78 Mapa Gestión'!U176='Tabla Valoración controles'!$D$5,'Tabla Valoración controles'!$F$5,IF(U176=FORMULAS!$A$10,0,'Tabla Valoración controles'!$F$6)))</f>
        <v>0</v>
      </c>
      <c r="W176" s="57"/>
      <c r="X176" s="59">
        <f>+IF(W176='Tabla Valoración controles'!$D$7,'Tabla Valoración controles'!$F$7,IF(U176=FORMULAS!$A$10,0,'Tabla Valoración controles'!$F$8))</f>
        <v>0</v>
      </c>
      <c r="Y176" s="57"/>
      <c r="Z176" s="58">
        <f>+IF(Y176='Tabla Valoración controles'!$D$9,'Tabla Valoración controles'!$F$9,IF(U176=FORMULAS!$A$10,0,'Tabla Valoración controles'!$F$10))</f>
        <v>0</v>
      </c>
      <c r="AA176" s="57"/>
      <c r="AB176" s="58">
        <f>+IF(AA176='Tabla Valoración controles'!$D$9,'Tabla Valoración controles'!$F$9,IF(W176=FORMULAS!$A$10,0,'Tabla Valoración controles'!$F$10))</f>
        <v>0</v>
      </c>
      <c r="AC176" s="57"/>
      <c r="AD176" s="58">
        <f>+IF(AC176='Tabla Valoración controles'!$D$13,'Tabla Valoración controles'!$F$13,'Tabla Valoración controles'!$F$14)</f>
        <v>0</v>
      </c>
      <c r="AE176" s="105">
        <f t="shared" si="123"/>
        <v>0</v>
      </c>
      <c r="AF176" s="105">
        <f t="shared" si="161"/>
        <v>0</v>
      </c>
      <c r="AG176" s="105">
        <f t="shared" si="143"/>
        <v>0.24</v>
      </c>
      <c r="AH176" s="263"/>
      <c r="AI176" s="263"/>
      <c r="AJ176" s="263"/>
      <c r="AK176" s="263"/>
      <c r="AL176" s="264"/>
      <c r="AM176" s="266"/>
      <c r="AN176" s="216"/>
      <c r="AO176" s="141"/>
      <c r="AP176" s="141"/>
      <c r="AQ176" s="162"/>
      <c r="AR176" s="141"/>
      <c r="AS176" s="141"/>
      <c r="AT176" s="141"/>
      <c r="AU176" s="141"/>
      <c r="AV176" s="143"/>
      <c r="AW176" s="230"/>
      <c r="AX176" s="139"/>
      <c r="AY176" s="139"/>
      <c r="AZ176" s="139"/>
      <c r="BA176" s="189"/>
      <c r="BB176" s="139"/>
      <c r="BC176" s="139"/>
      <c r="BD176" s="139"/>
      <c r="BE176" s="189"/>
      <c r="BF176" s="139"/>
      <c r="BG176" s="139"/>
      <c r="BH176" s="139"/>
      <c r="BI176" s="189"/>
      <c r="BJ176" s="139"/>
      <c r="BK176" s="139"/>
      <c r="BL176" s="139"/>
      <c r="BM176" s="189"/>
      <c r="BN176" s="109"/>
      <c r="BO176" s="109"/>
      <c r="BP176" s="216"/>
      <c r="BQ176" s="189"/>
      <c r="BR176" s="216"/>
      <c r="BS176" s="216"/>
      <c r="BT176" s="216"/>
      <c r="BU176" s="189"/>
      <c r="BV176" s="216"/>
      <c r="BW176" s="216"/>
      <c r="BX176" s="216"/>
      <c r="BY176" s="189"/>
      <c r="BZ176" s="216"/>
      <c r="CA176" s="216"/>
      <c r="CB176" s="216"/>
      <c r="CC176" s="189"/>
      <c r="CD176" s="216"/>
      <c r="CE176" s="216"/>
      <c r="CF176" s="216"/>
      <c r="CG176" s="189"/>
      <c r="CH176" s="216"/>
      <c r="CI176" s="216"/>
      <c r="CJ176" s="216"/>
      <c r="CK176" s="189"/>
      <c r="CL176" s="216"/>
      <c r="CM176" s="216"/>
      <c r="CN176" s="216"/>
      <c r="CO176" s="189"/>
      <c r="CP176" s="216"/>
      <c r="CQ176" s="216"/>
      <c r="CR176" s="216"/>
      <c r="CS176" s="189"/>
      <c r="CT176" s="216"/>
      <c r="CU176" s="216"/>
      <c r="CV176" s="216"/>
      <c r="CW176" s="189"/>
      <c r="CX176" s="216"/>
      <c r="CY176" s="216"/>
      <c r="CZ176" s="216"/>
      <c r="DA176" s="216"/>
      <c r="DB176" s="216"/>
      <c r="DC176" s="216"/>
      <c r="DD176" s="216"/>
      <c r="DE176" s="216"/>
      <c r="DF176" s="189"/>
      <c r="DG176" s="216"/>
      <c r="DH176" s="216"/>
      <c r="DI176" s="216"/>
      <c r="DJ176" s="216"/>
      <c r="DK176" s="216"/>
      <c r="DL176" s="216"/>
      <c r="DM176" s="216"/>
      <c r="DN176" s="216"/>
      <c r="DO176" s="189"/>
      <c r="DP176" s="216"/>
      <c r="DQ176" s="216"/>
      <c r="DR176" s="216"/>
      <c r="DS176" s="216"/>
      <c r="DT176" s="216"/>
    </row>
    <row r="177" spans="1:124" ht="17.25" customHeight="1" x14ac:dyDescent="0.2">
      <c r="A177" s="279"/>
      <c r="B177" s="282"/>
      <c r="C177" s="261"/>
      <c r="D177" s="261"/>
      <c r="E177" s="282"/>
      <c r="F177" s="336"/>
      <c r="G177" s="336"/>
      <c r="H177" s="325"/>
      <c r="I177" s="273"/>
      <c r="J177" s="276"/>
      <c r="K177" s="235"/>
      <c r="L177" s="238"/>
      <c r="M177" s="241"/>
      <c r="N177" s="235"/>
      <c r="O177" s="270"/>
      <c r="P177" s="270"/>
      <c r="Q177" s="221"/>
      <c r="R177" s="132"/>
      <c r="S177" s="130"/>
      <c r="T177" s="56">
        <f>VLOOKUP(U177,FORMULAS!$A$15:$B$18,2,0)</f>
        <v>0</v>
      </c>
      <c r="U177" s="57" t="s">
        <v>156</v>
      </c>
      <c r="V177" s="58">
        <f>+IF(U177='Tabla Valoración controles'!$D$4,'Tabla Valoración controles'!$F$4,IF('208-PLA-Ft-78 Mapa Gestión'!U177='Tabla Valoración controles'!$D$5,'Tabla Valoración controles'!$F$5,IF(U177=FORMULAS!$A$10,0,'Tabla Valoración controles'!$F$6)))</f>
        <v>0</v>
      </c>
      <c r="W177" s="57"/>
      <c r="X177" s="59">
        <f>+IF(W177='Tabla Valoración controles'!$D$7,'Tabla Valoración controles'!$F$7,IF(U177=FORMULAS!$A$10,0,'Tabla Valoración controles'!$F$8))</f>
        <v>0</v>
      </c>
      <c r="Y177" s="57"/>
      <c r="Z177" s="58">
        <f>+IF(Y177='Tabla Valoración controles'!$D$9,'Tabla Valoración controles'!$F$9,IF(U177=FORMULAS!$A$10,0,'Tabla Valoración controles'!$F$10))</f>
        <v>0</v>
      </c>
      <c r="AA177" s="57"/>
      <c r="AB177" s="58">
        <f>+IF(AA177='Tabla Valoración controles'!$D$9,'Tabla Valoración controles'!$F$9,IF(W177=FORMULAS!$A$10,0,'Tabla Valoración controles'!$F$10))</f>
        <v>0</v>
      </c>
      <c r="AC177" s="57"/>
      <c r="AD177" s="58">
        <f>+IF(AC177='Tabla Valoración controles'!$D$13,'Tabla Valoración controles'!$F$13,'Tabla Valoración controles'!$F$14)</f>
        <v>0</v>
      </c>
      <c r="AE177" s="105">
        <f t="shared" si="123"/>
        <v>0</v>
      </c>
      <c r="AF177" s="105">
        <f t="shared" si="161"/>
        <v>0</v>
      </c>
      <c r="AG177" s="105">
        <f t="shared" si="143"/>
        <v>0.24</v>
      </c>
      <c r="AH177" s="263"/>
      <c r="AI177" s="263"/>
      <c r="AJ177" s="263"/>
      <c r="AK177" s="263"/>
      <c r="AL177" s="264"/>
      <c r="AM177" s="267"/>
      <c r="AN177" s="217"/>
      <c r="AO177" s="142"/>
      <c r="AP177" s="142"/>
      <c r="AQ177" s="163"/>
      <c r="AR177" s="142"/>
      <c r="AS177" s="142"/>
      <c r="AT177" s="142"/>
      <c r="AU177" s="142"/>
      <c r="AV177" s="144"/>
      <c r="AW177" s="231"/>
      <c r="AX177" s="139"/>
      <c r="AY177" s="139"/>
      <c r="AZ177" s="139"/>
      <c r="BA177" s="189"/>
      <c r="BB177" s="139"/>
      <c r="BC177" s="139"/>
      <c r="BD177" s="139"/>
      <c r="BE177" s="189"/>
      <c r="BF177" s="139"/>
      <c r="BG177" s="139"/>
      <c r="BH177" s="139"/>
      <c r="BI177" s="189"/>
      <c r="BJ177" s="139"/>
      <c r="BK177" s="139"/>
      <c r="BL177" s="139"/>
      <c r="BM177" s="189"/>
      <c r="BN177" s="110"/>
      <c r="BO177" s="110"/>
      <c r="BP177" s="217"/>
      <c r="BQ177" s="189"/>
      <c r="BR177" s="217"/>
      <c r="BS177" s="217"/>
      <c r="BT177" s="217"/>
      <c r="BU177" s="189"/>
      <c r="BV177" s="217"/>
      <c r="BW177" s="217"/>
      <c r="BX177" s="217"/>
      <c r="BY177" s="189"/>
      <c r="BZ177" s="217"/>
      <c r="CA177" s="217"/>
      <c r="CB177" s="217"/>
      <c r="CC177" s="189"/>
      <c r="CD177" s="217"/>
      <c r="CE177" s="217"/>
      <c r="CF177" s="217"/>
      <c r="CG177" s="189"/>
      <c r="CH177" s="217"/>
      <c r="CI177" s="217"/>
      <c r="CJ177" s="217"/>
      <c r="CK177" s="189"/>
      <c r="CL177" s="217"/>
      <c r="CM177" s="217"/>
      <c r="CN177" s="217"/>
      <c r="CO177" s="189"/>
      <c r="CP177" s="217"/>
      <c r="CQ177" s="217"/>
      <c r="CR177" s="217"/>
      <c r="CS177" s="189"/>
      <c r="CT177" s="217"/>
      <c r="CU177" s="217"/>
      <c r="CV177" s="217"/>
      <c r="CW177" s="189"/>
      <c r="CX177" s="217"/>
      <c r="CY177" s="217"/>
      <c r="CZ177" s="217"/>
      <c r="DA177" s="217"/>
      <c r="DB177" s="217"/>
      <c r="DC177" s="217"/>
      <c r="DD177" s="217"/>
      <c r="DE177" s="217"/>
      <c r="DF177" s="189"/>
      <c r="DG177" s="217"/>
      <c r="DH177" s="217"/>
      <c r="DI177" s="217"/>
      <c r="DJ177" s="217"/>
      <c r="DK177" s="217"/>
      <c r="DL177" s="217"/>
      <c r="DM177" s="217"/>
      <c r="DN177" s="217"/>
      <c r="DO177" s="189"/>
      <c r="DP177" s="217"/>
      <c r="DQ177" s="217"/>
      <c r="DR177" s="217"/>
      <c r="DS177" s="217"/>
      <c r="DT177" s="217"/>
    </row>
    <row r="178" spans="1:124" ht="58.5" customHeight="1" x14ac:dyDescent="0.2">
      <c r="A178" s="277">
        <v>29</v>
      </c>
      <c r="B178" s="280" t="s">
        <v>176</v>
      </c>
      <c r="C178" s="259" t="str">
        <f>VLOOKUP(B178,FORMULAS!$A$30:$B$52,2,0)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178" s="259" t="str">
        <f>VLOOKUP(B178,FORMULAS!$A$30:$C$52,3,0)</f>
        <v>Subdirector Financiero</v>
      </c>
      <c r="E178" s="280" t="s">
        <v>112</v>
      </c>
      <c r="F178" s="280" t="s">
        <v>420</v>
      </c>
      <c r="G178" s="280" t="s">
        <v>421</v>
      </c>
      <c r="H178" s="289" t="s">
        <v>422</v>
      </c>
      <c r="I178" s="271" t="s">
        <v>259</v>
      </c>
      <c r="J178" s="274">
        <v>1250</v>
      </c>
      <c r="K178" s="233" t="str">
        <f>+IF(L178=FORMULAS!$N$2,FORMULAS!$O$2,IF('208-PLA-Ft-78 Mapa Gestión'!L178:L183=FORMULAS!$N$3,FORMULAS!$O$3,IF('208-PLA-Ft-78 Mapa Gestión'!L178:L183=FORMULAS!$N$4,FORMULAS!$O$4,IF('208-PLA-Ft-78 Mapa Gestión'!L178:L183=FORMULAS!$N$5,FORMULAS!$O$5,IF('208-PLA-Ft-78 Mapa Gestión'!L178:L183=FORMULAS!$N$6,FORMULAS!$O$6)))))</f>
        <v>Alta</v>
      </c>
      <c r="L178" s="236">
        <f>+IF(J178&lt;=FORMULAS!$M$2,FORMULAS!$N$2,IF('208-PLA-Ft-78 Mapa Gestión'!J178&lt;=FORMULAS!$M$3,FORMULAS!$N$3,IF('208-PLA-Ft-78 Mapa Gestión'!J178&lt;=FORMULAS!$M$4,FORMULAS!$N$4,IF('208-PLA-Ft-78 Mapa Gestión'!J178&lt;=FORMULAS!$M$5,FORMULAS!$N$5,FORMULAS!$N$6))))</f>
        <v>0.8</v>
      </c>
      <c r="M178" s="239" t="s">
        <v>86</v>
      </c>
      <c r="N178" s="233" t="str">
        <f>+IF(M178=FORMULAS!$H$2,FORMULAS!$I$2,IF('208-PLA-Ft-78 Mapa Gestión'!M178:M183=FORMULAS!$H$3,FORMULAS!$I$3,IF('208-PLA-Ft-78 Mapa Gestión'!M178:M183=FORMULAS!$H$4,FORMULAS!$I$4,IF('208-PLA-Ft-78 Mapa Gestión'!M178:M183=FORMULAS!$H$5,FORMULAS!$I$5,IF('208-PLA-Ft-78 Mapa Gestión'!M178:M183=FORMULAS!$H$6,FORMULAS!$I$6,IF('208-PLA-Ft-78 Mapa Gestión'!M178:M183=FORMULAS!$H$7,FORMULAS!$I$7,IF('208-PLA-Ft-78 Mapa Gestión'!M178:M183=FORMULAS!$H$8,FORMULAS!$I$8,IF('208-PLA-Ft-78 Mapa Gestión'!M178:M183=FORMULAS!$H$9,FORMULAS!$I$9,IF('208-PLA-Ft-78 Mapa Gestión'!M178:M183=FORMULAS!$H$10,FORMULAS!$I$10,IF('208-PLA-Ft-78 Mapa Gestión'!M178:M183=FORMULAS!$H$11,FORMULAS!$I$11))))))))))</f>
        <v>Mayor</v>
      </c>
      <c r="O178" s="268">
        <f>VLOOKUP(N178,FORMULAS!$I$1:$J$6,2,0)</f>
        <v>0.8</v>
      </c>
      <c r="P178" s="268" t="str">
        <f t="shared" ref="P178" si="162">CONCATENATE(N178,K178)</f>
        <v>MayorAlta</v>
      </c>
      <c r="Q178" s="219" t="str">
        <f>VLOOKUP(P178,FORMULAS!$K$17:$L$42,2,0)</f>
        <v>Alto</v>
      </c>
      <c r="R178" s="132">
        <v>1</v>
      </c>
      <c r="S178" s="130" t="s">
        <v>494</v>
      </c>
      <c r="T178" s="56" t="str">
        <f>VLOOKUP(U178,FORMULAS!$A$15:$B$18,2,0)</f>
        <v>Probabilidad</v>
      </c>
      <c r="U178" s="57" t="s">
        <v>14</v>
      </c>
      <c r="V178" s="58">
        <f>+IF(U178='Tabla Valoración controles'!$D$4,'Tabla Valoración controles'!$F$4,IF('208-PLA-Ft-78 Mapa Gestión'!U178='Tabla Valoración controles'!$D$5,'Tabla Valoración controles'!$F$5,IF(U178=FORMULAS!$A$10,0,'Tabla Valoración controles'!$F$6)))</f>
        <v>0.15</v>
      </c>
      <c r="W178" s="57" t="s">
        <v>8</v>
      </c>
      <c r="X178" s="59">
        <f>+IF(W178='Tabla Valoración controles'!$D$7,'Tabla Valoración controles'!$F$7,IF(U178=FORMULAS!$A$10,0,'Tabla Valoración controles'!$F$8))</f>
        <v>0.15</v>
      </c>
      <c r="Y178" s="57" t="s">
        <v>19</v>
      </c>
      <c r="Z178" s="58">
        <f>+IF(Y178='Tabla Valoración controles'!$D$9,'Tabla Valoración controles'!$F$9,IF(U178=FORMULAS!$A$10,0,'Tabla Valoración controles'!$F$10))</f>
        <v>0</v>
      </c>
      <c r="AA178" s="57" t="s">
        <v>21</v>
      </c>
      <c r="AB178" s="58">
        <f>+IF(AA178='Tabla Valoración controles'!$D$9,'Tabla Valoración controles'!$F$9,IF(W178=FORMULAS!$A$10,0,'Tabla Valoración controles'!$F$10))</f>
        <v>0</v>
      </c>
      <c r="AC178" s="57" t="s">
        <v>100</v>
      </c>
      <c r="AD178" s="58">
        <f>+IF(AC178='Tabla Valoración controles'!$D$13,'Tabla Valoración controles'!$F$13,'Tabla Valoración controles'!$F$14)</f>
        <v>0</v>
      </c>
      <c r="AE178" s="105">
        <f t="shared" si="123"/>
        <v>0.3</v>
      </c>
      <c r="AF178" s="105">
        <f>+IF(T178=FORMULAS!$A$8,'208-PLA-Ft-78 Mapa Gestión'!AE178*'208-PLA-Ft-78 Mapa Gestión'!L178:L183,'208-PLA-Ft-78 Mapa Gestión'!AE178*'208-PLA-Ft-78 Mapa Gestión'!O178:O183)</f>
        <v>0.24</v>
      </c>
      <c r="AG178" s="105">
        <f>+IF(T178=FORMULAS!$A$8,'208-PLA-Ft-78 Mapa Gestión'!L178:L183-'208-PLA-Ft-78 Mapa Gestión'!AF178,0)</f>
        <v>0.56000000000000005</v>
      </c>
      <c r="AH178" s="262">
        <f t="shared" ref="AH178" si="163">+AG183</f>
        <v>0.56000000000000005</v>
      </c>
      <c r="AI178" s="262" t="str">
        <f>+IF(AH178&lt;=FORMULAS!$N$2,FORMULAS!$O$2,IF(AH178&lt;=FORMULAS!$N$3,FORMULAS!$O$3,IF(AH178&lt;=FORMULAS!$N$4,FORMULAS!$O$4,IF(AH178&lt;=FORMULAS!$N$5,FORMULAS!$O$5,FORMULAS!O174))))</f>
        <v>Media</v>
      </c>
      <c r="AJ178" s="262" t="str">
        <f>+IF(T178=FORMULAS!$A$9,AG183,'208-PLA-Ft-78 Mapa Gestión'!N178:N183)</f>
        <v>Mayor</v>
      </c>
      <c r="AK178" s="262">
        <f>+IF(T178=FORMULAS!B177,'208-PLA-Ft-78 Mapa Gestión'!AG183,'208-PLA-Ft-78 Mapa Gestión'!O178:O183)</f>
        <v>0.8</v>
      </c>
      <c r="AL178" s="264" t="str">
        <f t="shared" ref="AL178" si="164">CONCATENATE(AJ178,AI178)</f>
        <v>MayorMedia</v>
      </c>
      <c r="AM178" s="265" t="str">
        <f>VLOOKUP(AL178,FORMULAS!$K$17:$L$42,2,0)</f>
        <v>Alto</v>
      </c>
      <c r="AN178" s="215" t="s">
        <v>162</v>
      </c>
      <c r="AO178" s="139" t="s">
        <v>544</v>
      </c>
      <c r="AP178" s="139" t="s">
        <v>569</v>
      </c>
      <c r="AQ178" s="164" t="s">
        <v>685</v>
      </c>
      <c r="AR178" s="158">
        <v>44562</v>
      </c>
      <c r="AS178" s="158">
        <v>44926</v>
      </c>
      <c r="AT178" s="139" t="s">
        <v>638</v>
      </c>
      <c r="AU178" s="139" t="s">
        <v>639</v>
      </c>
      <c r="AV178" s="157" t="s">
        <v>234</v>
      </c>
      <c r="AW178" s="229" t="s">
        <v>680</v>
      </c>
      <c r="AX178" s="139"/>
      <c r="AY178" s="139"/>
      <c r="AZ178" s="139"/>
      <c r="BA178" s="189"/>
      <c r="BB178" s="139"/>
      <c r="BC178" s="139"/>
      <c r="BD178" s="139"/>
      <c r="BE178" s="189"/>
      <c r="BF178" s="139"/>
      <c r="BG178" s="139"/>
      <c r="BH178" s="139"/>
      <c r="BI178" s="189"/>
      <c r="BJ178" s="139"/>
      <c r="BK178" s="139"/>
      <c r="BL178" s="139"/>
      <c r="BM178" s="189"/>
      <c r="BN178" s="108"/>
      <c r="BO178" s="108"/>
      <c r="BP178" s="215"/>
      <c r="BQ178" s="189"/>
      <c r="BR178" s="215"/>
      <c r="BS178" s="215"/>
      <c r="BT178" s="215"/>
      <c r="BU178" s="189"/>
      <c r="BV178" s="215"/>
      <c r="BW178" s="215"/>
      <c r="BX178" s="215"/>
      <c r="BY178" s="189"/>
      <c r="BZ178" s="215"/>
      <c r="CA178" s="215"/>
      <c r="CB178" s="215"/>
      <c r="CC178" s="189"/>
      <c r="CD178" s="215"/>
      <c r="CE178" s="215"/>
      <c r="CF178" s="215"/>
      <c r="CG178" s="189"/>
      <c r="CH178" s="215"/>
      <c r="CI178" s="215"/>
      <c r="CJ178" s="215"/>
      <c r="CK178" s="189"/>
      <c r="CL178" s="215"/>
      <c r="CM178" s="215"/>
      <c r="CN178" s="215"/>
      <c r="CO178" s="189"/>
      <c r="CP178" s="215"/>
      <c r="CQ178" s="215"/>
      <c r="CR178" s="215"/>
      <c r="CS178" s="189"/>
      <c r="CT178" s="215"/>
      <c r="CU178" s="215"/>
      <c r="CV178" s="215"/>
      <c r="CW178" s="189"/>
      <c r="CX178" s="215"/>
      <c r="CY178" s="215"/>
      <c r="CZ178" s="215"/>
      <c r="DA178" s="215"/>
      <c r="DB178" s="215"/>
      <c r="DC178" s="215"/>
      <c r="DD178" s="215"/>
      <c r="DE178" s="215"/>
      <c r="DF178" s="189"/>
      <c r="DG178" s="215"/>
      <c r="DH178" s="215"/>
      <c r="DI178" s="215"/>
      <c r="DJ178" s="215"/>
      <c r="DK178" s="215"/>
      <c r="DL178" s="215"/>
      <c r="DM178" s="215"/>
      <c r="DN178" s="215"/>
      <c r="DO178" s="189"/>
      <c r="DP178" s="215"/>
      <c r="DQ178" s="215"/>
      <c r="DR178" s="215"/>
      <c r="DS178" s="215"/>
      <c r="DT178" s="215"/>
    </row>
    <row r="179" spans="1:124" ht="17.25" customHeight="1" x14ac:dyDescent="0.2">
      <c r="A179" s="278"/>
      <c r="B179" s="281"/>
      <c r="C179" s="260"/>
      <c r="D179" s="260"/>
      <c r="E179" s="281"/>
      <c r="F179" s="281"/>
      <c r="G179" s="281"/>
      <c r="H179" s="290"/>
      <c r="I179" s="272"/>
      <c r="J179" s="275"/>
      <c r="K179" s="234"/>
      <c r="L179" s="237"/>
      <c r="M179" s="240"/>
      <c r="N179" s="234"/>
      <c r="O179" s="269"/>
      <c r="P179" s="269"/>
      <c r="Q179" s="220"/>
      <c r="R179" s="132"/>
      <c r="S179" s="130"/>
      <c r="T179" s="56">
        <f>VLOOKUP(U179,FORMULAS!$A$15:$B$18,2,0)</f>
        <v>0</v>
      </c>
      <c r="U179" s="57" t="s">
        <v>156</v>
      </c>
      <c r="V179" s="58">
        <f>+IF(U179='Tabla Valoración controles'!$D$4,'Tabla Valoración controles'!$F$4,IF('208-PLA-Ft-78 Mapa Gestión'!U179='Tabla Valoración controles'!$D$5,'Tabla Valoración controles'!$F$5,IF(U179=FORMULAS!$A$10,0,'Tabla Valoración controles'!$F$6)))</f>
        <v>0</v>
      </c>
      <c r="W179" s="57"/>
      <c r="X179" s="59">
        <f>+IF(W179='Tabla Valoración controles'!$D$7,'Tabla Valoración controles'!$F$7,IF(U179=FORMULAS!$A$10,0,'Tabla Valoración controles'!$F$8))</f>
        <v>0</v>
      </c>
      <c r="Y179" s="57"/>
      <c r="Z179" s="58">
        <f>+IF(Y179='Tabla Valoración controles'!$D$9,'Tabla Valoración controles'!$F$9,IF(U179=FORMULAS!$A$10,0,'Tabla Valoración controles'!$F$10))</f>
        <v>0</v>
      </c>
      <c r="AA179" s="57"/>
      <c r="AB179" s="58">
        <f>+IF(AA179='Tabla Valoración controles'!$D$9,'Tabla Valoración controles'!$F$9,IF(W179=FORMULAS!$A$10,0,'Tabla Valoración controles'!$F$10))</f>
        <v>0</v>
      </c>
      <c r="AC179" s="57"/>
      <c r="AD179" s="58">
        <f>+IF(AC179='Tabla Valoración controles'!$D$13,'Tabla Valoración controles'!$F$13,'Tabla Valoración controles'!$F$14)</f>
        <v>0</v>
      </c>
      <c r="AE179" s="105">
        <f t="shared" si="123"/>
        <v>0</v>
      </c>
      <c r="AF179" s="105">
        <f t="shared" ref="AF179" si="165">+AE179*AG178</f>
        <v>0</v>
      </c>
      <c r="AG179" s="105">
        <f t="shared" ref="AG179" si="166">+AG178-AF179</f>
        <v>0.56000000000000005</v>
      </c>
      <c r="AH179" s="263"/>
      <c r="AI179" s="263"/>
      <c r="AJ179" s="263"/>
      <c r="AK179" s="263"/>
      <c r="AL179" s="264"/>
      <c r="AM179" s="266"/>
      <c r="AN179" s="216"/>
      <c r="AO179" s="139"/>
      <c r="AP179" s="139"/>
      <c r="AQ179" s="164"/>
      <c r="AR179" s="158"/>
      <c r="AS179" s="158"/>
      <c r="AT179" s="139"/>
      <c r="AU179" s="139"/>
      <c r="AV179" s="143"/>
      <c r="AW179" s="230"/>
      <c r="AX179" s="139"/>
      <c r="AY179" s="139"/>
      <c r="AZ179" s="139"/>
      <c r="BA179" s="189"/>
      <c r="BB179" s="139"/>
      <c r="BC179" s="139"/>
      <c r="BD179" s="139"/>
      <c r="BE179" s="189"/>
      <c r="BF179" s="139"/>
      <c r="BG179" s="139"/>
      <c r="BH179" s="139"/>
      <c r="BI179" s="189"/>
      <c r="BJ179" s="139"/>
      <c r="BK179" s="139"/>
      <c r="BL179" s="139"/>
      <c r="BM179" s="189"/>
      <c r="BN179" s="109"/>
      <c r="BO179" s="109"/>
      <c r="BP179" s="216"/>
      <c r="BQ179" s="189"/>
      <c r="BR179" s="216"/>
      <c r="BS179" s="216"/>
      <c r="BT179" s="216"/>
      <c r="BU179" s="189"/>
      <c r="BV179" s="216"/>
      <c r="BW179" s="216"/>
      <c r="BX179" s="216"/>
      <c r="BY179" s="189"/>
      <c r="BZ179" s="216"/>
      <c r="CA179" s="216"/>
      <c r="CB179" s="216"/>
      <c r="CC179" s="189"/>
      <c r="CD179" s="216"/>
      <c r="CE179" s="216"/>
      <c r="CF179" s="216"/>
      <c r="CG179" s="189"/>
      <c r="CH179" s="216"/>
      <c r="CI179" s="216"/>
      <c r="CJ179" s="216"/>
      <c r="CK179" s="189"/>
      <c r="CL179" s="216"/>
      <c r="CM179" s="216"/>
      <c r="CN179" s="216"/>
      <c r="CO179" s="189"/>
      <c r="CP179" s="216"/>
      <c r="CQ179" s="216"/>
      <c r="CR179" s="216"/>
      <c r="CS179" s="189"/>
      <c r="CT179" s="216"/>
      <c r="CU179" s="216"/>
      <c r="CV179" s="216"/>
      <c r="CW179" s="189"/>
      <c r="CX179" s="216"/>
      <c r="CY179" s="216"/>
      <c r="CZ179" s="216"/>
      <c r="DA179" s="216"/>
      <c r="DB179" s="216"/>
      <c r="DC179" s="216"/>
      <c r="DD179" s="216"/>
      <c r="DE179" s="216"/>
      <c r="DF179" s="189"/>
      <c r="DG179" s="216"/>
      <c r="DH179" s="216"/>
      <c r="DI179" s="216"/>
      <c r="DJ179" s="216"/>
      <c r="DK179" s="216"/>
      <c r="DL179" s="216"/>
      <c r="DM179" s="216"/>
      <c r="DN179" s="216"/>
      <c r="DO179" s="189"/>
      <c r="DP179" s="216"/>
      <c r="DQ179" s="216"/>
      <c r="DR179" s="216"/>
      <c r="DS179" s="216"/>
      <c r="DT179" s="216"/>
    </row>
    <row r="180" spans="1:124" ht="17.25" customHeight="1" x14ac:dyDescent="0.2">
      <c r="A180" s="278"/>
      <c r="B180" s="281"/>
      <c r="C180" s="260"/>
      <c r="D180" s="260"/>
      <c r="E180" s="281"/>
      <c r="F180" s="281"/>
      <c r="G180" s="281"/>
      <c r="H180" s="290"/>
      <c r="I180" s="272"/>
      <c r="J180" s="275"/>
      <c r="K180" s="234"/>
      <c r="L180" s="237"/>
      <c r="M180" s="240"/>
      <c r="N180" s="234"/>
      <c r="O180" s="269"/>
      <c r="P180" s="269"/>
      <c r="Q180" s="220"/>
      <c r="R180" s="132"/>
      <c r="S180" s="130"/>
      <c r="T180" s="56">
        <f>VLOOKUP(U180,FORMULAS!$A$15:$B$18,2,0)</f>
        <v>0</v>
      </c>
      <c r="U180" s="57" t="s">
        <v>156</v>
      </c>
      <c r="V180" s="58">
        <f>+IF(U180='Tabla Valoración controles'!$D$4,'Tabla Valoración controles'!$F$4,IF('208-PLA-Ft-78 Mapa Gestión'!U180='Tabla Valoración controles'!$D$5,'Tabla Valoración controles'!$F$5,IF(U180=FORMULAS!$A$10,0,'Tabla Valoración controles'!$F$6)))</f>
        <v>0</v>
      </c>
      <c r="W180" s="57"/>
      <c r="X180" s="59">
        <f>+IF(W180='Tabla Valoración controles'!$D$7,'Tabla Valoración controles'!$F$7,IF(U180=FORMULAS!$A$10,0,'Tabla Valoración controles'!$F$8))</f>
        <v>0</v>
      </c>
      <c r="Y180" s="57"/>
      <c r="Z180" s="58">
        <f>+IF(Y180='Tabla Valoración controles'!$D$9,'Tabla Valoración controles'!$F$9,IF(U180=FORMULAS!$A$10,0,'Tabla Valoración controles'!$F$10))</f>
        <v>0</v>
      </c>
      <c r="AA180" s="57"/>
      <c r="AB180" s="58">
        <f>+IF(AA180='Tabla Valoración controles'!$D$9,'Tabla Valoración controles'!$F$9,IF(W180=FORMULAS!$A$10,0,'Tabla Valoración controles'!$F$10))</f>
        <v>0</v>
      </c>
      <c r="AC180" s="57"/>
      <c r="AD180" s="58">
        <f>+IF(AC180='Tabla Valoración controles'!$D$13,'Tabla Valoración controles'!$F$13,'Tabla Valoración controles'!$F$14)</f>
        <v>0</v>
      </c>
      <c r="AE180" s="105">
        <f t="shared" si="123"/>
        <v>0</v>
      </c>
      <c r="AF180" s="105">
        <f t="shared" ref="AF180:AF183" si="167">+AF179*AE180</f>
        <v>0</v>
      </c>
      <c r="AG180" s="105">
        <f t="shared" si="143"/>
        <v>0.56000000000000005</v>
      </c>
      <c r="AH180" s="263"/>
      <c r="AI180" s="263"/>
      <c r="AJ180" s="263"/>
      <c r="AK180" s="263"/>
      <c r="AL180" s="264"/>
      <c r="AM180" s="266"/>
      <c r="AN180" s="216"/>
      <c r="AO180" s="139"/>
      <c r="AP180" s="139"/>
      <c r="AQ180" s="164"/>
      <c r="AR180" s="158"/>
      <c r="AS180" s="158"/>
      <c r="AT180" s="139"/>
      <c r="AU180" s="139"/>
      <c r="AV180" s="143"/>
      <c r="AW180" s="230"/>
      <c r="AX180" s="139"/>
      <c r="AY180" s="139"/>
      <c r="AZ180" s="139"/>
      <c r="BA180" s="189"/>
      <c r="BB180" s="139"/>
      <c r="BC180" s="139"/>
      <c r="BD180" s="139"/>
      <c r="BE180" s="189"/>
      <c r="BF180" s="139"/>
      <c r="BG180" s="139"/>
      <c r="BH180" s="139"/>
      <c r="BI180" s="189"/>
      <c r="BJ180" s="139"/>
      <c r="BK180" s="139"/>
      <c r="BL180" s="139"/>
      <c r="BM180" s="189"/>
      <c r="BN180" s="109"/>
      <c r="BO180" s="109"/>
      <c r="BP180" s="216"/>
      <c r="BQ180" s="189"/>
      <c r="BR180" s="216"/>
      <c r="BS180" s="216"/>
      <c r="BT180" s="216"/>
      <c r="BU180" s="189"/>
      <c r="BV180" s="216"/>
      <c r="BW180" s="216"/>
      <c r="BX180" s="216"/>
      <c r="BY180" s="189"/>
      <c r="BZ180" s="216"/>
      <c r="CA180" s="216"/>
      <c r="CB180" s="216"/>
      <c r="CC180" s="189"/>
      <c r="CD180" s="216"/>
      <c r="CE180" s="216"/>
      <c r="CF180" s="216"/>
      <c r="CG180" s="189"/>
      <c r="CH180" s="216"/>
      <c r="CI180" s="216"/>
      <c r="CJ180" s="216"/>
      <c r="CK180" s="189"/>
      <c r="CL180" s="216"/>
      <c r="CM180" s="216"/>
      <c r="CN180" s="216"/>
      <c r="CO180" s="189"/>
      <c r="CP180" s="216"/>
      <c r="CQ180" s="216"/>
      <c r="CR180" s="216"/>
      <c r="CS180" s="189"/>
      <c r="CT180" s="216"/>
      <c r="CU180" s="216"/>
      <c r="CV180" s="216"/>
      <c r="CW180" s="189"/>
      <c r="CX180" s="216"/>
      <c r="CY180" s="216"/>
      <c r="CZ180" s="216"/>
      <c r="DA180" s="216"/>
      <c r="DB180" s="216"/>
      <c r="DC180" s="216"/>
      <c r="DD180" s="216"/>
      <c r="DE180" s="216"/>
      <c r="DF180" s="189"/>
      <c r="DG180" s="216"/>
      <c r="DH180" s="216"/>
      <c r="DI180" s="216"/>
      <c r="DJ180" s="216"/>
      <c r="DK180" s="216"/>
      <c r="DL180" s="216"/>
      <c r="DM180" s="216"/>
      <c r="DN180" s="216"/>
      <c r="DO180" s="189"/>
      <c r="DP180" s="216"/>
      <c r="DQ180" s="216"/>
      <c r="DR180" s="216"/>
      <c r="DS180" s="216"/>
      <c r="DT180" s="216"/>
    </row>
    <row r="181" spans="1:124" ht="17.25" customHeight="1" x14ac:dyDescent="0.2">
      <c r="A181" s="278"/>
      <c r="B181" s="281"/>
      <c r="C181" s="260"/>
      <c r="D181" s="260"/>
      <c r="E181" s="281"/>
      <c r="F181" s="281"/>
      <c r="G181" s="281"/>
      <c r="H181" s="290"/>
      <c r="I181" s="272"/>
      <c r="J181" s="275"/>
      <c r="K181" s="234"/>
      <c r="L181" s="237"/>
      <c r="M181" s="240"/>
      <c r="N181" s="234"/>
      <c r="O181" s="269"/>
      <c r="P181" s="269"/>
      <c r="Q181" s="220"/>
      <c r="R181" s="132"/>
      <c r="S181" s="130"/>
      <c r="T181" s="56">
        <f>VLOOKUP(U181,FORMULAS!$A$15:$B$18,2,0)</f>
        <v>0</v>
      </c>
      <c r="U181" s="57" t="s">
        <v>156</v>
      </c>
      <c r="V181" s="58">
        <f>+IF(U181='Tabla Valoración controles'!$D$4,'Tabla Valoración controles'!$F$4,IF('208-PLA-Ft-78 Mapa Gestión'!U181='Tabla Valoración controles'!$D$5,'Tabla Valoración controles'!$F$5,IF(U181=FORMULAS!$A$10,0,'Tabla Valoración controles'!$F$6)))</f>
        <v>0</v>
      </c>
      <c r="W181" s="57"/>
      <c r="X181" s="59">
        <f>+IF(W181='Tabla Valoración controles'!$D$7,'Tabla Valoración controles'!$F$7,IF(U181=FORMULAS!$A$10,0,'Tabla Valoración controles'!$F$8))</f>
        <v>0</v>
      </c>
      <c r="Y181" s="57"/>
      <c r="Z181" s="58">
        <f>+IF(Y181='Tabla Valoración controles'!$D$9,'Tabla Valoración controles'!$F$9,IF(U181=FORMULAS!$A$10,0,'Tabla Valoración controles'!$F$10))</f>
        <v>0</v>
      </c>
      <c r="AA181" s="57"/>
      <c r="AB181" s="58">
        <f>+IF(AA181='Tabla Valoración controles'!$D$9,'Tabla Valoración controles'!$F$9,IF(W181=FORMULAS!$A$10,0,'Tabla Valoración controles'!$F$10))</f>
        <v>0</v>
      </c>
      <c r="AC181" s="57"/>
      <c r="AD181" s="58">
        <f>+IF(AC181='Tabla Valoración controles'!$D$13,'Tabla Valoración controles'!$F$13,'Tabla Valoración controles'!$F$14)</f>
        <v>0</v>
      </c>
      <c r="AE181" s="105">
        <f t="shared" si="123"/>
        <v>0</v>
      </c>
      <c r="AF181" s="105">
        <f t="shared" si="167"/>
        <v>0</v>
      </c>
      <c r="AG181" s="105">
        <f t="shared" si="143"/>
        <v>0.56000000000000005</v>
      </c>
      <c r="AH181" s="263"/>
      <c r="AI181" s="263"/>
      <c r="AJ181" s="263"/>
      <c r="AK181" s="263"/>
      <c r="AL181" s="264"/>
      <c r="AM181" s="266"/>
      <c r="AN181" s="216"/>
      <c r="AO181" s="139"/>
      <c r="AP181" s="139"/>
      <c r="AQ181" s="164"/>
      <c r="AR181" s="158"/>
      <c r="AS181" s="158"/>
      <c r="AT181" s="139"/>
      <c r="AU181" s="139"/>
      <c r="AV181" s="143"/>
      <c r="AW181" s="230"/>
      <c r="AX181" s="139"/>
      <c r="AY181" s="139"/>
      <c r="AZ181" s="139"/>
      <c r="BA181" s="189"/>
      <c r="BB181" s="139"/>
      <c r="BC181" s="139"/>
      <c r="BD181" s="139"/>
      <c r="BE181" s="189"/>
      <c r="BF181" s="139"/>
      <c r="BG181" s="139"/>
      <c r="BH181" s="139"/>
      <c r="BI181" s="189"/>
      <c r="BJ181" s="139"/>
      <c r="BK181" s="139"/>
      <c r="BL181" s="139"/>
      <c r="BM181" s="189"/>
      <c r="BN181" s="109"/>
      <c r="BO181" s="109"/>
      <c r="BP181" s="216"/>
      <c r="BQ181" s="189"/>
      <c r="BR181" s="216"/>
      <c r="BS181" s="216"/>
      <c r="BT181" s="216"/>
      <c r="BU181" s="189"/>
      <c r="BV181" s="216"/>
      <c r="BW181" s="216"/>
      <c r="BX181" s="216"/>
      <c r="BY181" s="189"/>
      <c r="BZ181" s="216"/>
      <c r="CA181" s="216"/>
      <c r="CB181" s="216"/>
      <c r="CC181" s="189"/>
      <c r="CD181" s="216"/>
      <c r="CE181" s="216"/>
      <c r="CF181" s="216"/>
      <c r="CG181" s="189"/>
      <c r="CH181" s="216"/>
      <c r="CI181" s="216"/>
      <c r="CJ181" s="216"/>
      <c r="CK181" s="189"/>
      <c r="CL181" s="216"/>
      <c r="CM181" s="216"/>
      <c r="CN181" s="216"/>
      <c r="CO181" s="189"/>
      <c r="CP181" s="216"/>
      <c r="CQ181" s="216"/>
      <c r="CR181" s="216"/>
      <c r="CS181" s="189"/>
      <c r="CT181" s="216"/>
      <c r="CU181" s="216"/>
      <c r="CV181" s="216"/>
      <c r="CW181" s="189"/>
      <c r="CX181" s="216"/>
      <c r="CY181" s="216"/>
      <c r="CZ181" s="216"/>
      <c r="DA181" s="216"/>
      <c r="DB181" s="216"/>
      <c r="DC181" s="216"/>
      <c r="DD181" s="216"/>
      <c r="DE181" s="216"/>
      <c r="DF181" s="189"/>
      <c r="DG181" s="216"/>
      <c r="DH181" s="216"/>
      <c r="DI181" s="216"/>
      <c r="DJ181" s="216"/>
      <c r="DK181" s="216"/>
      <c r="DL181" s="216"/>
      <c r="DM181" s="216"/>
      <c r="DN181" s="216"/>
      <c r="DO181" s="189"/>
      <c r="DP181" s="216"/>
      <c r="DQ181" s="216"/>
      <c r="DR181" s="216"/>
      <c r="DS181" s="216"/>
      <c r="DT181" s="216"/>
    </row>
    <row r="182" spans="1:124" ht="17.25" customHeight="1" x14ac:dyDescent="0.2">
      <c r="A182" s="278"/>
      <c r="B182" s="281"/>
      <c r="C182" s="260"/>
      <c r="D182" s="260"/>
      <c r="E182" s="281"/>
      <c r="F182" s="281"/>
      <c r="G182" s="281"/>
      <c r="H182" s="290"/>
      <c r="I182" s="272"/>
      <c r="J182" s="275"/>
      <c r="K182" s="234"/>
      <c r="L182" s="237"/>
      <c r="M182" s="240"/>
      <c r="N182" s="234"/>
      <c r="O182" s="269"/>
      <c r="P182" s="269"/>
      <c r="Q182" s="220"/>
      <c r="R182" s="132"/>
      <c r="S182" s="130"/>
      <c r="T182" s="56">
        <f>VLOOKUP(U182,FORMULAS!$A$15:$B$18,2,0)</f>
        <v>0</v>
      </c>
      <c r="U182" s="57" t="s">
        <v>156</v>
      </c>
      <c r="V182" s="58">
        <f>+IF(U182='Tabla Valoración controles'!$D$4,'Tabla Valoración controles'!$F$4,IF('208-PLA-Ft-78 Mapa Gestión'!U182='Tabla Valoración controles'!$D$5,'Tabla Valoración controles'!$F$5,IF(U182=FORMULAS!$A$10,0,'Tabla Valoración controles'!$F$6)))</f>
        <v>0</v>
      </c>
      <c r="W182" s="57"/>
      <c r="X182" s="59">
        <f>+IF(W182='Tabla Valoración controles'!$D$7,'Tabla Valoración controles'!$F$7,IF(U182=FORMULAS!$A$10,0,'Tabla Valoración controles'!$F$8))</f>
        <v>0</v>
      </c>
      <c r="Y182" s="57"/>
      <c r="Z182" s="58">
        <f>+IF(Y182='Tabla Valoración controles'!$D$9,'Tabla Valoración controles'!$F$9,IF(U182=FORMULAS!$A$10,0,'Tabla Valoración controles'!$F$10))</f>
        <v>0</v>
      </c>
      <c r="AA182" s="57"/>
      <c r="AB182" s="58">
        <f>+IF(AA182='Tabla Valoración controles'!$D$9,'Tabla Valoración controles'!$F$9,IF(W182=FORMULAS!$A$10,0,'Tabla Valoración controles'!$F$10))</f>
        <v>0</v>
      </c>
      <c r="AC182" s="57"/>
      <c r="AD182" s="58">
        <f>+IF(AC182='Tabla Valoración controles'!$D$13,'Tabla Valoración controles'!$F$13,'Tabla Valoración controles'!$F$14)</f>
        <v>0</v>
      </c>
      <c r="AE182" s="105">
        <f t="shared" si="123"/>
        <v>0</v>
      </c>
      <c r="AF182" s="105">
        <f t="shared" si="167"/>
        <v>0</v>
      </c>
      <c r="AG182" s="105">
        <f t="shared" si="143"/>
        <v>0.56000000000000005</v>
      </c>
      <c r="AH182" s="263"/>
      <c r="AI182" s="263"/>
      <c r="AJ182" s="263"/>
      <c r="AK182" s="263"/>
      <c r="AL182" s="264"/>
      <c r="AM182" s="266"/>
      <c r="AN182" s="216"/>
      <c r="AO182" s="139"/>
      <c r="AP182" s="139"/>
      <c r="AQ182" s="164"/>
      <c r="AR182" s="158"/>
      <c r="AS182" s="158"/>
      <c r="AT182" s="139"/>
      <c r="AU182" s="139"/>
      <c r="AV182" s="143"/>
      <c r="AW182" s="230"/>
      <c r="AX182" s="139"/>
      <c r="AY182" s="139"/>
      <c r="AZ182" s="139"/>
      <c r="BA182" s="189"/>
      <c r="BB182" s="139"/>
      <c r="BC182" s="139"/>
      <c r="BD182" s="139"/>
      <c r="BE182" s="189"/>
      <c r="BF182" s="139"/>
      <c r="BG182" s="139"/>
      <c r="BH182" s="139"/>
      <c r="BI182" s="189"/>
      <c r="BJ182" s="139"/>
      <c r="BK182" s="139"/>
      <c r="BL182" s="139"/>
      <c r="BM182" s="189"/>
      <c r="BN182" s="109"/>
      <c r="BO182" s="109"/>
      <c r="BP182" s="216"/>
      <c r="BQ182" s="189"/>
      <c r="BR182" s="216"/>
      <c r="BS182" s="216"/>
      <c r="BT182" s="216"/>
      <c r="BU182" s="189"/>
      <c r="BV182" s="216"/>
      <c r="BW182" s="216"/>
      <c r="BX182" s="216"/>
      <c r="BY182" s="189"/>
      <c r="BZ182" s="216"/>
      <c r="CA182" s="216"/>
      <c r="CB182" s="216"/>
      <c r="CC182" s="189"/>
      <c r="CD182" s="216"/>
      <c r="CE182" s="216"/>
      <c r="CF182" s="216"/>
      <c r="CG182" s="189"/>
      <c r="CH182" s="216"/>
      <c r="CI182" s="216"/>
      <c r="CJ182" s="216"/>
      <c r="CK182" s="189"/>
      <c r="CL182" s="216"/>
      <c r="CM182" s="216"/>
      <c r="CN182" s="216"/>
      <c r="CO182" s="189"/>
      <c r="CP182" s="216"/>
      <c r="CQ182" s="216"/>
      <c r="CR182" s="216"/>
      <c r="CS182" s="189"/>
      <c r="CT182" s="216"/>
      <c r="CU182" s="216"/>
      <c r="CV182" s="216"/>
      <c r="CW182" s="189"/>
      <c r="CX182" s="216"/>
      <c r="CY182" s="216"/>
      <c r="CZ182" s="216"/>
      <c r="DA182" s="216"/>
      <c r="DB182" s="216"/>
      <c r="DC182" s="216"/>
      <c r="DD182" s="216"/>
      <c r="DE182" s="216"/>
      <c r="DF182" s="189"/>
      <c r="DG182" s="216"/>
      <c r="DH182" s="216"/>
      <c r="DI182" s="216"/>
      <c r="DJ182" s="216"/>
      <c r="DK182" s="216"/>
      <c r="DL182" s="216"/>
      <c r="DM182" s="216"/>
      <c r="DN182" s="216"/>
      <c r="DO182" s="189"/>
      <c r="DP182" s="216"/>
      <c r="DQ182" s="216"/>
      <c r="DR182" s="216"/>
      <c r="DS182" s="216"/>
      <c r="DT182" s="216"/>
    </row>
    <row r="183" spans="1:124" ht="17.25" customHeight="1" x14ac:dyDescent="0.2">
      <c r="A183" s="279"/>
      <c r="B183" s="282"/>
      <c r="C183" s="261"/>
      <c r="D183" s="261"/>
      <c r="E183" s="282"/>
      <c r="F183" s="282"/>
      <c r="G183" s="282"/>
      <c r="H183" s="291"/>
      <c r="I183" s="273"/>
      <c r="J183" s="276"/>
      <c r="K183" s="235"/>
      <c r="L183" s="238"/>
      <c r="M183" s="241"/>
      <c r="N183" s="235"/>
      <c r="O183" s="270"/>
      <c r="P183" s="270"/>
      <c r="Q183" s="221"/>
      <c r="R183" s="132"/>
      <c r="S183" s="130"/>
      <c r="T183" s="56">
        <f>VLOOKUP(U183,FORMULAS!$A$15:$B$18,2,0)</f>
        <v>0</v>
      </c>
      <c r="U183" s="57" t="s">
        <v>156</v>
      </c>
      <c r="V183" s="58">
        <f>+IF(U183='Tabla Valoración controles'!$D$4,'Tabla Valoración controles'!$F$4,IF('208-PLA-Ft-78 Mapa Gestión'!U183='Tabla Valoración controles'!$D$5,'Tabla Valoración controles'!$F$5,IF(U183=FORMULAS!$A$10,0,'Tabla Valoración controles'!$F$6)))</f>
        <v>0</v>
      </c>
      <c r="W183" s="57"/>
      <c r="X183" s="59">
        <f>+IF(W183='Tabla Valoración controles'!$D$7,'Tabla Valoración controles'!$F$7,IF(U183=FORMULAS!$A$10,0,'Tabla Valoración controles'!$F$8))</f>
        <v>0</v>
      </c>
      <c r="Y183" s="57"/>
      <c r="Z183" s="58">
        <f>+IF(Y183='Tabla Valoración controles'!$D$9,'Tabla Valoración controles'!$F$9,IF(U183=FORMULAS!$A$10,0,'Tabla Valoración controles'!$F$10))</f>
        <v>0</v>
      </c>
      <c r="AA183" s="57"/>
      <c r="AB183" s="58">
        <f>+IF(AA183='Tabla Valoración controles'!$D$9,'Tabla Valoración controles'!$F$9,IF(W183=FORMULAS!$A$10,0,'Tabla Valoración controles'!$F$10))</f>
        <v>0</v>
      </c>
      <c r="AC183" s="57"/>
      <c r="AD183" s="58">
        <f>+IF(AC183='Tabla Valoración controles'!$D$13,'Tabla Valoración controles'!$F$13,'Tabla Valoración controles'!$F$14)</f>
        <v>0</v>
      </c>
      <c r="AE183" s="105">
        <f t="shared" si="123"/>
        <v>0</v>
      </c>
      <c r="AF183" s="105">
        <f t="shared" si="167"/>
        <v>0</v>
      </c>
      <c r="AG183" s="105">
        <f t="shared" si="143"/>
        <v>0.56000000000000005</v>
      </c>
      <c r="AH183" s="263"/>
      <c r="AI183" s="263"/>
      <c r="AJ183" s="263"/>
      <c r="AK183" s="263"/>
      <c r="AL183" s="264"/>
      <c r="AM183" s="267"/>
      <c r="AN183" s="217"/>
      <c r="AO183" s="139"/>
      <c r="AP183" s="139"/>
      <c r="AQ183" s="164"/>
      <c r="AR183" s="158"/>
      <c r="AS183" s="158"/>
      <c r="AT183" s="139"/>
      <c r="AU183" s="139"/>
      <c r="AV183" s="144"/>
      <c r="AW183" s="231"/>
      <c r="AX183" s="139"/>
      <c r="AY183" s="139"/>
      <c r="AZ183" s="139"/>
      <c r="BA183" s="189"/>
      <c r="BB183" s="139"/>
      <c r="BC183" s="139"/>
      <c r="BD183" s="139"/>
      <c r="BE183" s="189"/>
      <c r="BF183" s="139"/>
      <c r="BG183" s="139"/>
      <c r="BH183" s="139"/>
      <c r="BI183" s="189"/>
      <c r="BJ183" s="139"/>
      <c r="BK183" s="139"/>
      <c r="BL183" s="139"/>
      <c r="BM183" s="189"/>
      <c r="BN183" s="110"/>
      <c r="BO183" s="110"/>
      <c r="BP183" s="217"/>
      <c r="BQ183" s="189"/>
      <c r="BR183" s="217"/>
      <c r="BS183" s="217"/>
      <c r="BT183" s="217"/>
      <c r="BU183" s="189"/>
      <c r="BV183" s="217"/>
      <c r="BW183" s="217"/>
      <c r="BX183" s="217"/>
      <c r="BY183" s="189"/>
      <c r="BZ183" s="217"/>
      <c r="CA183" s="217"/>
      <c r="CB183" s="217"/>
      <c r="CC183" s="189"/>
      <c r="CD183" s="217"/>
      <c r="CE183" s="217"/>
      <c r="CF183" s="217"/>
      <c r="CG183" s="189"/>
      <c r="CH183" s="217"/>
      <c r="CI183" s="217"/>
      <c r="CJ183" s="217"/>
      <c r="CK183" s="189"/>
      <c r="CL183" s="217"/>
      <c r="CM183" s="217"/>
      <c r="CN183" s="217"/>
      <c r="CO183" s="189"/>
      <c r="CP183" s="217"/>
      <c r="CQ183" s="217"/>
      <c r="CR183" s="217"/>
      <c r="CS183" s="189"/>
      <c r="CT183" s="217"/>
      <c r="CU183" s="217"/>
      <c r="CV183" s="217"/>
      <c r="CW183" s="189"/>
      <c r="CX183" s="217"/>
      <c r="CY183" s="217"/>
      <c r="CZ183" s="217"/>
      <c r="DA183" s="217"/>
      <c r="DB183" s="217"/>
      <c r="DC183" s="217"/>
      <c r="DD183" s="217"/>
      <c r="DE183" s="217"/>
      <c r="DF183" s="189"/>
      <c r="DG183" s="217"/>
      <c r="DH183" s="217"/>
      <c r="DI183" s="217"/>
      <c r="DJ183" s="217"/>
      <c r="DK183" s="217"/>
      <c r="DL183" s="217"/>
      <c r="DM183" s="217"/>
      <c r="DN183" s="217"/>
      <c r="DO183" s="189"/>
      <c r="DP183" s="217"/>
      <c r="DQ183" s="217"/>
      <c r="DR183" s="217"/>
      <c r="DS183" s="217"/>
      <c r="DT183" s="217"/>
    </row>
    <row r="184" spans="1:124" ht="63" customHeight="1" x14ac:dyDescent="0.2">
      <c r="A184" s="277">
        <v>30</v>
      </c>
      <c r="B184" s="280" t="s">
        <v>176</v>
      </c>
      <c r="C184" s="259" t="str">
        <f>VLOOKUP(B184,FORMULAS!$A$30:$B$52,2,0)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184" s="259" t="str">
        <f>VLOOKUP(B184,FORMULAS!$A$30:$C$52,3,0)</f>
        <v>Subdirector Financiero</v>
      </c>
      <c r="E184" s="280" t="s">
        <v>113</v>
      </c>
      <c r="F184" s="280" t="s">
        <v>423</v>
      </c>
      <c r="G184" s="280" t="s">
        <v>424</v>
      </c>
      <c r="H184" s="283" t="s">
        <v>425</v>
      </c>
      <c r="I184" s="271" t="s">
        <v>259</v>
      </c>
      <c r="J184" s="274">
        <v>12</v>
      </c>
      <c r="K184" s="233" t="str">
        <f>+IF(L184=FORMULAS!$N$2,FORMULAS!$O$2,IF('208-PLA-Ft-78 Mapa Gestión'!L184:L189=FORMULAS!$N$3,FORMULAS!$O$3,IF('208-PLA-Ft-78 Mapa Gestión'!L184:L189=FORMULAS!$N$4,FORMULAS!$O$4,IF('208-PLA-Ft-78 Mapa Gestión'!L184:L189=FORMULAS!$N$5,FORMULAS!$O$5,IF('208-PLA-Ft-78 Mapa Gestión'!L184:L189=FORMULAS!$N$6,FORMULAS!$O$6)))))</f>
        <v>Baja</v>
      </c>
      <c r="L184" s="236">
        <f>+IF(J184&lt;=FORMULAS!$M$2,FORMULAS!$N$2,IF('208-PLA-Ft-78 Mapa Gestión'!J184&lt;=FORMULAS!$M$3,FORMULAS!$N$3,IF('208-PLA-Ft-78 Mapa Gestión'!J184&lt;=FORMULAS!$M$4,FORMULAS!$N$4,IF('208-PLA-Ft-78 Mapa Gestión'!J184&lt;=FORMULAS!$M$5,FORMULAS!$N$5,FORMULAS!$N$6))))</f>
        <v>0.4</v>
      </c>
      <c r="M184" s="239" t="s">
        <v>85</v>
      </c>
      <c r="N184" s="233" t="str">
        <f>+IF(M184=FORMULAS!$H$2,FORMULAS!$I$2,IF('208-PLA-Ft-78 Mapa Gestión'!M184:M189=FORMULAS!$H$3,FORMULAS!$I$3,IF('208-PLA-Ft-78 Mapa Gestión'!M184:M189=FORMULAS!$H$4,FORMULAS!$I$4,IF('208-PLA-Ft-78 Mapa Gestión'!M184:M189=FORMULAS!$H$5,FORMULAS!$I$5,IF('208-PLA-Ft-78 Mapa Gestión'!M184:M189=FORMULAS!$H$6,FORMULAS!$I$6,IF('208-PLA-Ft-78 Mapa Gestión'!M184:M189=FORMULAS!$H$7,FORMULAS!$I$7,IF('208-PLA-Ft-78 Mapa Gestión'!M184:M189=FORMULAS!$H$8,FORMULAS!$I$8,IF('208-PLA-Ft-78 Mapa Gestión'!M184:M189=FORMULAS!$H$9,FORMULAS!$I$9,IF('208-PLA-Ft-78 Mapa Gestión'!M184:M189=FORMULAS!$H$10,FORMULAS!$I$10,IF('208-PLA-Ft-78 Mapa Gestión'!M184:M189=FORMULAS!$H$11,FORMULAS!$I$11))))))))))</f>
        <v>Moderado</v>
      </c>
      <c r="O184" s="268">
        <f>VLOOKUP(N184,FORMULAS!$I$1:$J$6,2,0)</f>
        <v>0.6</v>
      </c>
      <c r="P184" s="268" t="str">
        <f t="shared" ref="P184" si="168">CONCATENATE(N184,K184)</f>
        <v>ModeradoBaja</v>
      </c>
      <c r="Q184" s="219" t="str">
        <f>VLOOKUP(P184,FORMULAS!$K$17:$L$42,2,0)</f>
        <v>Moderado</v>
      </c>
      <c r="R184" s="132">
        <v>1</v>
      </c>
      <c r="S184" s="130" t="s">
        <v>495</v>
      </c>
      <c r="T184" s="56" t="str">
        <f>VLOOKUP(U184,FORMULAS!$A$15:$B$18,2,0)</f>
        <v>Probabilidad</v>
      </c>
      <c r="U184" s="57" t="s">
        <v>14</v>
      </c>
      <c r="V184" s="58">
        <f>+IF(U184='Tabla Valoración controles'!$D$4,'Tabla Valoración controles'!$F$4,IF('208-PLA-Ft-78 Mapa Gestión'!U184='Tabla Valoración controles'!$D$5,'Tabla Valoración controles'!$F$5,IF(U184=FORMULAS!$A$10,0,'Tabla Valoración controles'!$F$6)))</f>
        <v>0.15</v>
      </c>
      <c r="W184" s="57" t="s">
        <v>8</v>
      </c>
      <c r="X184" s="59">
        <f>+IF(W184='Tabla Valoración controles'!$D$7,'Tabla Valoración controles'!$F$7,IF(U184=FORMULAS!$A$10,0,'Tabla Valoración controles'!$F$8))</f>
        <v>0.15</v>
      </c>
      <c r="Y184" s="57" t="s">
        <v>18</v>
      </c>
      <c r="Z184" s="58">
        <f>+IF(Y184='Tabla Valoración controles'!$D$9,'Tabla Valoración controles'!$F$9,IF(U184=FORMULAS!$A$10,0,'Tabla Valoración controles'!$F$10))</f>
        <v>0</v>
      </c>
      <c r="AA184" s="57" t="s">
        <v>21</v>
      </c>
      <c r="AB184" s="58">
        <f>+IF(AA184='Tabla Valoración controles'!$D$9,'Tabla Valoración controles'!$F$9,IF(W184=FORMULAS!$A$10,0,'Tabla Valoración controles'!$F$10))</f>
        <v>0</v>
      </c>
      <c r="AC184" s="57" t="s">
        <v>100</v>
      </c>
      <c r="AD184" s="58">
        <f>+IF(AC184='Tabla Valoración controles'!$D$13,'Tabla Valoración controles'!$F$13,'Tabla Valoración controles'!$F$14)</f>
        <v>0</v>
      </c>
      <c r="AE184" s="105">
        <f t="shared" si="123"/>
        <v>0.3</v>
      </c>
      <c r="AF184" s="105">
        <f>+IF(T184=FORMULAS!$A$8,'208-PLA-Ft-78 Mapa Gestión'!AE184*'208-PLA-Ft-78 Mapa Gestión'!L184:L189,'208-PLA-Ft-78 Mapa Gestión'!AE184*'208-PLA-Ft-78 Mapa Gestión'!O184:O189)</f>
        <v>0.12</v>
      </c>
      <c r="AG184" s="105">
        <f>+IF(T184=FORMULAS!$A$8,'208-PLA-Ft-78 Mapa Gestión'!L184:L189-'208-PLA-Ft-78 Mapa Gestión'!AF184,0)</f>
        <v>0.28000000000000003</v>
      </c>
      <c r="AH184" s="262">
        <f t="shared" ref="AH184" si="169">+AG189</f>
        <v>0.28000000000000003</v>
      </c>
      <c r="AI184" s="262" t="str">
        <f>+IF(AH184&lt;=FORMULAS!$N$2,FORMULAS!$O$2,IF(AH184&lt;=FORMULAS!$N$3,FORMULAS!$O$3,IF(AH184&lt;=FORMULAS!$N$4,FORMULAS!$O$4,IF(AH184&lt;=FORMULAS!$N$5,FORMULAS!$O$5,FORMULAS!O180))))</f>
        <v>Baja</v>
      </c>
      <c r="AJ184" s="262" t="str">
        <f>+IF(T184=FORMULAS!$A$9,AG189,'208-PLA-Ft-78 Mapa Gestión'!N184:N189)</f>
        <v>Moderado</v>
      </c>
      <c r="AK184" s="262">
        <f>+IF(T184=FORMULAS!B183,'208-PLA-Ft-78 Mapa Gestión'!AG189,'208-PLA-Ft-78 Mapa Gestión'!O184:O189)</f>
        <v>0.6</v>
      </c>
      <c r="AL184" s="264" t="str">
        <f t="shared" ref="AL184" si="170">CONCATENATE(AJ184,AI184)</f>
        <v>ModeradoBaja</v>
      </c>
      <c r="AM184" s="265" t="str">
        <f>VLOOKUP(AL184,FORMULAS!$K$17:$L$42,2,0)</f>
        <v>Moderado</v>
      </c>
      <c r="AN184" s="215" t="s">
        <v>162</v>
      </c>
      <c r="AO184" s="139" t="s">
        <v>545</v>
      </c>
      <c r="AP184" s="139" t="s">
        <v>581</v>
      </c>
      <c r="AQ184" s="164" t="s">
        <v>320</v>
      </c>
      <c r="AR184" s="160">
        <v>44593</v>
      </c>
      <c r="AS184" s="160">
        <v>44926</v>
      </c>
      <c r="AT184" s="147" t="s">
        <v>640</v>
      </c>
      <c r="AU184" s="147" t="s">
        <v>641</v>
      </c>
      <c r="AV184" s="157" t="s">
        <v>234</v>
      </c>
      <c r="AW184" s="229" t="s">
        <v>681</v>
      </c>
      <c r="AX184" s="139"/>
      <c r="AY184" s="139"/>
      <c r="AZ184" s="139"/>
      <c r="BA184" s="189"/>
      <c r="BB184" s="139"/>
      <c r="BC184" s="139"/>
      <c r="BD184" s="139"/>
      <c r="BE184" s="189"/>
      <c r="BF184" s="139"/>
      <c r="BG184" s="139"/>
      <c r="BH184" s="139"/>
      <c r="BI184" s="189"/>
      <c r="BJ184" s="139"/>
      <c r="BK184" s="139"/>
      <c r="BL184" s="139"/>
      <c r="BM184" s="189"/>
      <c r="BN184" s="108"/>
      <c r="BO184" s="108"/>
      <c r="BP184" s="215"/>
      <c r="BQ184" s="189"/>
      <c r="BR184" s="215"/>
      <c r="BS184" s="215"/>
      <c r="BT184" s="215"/>
      <c r="BU184" s="189"/>
      <c r="BV184" s="215"/>
      <c r="BW184" s="215"/>
      <c r="BX184" s="215"/>
      <c r="BY184" s="189"/>
      <c r="BZ184" s="215"/>
      <c r="CA184" s="215"/>
      <c r="CB184" s="215"/>
      <c r="CC184" s="189"/>
      <c r="CD184" s="215"/>
      <c r="CE184" s="215"/>
      <c r="CF184" s="215"/>
      <c r="CG184" s="189"/>
      <c r="CH184" s="215"/>
      <c r="CI184" s="215"/>
      <c r="CJ184" s="215"/>
      <c r="CK184" s="189"/>
      <c r="CL184" s="215"/>
      <c r="CM184" s="215"/>
      <c r="CN184" s="215"/>
      <c r="CO184" s="189"/>
      <c r="CP184" s="215"/>
      <c r="CQ184" s="215"/>
      <c r="CR184" s="215"/>
      <c r="CS184" s="189"/>
      <c r="CT184" s="215"/>
      <c r="CU184" s="215"/>
      <c r="CV184" s="215"/>
      <c r="CW184" s="189"/>
      <c r="CX184" s="215"/>
      <c r="CY184" s="215"/>
      <c r="CZ184" s="215"/>
      <c r="DA184" s="215"/>
      <c r="DB184" s="215"/>
      <c r="DC184" s="215"/>
      <c r="DD184" s="215"/>
      <c r="DE184" s="215"/>
      <c r="DF184" s="189"/>
      <c r="DG184" s="215"/>
      <c r="DH184" s="215"/>
      <c r="DI184" s="215"/>
      <c r="DJ184" s="215"/>
      <c r="DK184" s="215"/>
      <c r="DL184" s="215"/>
      <c r="DM184" s="215"/>
      <c r="DN184" s="215"/>
      <c r="DO184" s="189"/>
      <c r="DP184" s="215"/>
      <c r="DQ184" s="215"/>
      <c r="DR184" s="215"/>
      <c r="DS184" s="215"/>
      <c r="DT184" s="215"/>
    </row>
    <row r="185" spans="1:124" ht="99.75" customHeight="1" x14ac:dyDescent="0.2">
      <c r="A185" s="278"/>
      <c r="B185" s="281"/>
      <c r="C185" s="260"/>
      <c r="D185" s="260"/>
      <c r="E185" s="281"/>
      <c r="F185" s="281"/>
      <c r="G185" s="281"/>
      <c r="H185" s="284"/>
      <c r="I185" s="272"/>
      <c r="J185" s="275"/>
      <c r="K185" s="234"/>
      <c r="L185" s="237"/>
      <c r="M185" s="240"/>
      <c r="N185" s="234"/>
      <c r="O185" s="269"/>
      <c r="P185" s="269"/>
      <c r="Q185" s="220"/>
      <c r="R185" s="132"/>
      <c r="S185" s="130"/>
      <c r="T185" s="56">
        <f>VLOOKUP(U185,FORMULAS!$A$15:$B$18,2,0)</f>
        <v>0</v>
      </c>
      <c r="U185" s="57" t="s">
        <v>156</v>
      </c>
      <c r="V185" s="58">
        <f>+IF(U185='Tabla Valoración controles'!$D$4,'Tabla Valoración controles'!$F$4,IF('208-PLA-Ft-78 Mapa Gestión'!U185='Tabla Valoración controles'!$D$5,'Tabla Valoración controles'!$F$5,IF(U185=FORMULAS!$A$10,0,'Tabla Valoración controles'!$F$6)))</f>
        <v>0</v>
      </c>
      <c r="W185" s="57"/>
      <c r="X185" s="59">
        <f>+IF(W185='Tabla Valoración controles'!$D$7,'Tabla Valoración controles'!$F$7,IF(U185=FORMULAS!$A$10,0,'Tabla Valoración controles'!$F$8))</f>
        <v>0</v>
      </c>
      <c r="Y185" s="57"/>
      <c r="Z185" s="58">
        <f>+IF(Y185='Tabla Valoración controles'!$D$9,'Tabla Valoración controles'!$F$9,IF(U185=FORMULAS!$A$10,0,'Tabla Valoración controles'!$F$10))</f>
        <v>0</v>
      </c>
      <c r="AA185" s="57"/>
      <c r="AB185" s="58">
        <f>+IF(AA185='Tabla Valoración controles'!$D$9,'Tabla Valoración controles'!$F$9,IF(W185=FORMULAS!$A$10,0,'Tabla Valoración controles'!$F$10))</f>
        <v>0</v>
      </c>
      <c r="AC185" s="57"/>
      <c r="AD185" s="58">
        <f>+IF(AC185='Tabla Valoración controles'!$D$13,'Tabla Valoración controles'!$F$13,'Tabla Valoración controles'!$F$14)</f>
        <v>0</v>
      </c>
      <c r="AE185" s="105">
        <f t="shared" si="123"/>
        <v>0</v>
      </c>
      <c r="AF185" s="105">
        <f t="shared" ref="AF185" si="171">+AE185*AG184</f>
        <v>0</v>
      </c>
      <c r="AG185" s="105">
        <f t="shared" ref="AG185" si="172">+AG184-AF185</f>
        <v>0.28000000000000003</v>
      </c>
      <c r="AH185" s="263"/>
      <c r="AI185" s="263"/>
      <c r="AJ185" s="263"/>
      <c r="AK185" s="263"/>
      <c r="AL185" s="264"/>
      <c r="AM185" s="266"/>
      <c r="AN185" s="216"/>
      <c r="AO185" s="139" t="s">
        <v>546</v>
      </c>
      <c r="AP185" s="139" t="s">
        <v>581</v>
      </c>
      <c r="AQ185" s="164" t="s">
        <v>320</v>
      </c>
      <c r="AR185" s="160">
        <v>44593</v>
      </c>
      <c r="AS185" s="160">
        <v>44926</v>
      </c>
      <c r="AT185" s="147" t="s">
        <v>642</v>
      </c>
      <c r="AU185" s="147" t="s">
        <v>643</v>
      </c>
      <c r="AV185" s="157" t="s">
        <v>234</v>
      </c>
      <c r="AW185" s="230"/>
      <c r="AX185" s="139"/>
      <c r="AY185" s="139"/>
      <c r="AZ185" s="139"/>
      <c r="BA185" s="189"/>
      <c r="BB185" s="139"/>
      <c r="BC185" s="139"/>
      <c r="BD185" s="139"/>
      <c r="BE185" s="189"/>
      <c r="BF185" s="139"/>
      <c r="BG185" s="139"/>
      <c r="BH185" s="139"/>
      <c r="BI185" s="189"/>
      <c r="BJ185" s="139"/>
      <c r="BK185" s="139"/>
      <c r="BL185" s="139"/>
      <c r="BM185" s="189"/>
      <c r="BN185" s="109"/>
      <c r="BO185" s="109"/>
      <c r="BP185" s="216"/>
      <c r="BQ185" s="189"/>
      <c r="BR185" s="216"/>
      <c r="BS185" s="216"/>
      <c r="BT185" s="216"/>
      <c r="BU185" s="189"/>
      <c r="BV185" s="216"/>
      <c r="BW185" s="216"/>
      <c r="BX185" s="216"/>
      <c r="BY185" s="189"/>
      <c r="BZ185" s="216"/>
      <c r="CA185" s="216"/>
      <c r="CB185" s="216"/>
      <c r="CC185" s="189"/>
      <c r="CD185" s="216"/>
      <c r="CE185" s="216"/>
      <c r="CF185" s="216"/>
      <c r="CG185" s="189"/>
      <c r="CH185" s="216"/>
      <c r="CI185" s="216"/>
      <c r="CJ185" s="216"/>
      <c r="CK185" s="189"/>
      <c r="CL185" s="216"/>
      <c r="CM185" s="216"/>
      <c r="CN185" s="216"/>
      <c r="CO185" s="189"/>
      <c r="CP185" s="216"/>
      <c r="CQ185" s="216"/>
      <c r="CR185" s="216"/>
      <c r="CS185" s="189"/>
      <c r="CT185" s="216"/>
      <c r="CU185" s="216"/>
      <c r="CV185" s="216"/>
      <c r="CW185" s="189"/>
      <c r="CX185" s="216"/>
      <c r="CY185" s="216"/>
      <c r="CZ185" s="216"/>
      <c r="DA185" s="216"/>
      <c r="DB185" s="216"/>
      <c r="DC185" s="216"/>
      <c r="DD185" s="216"/>
      <c r="DE185" s="216"/>
      <c r="DF185" s="189"/>
      <c r="DG185" s="216"/>
      <c r="DH185" s="216"/>
      <c r="DI185" s="216"/>
      <c r="DJ185" s="216"/>
      <c r="DK185" s="216"/>
      <c r="DL185" s="216"/>
      <c r="DM185" s="216"/>
      <c r="DN185" s="216"/>
      <c r="DO185" s="189"/>
      <c r="DP185" s="216"/>
      <c r="DQ185" s="216"/>
      <c r="DR185" s="216"/>
      <c r="DS185" s="216"/>
      <c r="DT185" s="216"/>
    </row>
    <row r="186" spans="1:124" ht="17.25" customHeight="1" x14ac:dyDescent="0.2">
      <c r="A186" s="278"/>
      <c r="B186" s="281"/>
      <c r="C186" s="260"/>
      <c r="D186" s="260"/>
      <c r="E186" s="281"/>
      <c r="F186" s="281"/>
      <c r="G186" s="281"/>
      <c r="H186" s="284"/>
      <c r="I186" s="272"/>
      <c r="J186" s="275"/>
      <c r="K186" s="234"/>
      <c r="L186" s="237"/>
      <c r="M186" s="240"/>
      <c r="N186" s="234"/>
      <c r="O186" s="269"/>
      <c r="P186" s="269"/>
      <c r="Q186" s="220"/>
      <c r="R186" s="132"/>
      <c r="S186" s="130"/>
      <c r="T186" s="56">
        <f>VLOOKUP(U186,FORMULAS!$A$15:$B$18,2,0)</f>
        <v>0</v>
      </c>
      <c r="U186" s="57" t="s">
        <v>156</v>
      </c>
      <c r="V186" s="58">
        <f>+IF(U186='Tabla Valoración controles'!$D$4,'Tabla Valoración controles'!$F$4,IF('208-PLA-Ft-78 Mapa Gestión'!U186='Tabla Valoración controles'!$D$5,'Tabla Valoración controles'!$F$5,IF(U186=FORMULAS!$A$10,0,'Tabla Valoración controles'!$F$6)))</f>
        <v>0</v>
      </c>
      <c r="W186" s="57"/>
      <c r="X186" s="59">
        <f>+IF(W186='Tabla Valoración controles'!$D$7,'Tabla Valoración controles'!$F$7,IF(U186=FORMULAS!$A$10,0,'Tabla Valoración controles'!$F$8))</f>
        <v>0</v>
      </c>
      <c r="Y186" s="57"/>
      <c r="Z186" s="58">
        <f>+IF(Y186='Tabla Valoración controles'!$D$9,'Tabla Valoración controles'!$F$9,IF(U186=FORMULAS!$A$10,0,'Tabla Valoración controles'!$F$10))</f>
        <v>0</v>
      </c>
      <c r="AA186" s="57"/>
      <c r="AB186" s="58">
        <f>+IF(AA186='Tabla Valoración controles'!$D$9,'Tabla Valoración controles'!$F$9,IF(W186=FORMULAS!$A$10,0,'Tabla Valoración controles'!$F$10))</f>
        <v>0</v>
      </c>
      <c r="AC186" s="57"/>
      <c r="AD186" s="58">
        <f>+IF(AC186='Tabla Valoración controles'!$D$13,'Tabla Valoración controles'!$F$13,'Tabla Valoración controles'!$F$14)</f>
        <v>0</v>
      </c>
      <c r="AE186" s="105">
        <f t="shared" si="123"/>
        <v>0</v>
      </c>
      <c r="AF186" s="105">
        <f t="shared" ref="AF186:AF189" si="173">+AF185*AE186</f>
        <v>0</v>
      </c>
      <c r="AG186" s="105">
        <f t="shared" si="143"/>
        <v>0.28000000000000003</v>
      </c>
      <c r="AH186" s="263"/>
      <c r="AI186" s="263"/>
      <c r="AJ186" s="263"/>
      <c r="AK186" s="263"/>
      <c r="AL186" s="264"/>
      <c r="AM186" s="266"/>
      <c r="AN186" s="216"/>
      <c r="AO186" s="143"/>
      <c r="AP186" s="143"/>
      <c r="AQ186" s="143"/>
      <c r="AR186" s="143"/>
      <c r="AS186" s="143"/>
      <c r="AT186" s="143"/>
      <c r="AU186" s="143"/>
      <c r="AV186" s="143"/>
      <c r="AW186" s="230"/>
      <c r="AX186" s="139"/>
      <c r="AY186" s="139"/>
      <c r="AZ186" s="139"/>
      <c r="BA186" s="189"/>
      <c r="BB186" s="139"/>
      <c r="BC186" s="139"/>
      <c r="BD186" s="139"/>
      <c r="BE186" s="189"/>
      <c r="BF186" s="139"/>
      <c r="BG186" s="139"/>
      <c r="BH186" s="139"/>
      <c r="BI186" s="189"/>
      <c r="BJ186" s="139"/>
      <c r="BK186" s="139"/>
      <c r="BL186" s="139"/>
      <c r="BM186" s="189"/>
      <c r="BN186" s="109"/>
      <c r="BO186" s="109"/>
      <c r="BP186" s="216"/>
      <c r="BQ186" s="189"/>
      <c r="BR186" s="216"/>
      <c r="BS186" s="216"/>
      <c r="BT186" s="216"/>
      <c r="BU186" s="189"/>
      <c r="BV186" s="216"/>
      <c r="BW186" s="216"/>
      <c r="BX186" s="216"/>
      <c r="BY186" s="189"/>
      <c r="BZ186" s="216"/>
      <c r="CA186" s="216"/>
      <c r="CB186" s="216"/>
      <c r="CC186" s="189"/>
      <c r="CD186" s="216"/>
      <c r="CE186" s="216"/>
      <c r="CF186" s="216"/>
      <c r="CG186" s="189"/>
      <c r="CH186" s="216"/>
      <c r="CI186" s="216"/>
      <c r="CJ186" s="216"/>
      <c r="CK186" s="189"/>
      <c r="CL186" s="216"/>
      <c r="CM186" s="216"/>
      <c r="CN186" s="216"/>
      <c r="CO186" s="189"/>
      <c r="CP186" s="216"/>
      <c r="CQ186" s="216"/>
      <c r="CR186" s="216"/>
      <c r="CS186" s="189"/>
      <c r="CT186" s="216"/>
      <c r="CU186" s="216"/>
      <c r="CV186" s="216"/>
      <c r="CW186" s="189"/>
      <c r="CX186" s="216"/>
      <c r="CY186" s="216"/>
      <c r="CZ186" s="216"/>
      <c r="DA186" s="216"/>
      <c r="DB186" s="216"/>
      <c r="DC186" s="216"/>
      <c r="DD186" s="216"/>
      <c r="DE186" s="216"/>
      <c r="DF186" s="189"/>
      <c r="DG186" s="216"/>
      <c r="DH186" s="216"/>
      <c r="DI186" s="216"/>
      <c r="DJ186" s="216"/>
      <c r="DK186" s="216"/>
      <c r="DL186" s="216"/>
      <c r="DM186" s="216"/>
      <c r="DN186" s="216"/>
      <c r="DO186" s="189"/>
      <c r="DP186" s="216"/>
      <c r="DQ186" s="216"/>
      <c r="DR186" s="216"/>
      <c r="DS186" s="216"/>
      <c r="DT186" s="216"/>
    </row>
    <row r="187" spans="1:124" ht="17.25" customHeight="1" x14ac:dyDescent="0.2">
      <c r="A187" s="278"/>
      <c r="B187" s="281"/>
      <c r="C187" s="260"/>
      <c r="D187" s="260"/>
      <c r="E187" s="281"/>
      <c r="F187" s="281"/>
      <c r="G187" s="281"/>
      <c r="H187" s="284"/>
      <c r="I187" s="272"/>
      <c r="J187" s="275"/>
      <c r="K187" s="234"/>
      <c r="L187" s="237"/>
      <c r="M187" s="240"/>
      <c r="N187" s="234"/>
      <c r="O187" s="269"/>
      <c r="P187" s="269"/>
      <c r="Q187" s="220"/>
      <c r="R187" s="132"/>
      <c r="S187" s="130"/>
      <c r="T187" s="56">
        <f>VLOOKUP(U187,FORMULAS!$A$15:$B$18,2,0)</f>
        <v>0</v>
      </c>
      <c r="U187" s="57" t="s">
        <v>156</v>
      </c>
      <c r="V187" s="58">
        <f>+IF(U187='Tabla Valoración controles'!$D$4,'Tabla Valoración controles'!$F$4,IF('208-PLA-Ft-78 Mapa Gestión'!U187='Tabla Valoración controles'!$D$5,'Tabla Valoración controles'!$F$5,IF(U187=FORMULAS!$A$10,0,'Tabla Valoración controles'!$F$6)))</f>
        <v>0</v>
      </c>
      <c r="W187" s="57"/>
      <c r="X187" s="59">
        <f>+IF(W187='Tabla Valoración controles'!$D$7,'Tabla Valoración controles'!$F$7,IF(U187=FORMULAS!$A$10,0,'Tabla Valoración controles'!$F$8))</f>
        <v>0</v>
      </c>
      <c r="Y187" s="57"/>
      <c r="Z187" s="58">
        <f>+IF(Y187='Tabla Valoración controles'!$D$9,'Tabla Valoración controles'!$F$9,IF(U187=FORMULAS!$A$10,0,'Tabla Valoración controles'!$F$10))</f>
        <v>0</v>
      </c>
      <c r="AA187" s="57"/>
      <c r="AB187" s="58">
        <f>+IF(AA187='Tabla Valoración controles'!$D$9,'Tabla Valoración controles'!$F$9,IF(W187=FORMULAS!$A$10,0,'Tabla Valoración controles'!$F$10))</f>
        <v>0</v>
      </c>
      <c r="AC187" s="57"/>
      <c r="AD187" s="58">
        <f>+IF(AC187='Tabla Valoración controles'!$D$13,'Tabla Valoración controles'!$F$13,'Tabla Valoración controles'!$F$14)</f>
        <v>0</v>
      </c>
      <c r="AE187" s="105">
        <f t="shared" si="123"/>
        <v>0</v>
      </c>
      <c r="AF187" s="105">
        <f t="shared" si="173"/>
        <v>0</v>
      </c>
      <c r="AG187" s="105">
        <f t="shared" si="143"/>
        <v>0.28000000000000003</v>
      </c>
      <c r="AH187" s="263"/>
      <c r="AI187" s="263"/>
      <c r="AJ187" s="263"/>
      <c r="AK187" s="263"/>
      <c r="AL187" s="264"/>
      <c r="AM187" s="266"/>
      <c r="AN187" s="216"/>
      <c r="AO187" s="143"/>
      <c r="AP187" s="143"/>
      <c r="AQ187" s="143"/>
      <c r="AR187" s="143"/>
      <c r="AS187" s="143"/>
      <c r="AT187" s="143"/>
      <c r="AU187" s="143"/>
      <c r="AV187" s="143"/>
      <c r="AW187" s="230"/>
      <c r="AX187" s="139"/>
      <c r="AY187" s="139"/>
      <c r="AZ187" s="139"/>
      <c r="BA187" s="189"/>
      <c r="BB187" s="139"/>
      <c r="BC187" s="139"/>
      <c r="BD187" s="139"/>
      <c r="BE187" s="189"/>
      <c r="BF187" s="139"/>
      <c r="BG187" s="139"/>
      <c r="BH187" s="139"/>
      <c r="BI187" s="189"/>
      <c r="BJ187" s="139"/>
      <c r="BK187" s="139"/>
      <c r="BL187" s="139"/>
      <c r="BM187" s="189"/>
      <c r="BN187" s="109"/>
      <c r="BO187" s="109"/>
      <c r="BP187" s="216"/>
      <c r="BQ187" s="189"/>
      <c r="BR187" s="216"/>
      <c r="BS187" s="216"/>
      <c r="BT187" s="216"/>
      <c r="BU187" s="189"/>
      <c r="BV187" s="216"/>
      <c r="BW187" s="216"/>
      <c r="BX187" s="216"/>
      <c r="BY187" s="189"/>
      <c r="BZ187" s="216"/>
      <c r="CA187" s="216"/>
      <c r="CB187" s="216"/>
      <c r="CC187" s="189"/>
      <c r="CD187" s="216"/>
      <c r="CE187" s="216"/>
      <c r="CF187" s="216"/>
      <c r="CG187" s="189"/>
      <c r="CH187" s="216"/>
      <c r="CI187" s="216"/>
      <c r="CJ187" s="216"/>
      <c r="CK187" s="189"/>
      <c r="CL187" s="216"/>
      <c r="CM187" s="216"/>
      <c r="CN187" s="216"/>
      <c r="CO187" s="189"/>
      <c r="CP187" s="216"/>
      <c r="CQ187" s="216"/>
      <c r="CR187" s="216"/>
      <c r="CS187" s="189"/>
      <c r="CT187" s="216"/>
      <c r="CU187" s="216"/>
      <c r="CV187" s="216"/>
      <c r="CW187" s="189"/>
      <c r="CX187" s="216"/>
      <c r="CY187" s="216"/>
      <c r="CZ187" s="216"/>
      <c r="DA187" s="216"/>
      <c r="DB187" s="216"/>
      <c r="DC187" s="216"/>
      <c r="DD187" s="216"/>
      <c r="DE187" s="216"/>
      <c r="DF187" s="189"/>
      <c r="DG187" s="216"/>
      <c r="DH187" s="216"/>
      <c r="DI187" s="216"/>
      <c r="DJ187" s="216"/>
      <c r="DK187" s="216"/>
      <c r="DL187" s="216"/>
      <c r="DM187" s="216"/>
      <c r="DN187" s="216"/>
      <c r="DO187" s="189"/>
      <c r="DP187" s="216"/>
      <c r="DQ187" s="216"/>
      <c r="DR187" s="216"/>
      <c r="DS187" s="216"/>
      <c r="DT187" s="216"/>
    </row>
    <row r="188" spans="1:124" ht="17.25" customHeight="1" x14ac:dyDescent="0.2">
      <c r="A188" s="278"/>
      <c r="B188" s="281"/>
      <c r="C188" s="260"/>
      <c r="D188" s="260"/>
      <c r="E188" s="281"/>
      <c r="F188" s="281"/>
      <c r="G188" s="281"/>
      <c r="H188" s="284"/>
      <c r="I188" s="272"/>
      <c r="J188" s="275"/>
      <c r="K188" s="234"/>
      <c r="L188" s="237"/>
      <c r="M188" s="240"/>
      <c r="N188" s="234"/>
      <c r="O188" s="269"/>
      <c r="P188" s="269"/>
      <c r="Q188" s="220"/>
      <c r="R188" s="132"/>
      <c r="S188" s="130"/>
      <c r="T188" s="56">
        <f>VLOOKUP(U188,FORMULAS!$A$15:$B$18,2,0)</f>
        <v>0</v>
      </c>
      <c r="U188" s="57" t="s">
        <v>156</v>
      </c>
      <c r="V188" s="58">
        <f>+IF(U188='Tabla Valoración controles'!$D$4,'Tabla Valoración controles'!$F$4,IF('208-PLA-Ft-78 Mapa Gestión'!U188='Tabla Valoración controles'!$D$5,'Tabla Valoración controles'!$F$5,IF(U188=FORMULAS!$A$10,0,'Tabla Valoración controles'!$F$6)))</f>
        <v>0</v>
      </c>
      <c r="W188" s="57"/>
      <c r="X188" s="59">
        <f>+IF(W188='Tabla Valoración controles'!$D$7,'Tabla Valoración controles'!$F$7,IF(U188=FORMULAS!$A$10,0,'Tabla Valoración controles'!$F$8))</f>
        <v>0</v>
      </c>
      <c r="Y188" s="57"/>
      <c r="Z188" s="58">
        <f>+IF(Y188='Tabla Valoración controles'!$D$9,'Tabla Valoración controles'!$F$9,IF(U188=FORMULAS!$A$10,0,'Tabla Valoración controles'!$F$10))</f>
        <v>0</v>
      </c>
      <c r="AA188" s="57"/>
      <c r="AB188" s="58">
        <f>+IF(AA188='Tabla Valoración controles'!$D$9,'Tabla Valoración controles'!$F$9,IF(W188=FORMULAS!$A$10,0,'Tabla Valoración controles'!$F$10))</f>
        <v>0</v>
      </c>
      <c r="AC188" s="57"/>
      <c r="AD188" s="58">
        <f>+IF(AC188='Tabla Valoración controles'!$D$13,'Tabla Valoración controles'!$F$13,'Tabla Valoración controles'!$F$14)</f>
        <v>0</v>
      </c>
      <c r="AE188" s="105">
        <f t="shared" si="123"/>
        <v>0</v>
      </c>
      <c r="AF188" s="105">
        <f t="shared" si="173"/>
        <v>0</v>
      </c>
      <c r="AG188" s="105">
        <f t="shared" si="143"/>
        <v>0.28000000000000003</v>
      </c>
      <c r="AH188" s="263"/>
      <c r="AI188" s="263"/>
      <c r="AJ188" s="263"/>
      <c r="AK188" s="263"/>
      <c r="AL188" s="264"/>
      <c r="AM188" s="266"/>
      <c r="AN188" s="216"/>
      <c r="AO188" s="143"/>
      <c r="AP188" s="143"/>
      <c r="AQ188" s="143"/>
      <c r="AR188" s="143"/>
      <c r="AS188" s="143"/>
      <c r="AT188" s="143"/>
      <c r="AU188" s="143"/>
      <c r="AV188" s="143"/>
      <c r="AW188" s="230"/>
      <c r="AX188" s="139"/>
      <c r="AY188" s="139"/>
      <c r="AZ188" s="139"/>
      <c r="BA188" s="189"/>
      <c r="BB188" s="139"/>
      <c r="BC188" s="139"/>
      <c r="BD188" s="139"/>
      <c r="BE188" s="189"/>
      <c r="BF188" s="139"/>
      <c r="BG188" s="139"/>
      <c r="BH188" s="139"/>
      <c r="BI188" s="189"/>
      <c r="BJ188" s="139"/>
      <c r="BK188" s="139"/>
      <c r="BL188" s="139"/>
      <c r="BM188" s="189"/>
      <c r="BN188" s="109"/>
      <c r="BO188" s="109"/>
      <c r="BP188" s="216"/>
      <c r="BQ188" s="189"/>
      <c r="BR188" s="216"/>
      <c r="BS188" s="216"/>
      <c r="BT188" s="216"/>
      <c r="BU188" s="189"/>
      <c r="BV188" s="216"/>
      <c r="BW188" s="216"/>
      <c r="BX188" s="216"/>
      <c r="BY188" s="189"/>
      <c r="BZ188" s="216"/>
      <c r="CA188" s="216"/>
      <c r="CB188" s="216"/>
      <c r="CC188" s="189"/>
      <c r="CD188" s="216"/>
      <c r="CE188" s="216"/>
      <c r="CF188" s="216"/>
      <c r="CG188" s="189"/>
      <c r="CH188" s="216"/>
      <c r="CI188" s="216"/>
      <c r="CJ188" s="216"/>
      <c r="CK188" s="189"/>
      <c r="CL188" s="216"/>
      <c r="CM188" s="216"/>
      <c r="CN188" s="216"/>
      <c r="CO188" s="189"/>
      <c r="CP188" s="216"/>
      <c r="CQ188" s="216"/>
      <c r="CR188" s="216"/>
      <c r="CS188" s="189"/>
      <c r="CT188" s="216"/>
      <c r="CU188" s="216"/>
      <c r="CV188" s="216"/>
      <c r="CW188" s="189"/>
      <c r="CX188" s="216"/>
      <c r="CY188" s="216"/>
      <c r="CZ188" s="216"/>
      <c r="DA188" s="216"/>
      <c r="DB188" s="216"/>
      <c r="DC188" s="216"/>
      <c r="DD188" s="216"/>
      <c r="DE188" s="216"/>
      <c r="DF188" s="189"/>
      <c r="DG188" s="216"/>
      <c r="DH188" s="216"/>
      <c r="DI188" s="216"/>
      <c r="DJ188" s="216"/>
      <c r="DK188" s="216"/>
      <c r="DL188" s="216"/>
      <c r="DM188" s="216"/>
      <c r="DN188" s="216"/>
      <c r="DO188" s="189"/>
      <c r="DP188" s="216"/>
      <c r="DQ188" s="216"/>
      <c r="DR188" s="216"/>
      <c r="DS188" s="216"/>
      <c r="DT188" s="216"/>
    </row>
    <row r="189" spans="1:124" ht="17.25" customHeight="1" x14ac:dyDescent="0.2">
      <c r="A189" s="279"/>
      <c r="B189" s="282"/>
      <c r="C189" s="261"/>
      <c r="D189" s="261"/>
      <c r="E189" s="282"/>
      <c r="F189" s="282"/>
      <c r="G189" s="282"/>
      <c r="H189" s="285"/>
      <c r="I189" s="273"/>
      <c r="J189" s="276"/>
      <c r="K189" s="235"/>
      <c r="L189" s="238"/>
      <c r="M189" s="241"/>
      <c r="N189" s="235"/>
      <c r="O189" s="270"/>
      <c r="P189" s="270"/>
      <c r="Q189" s="221"/>
      <c r="R189" s="132"/>
      <c r="S189" s="130"/>
      <c r="T189" s="56">
        <f>VLOOKUP(U189,FORMULAS!$A$15:$B$18,2,0)</f>
        <v>0</v>
      </c>
      <c r="U189" s="57" t="s">
        <v>156</v>
      </c>
      <c r="V189" s="58">
        <f>+IF(U189='Tabla Valoración controles'!$D$4,'Tabla Valoración controles'!$F$4,IF('208-PLA-Ft-78 Mapa Gestión'!U189='Tabla Valoración controles'!$D$5,'Tabla Valoración controles'!$F$5,IF(U189=FORMULAS!$A$10,0,'Tabla Valoración controles'!$F$6)))</f>
        <v>0</v>
      </c>
      <c r="W189" s="57"/>
      <c r="X189" s="59">
        <f>+IF(W189='Tabla Valoración controles'!$D$7,'Tabla Valoración controles'!$F$7,IF(U189=FORMULAS!$A$10,0,'Tabla Valoración controles'!$F$8))</f>
        <v>0</v>
      </c>
      <c r="Y189" s="57"/>
      <c r="Z189" s="58">
        <f>+IF(Y189='Tabla Valoración controles'!$D$9,'Tabla Valoración controles'!$F$9,IF(U189=FORMULAS!$A$10,0,'Tabla Valoración controles'!$F$10))</f>
        <v>0</v>
      </c>
      <c r="AA189" s="57"/>
      <c r="AB189" s="58">
        <f>+IF(AA189='Tabla Valoración controles'!$D$9,'Tabla Valoración controles'!$F$9,IF(W189=FORMULAS!$A$10,0,'Tabla Valoración controles'!$F$10))</f>
        <v>0</v>
      </c>
      <c r="AC189" s="57"/>
      <c r="AD189" s="58">
        <f>+IF(AC189='Tabla Valoración controles'!$D$13,'Tabla Valoración controles'!$F$13,'Tabla Valoración controles'!$F$14)</f>
        <v>0</v>
      </c>
      <c r="AE189" s="105">
        <f t="shared" si="123"/>
        <v>0</v>
      </c>
      <c r="AF189" s="105">
        <f t="shared" si="173"/>
        <v>0</v>
      </c>
      <c r="AG189" s="105">
        <f t="shared" si="143"/>
        <v>0.28000000000000003</v>
      </c>
      <c r="AH189" s="263"/>
      <c r="AI189" s="263"/>
      <c r="AJ189" s="263"/>
      <c r="AK189" s="263"/>
      <c r="AL189" s="264"/>
      <c r="AM189" s="267"/>
      <c r="AN189" s="217"/>
      <c r="AO189" s="144"/>
      <c r="AP189" s="144"/>
      <c r="AQ189" s="144"/>
      <c r="AR189" s="144"/>
      <c r="AS189" s="144"/>
      <c r="AT189" s="144"/>
      <c r="AU189" s="144"/>
      <c r="AV189" s="144"/>
      <c r="AW189" s="231"/>
      <c r="AX189" s="139"/>
      <c r="AY189" s="139"/>
      <c r="AZ189" s="139"/>
      <c r="BA189" s="189"/>
      <c r="BB189" s="139"/>
      <c r="BC189" s="139"/>
      <c r="BD189" s="139"/>
      <c r="BE189" s="189"/>
      <c r="BF189" s="139"/>
      <c r="BG189" s="139"/>
      <c r="BH189" s="139"/>
      <c r="BI189" s="189"/>
      <c r="BJ189" s="139"/>
      <c r="BK189" s="139"/>
      <c r="BL189" s="139"/>
      <c r="BM189" s="189"/>
      <c r="BN189" s="110"/>
      <c r="BO189" s="110"/>
      <c r="BP189" s="217"/>
      <c r="BQ189" s="189"/>
      <c r="BR189" s="217"/>
      <c r="BS189" s="217"/>
      <c r="BT189" s="217"/>
      <c r="BU189" s="189"/>
      <c r="BV189" s="217"/>
      <c r="BW189" s="217"/>
      <c r="BX189" s="217"/>
      <c r="BY189" s="189"/>
      <c r="BZ189" s="217"/>
      <c r="CA189" s="217"/>
      <c r="CB189" s="217"/>
      <c r="CC189" s="189"/>
      <c r="CD189" s="217"/>
      <c r="CE189" s="217"/>
      <c r="CF189" s="217"/>
      <c r="CG189" s="189"/>
      <c r="CH189" s="217"/>
      <c r="CI189" s="217"/>
      <c r="CJ189" s="217"/>
      <c r="CK189" s="189"/>
      <c r="CL189" s="217"/>
      <c r="CM189" s="217"/>
      <c r="CN189" s="217"/>
      <c r="CO189" s="189"/>
      <c r="CP189" s="217"/>
      <c r="CQ189" s="217"/>
      <c r="CR189" s="217"/>
      <c r="CS189" s="189"/>
      <c r="CT189" s="217"/>
      <c r="CU189" s="217"/>
      <c r="CV189" s="217"/>
      <c r="CW189" s="189"/>
      <c r="CX189" s="217"/>
      <c r="CY189" s="217"/>
      <c r="CZ189" s="217"/>
      <c r="DA189" s="217"/>
      <c r="DB189" s="217"/>
      <c r="DC189" s="217"/>
      <c r="DD189" s="217"/>
      <c r="DE189" s="217"/>
      <c r="DF189" s="189"/>
      <c r="DG189" s="217"/>
      <c r="DH189" s="217"/>
      <c r="DI189" s="217"/>
      <c r="DJ189" s="217"/>
      <c r="DK189" s="217"/>
      <c r="DL189" s="217"/>
      <c r="DM189" s="217"/>
      <c r="DN189" s="217"/>
      <c r="DO189" s="189"/>
      <c r="DP189" s="217"/>
      <c r="DQ189" s="217"/>
      <c r="DR189" s="217"/>
      <c r="DS189" s="217"/>
      <c r="DT189" s="217"/>
    </row>
    <row r="190" spans="1:124" ht="122.25" customHeight="1" x14ac:dyDescent="0.2">
      <c r="A190" s="277">
        <v>31</v>
      </c>
      <c r="B190" s="280" t="s">
        <v>170</v>
      </c>
      <c r="C190" s="259" t="str">
        <f>VLOOKUP(B190,FORMULAS!$A$30:$B$52,2,0)</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D190" s="259" t="str">
        <f>VLOOKUP(B190,FORMULAS!$A$30:$C$52,3,0)</f>
        <v>Director de Mejoramiento de Vivienda</v>
      </c>
      <c r="E190" s="280" t="s">
        <v>113</v>
      </c>
      <c r="F190" s="271" t="s">
        <v>426</v>
      </c>
      <c r="G190" s="271" t="s">
        <v>427</v>
      </c>
      <c r="H190" s="328" t="s">
        <v>428</v>
      </c>
      <c r="I190" s="271" t="s">
        <v>262</v>
      </c>
      <c r="J190" s="274">
        <v>12</v>
      </c>
      <c r="K190" s="233" t="str">
        <f>+IF(L190=FORMULAS!$N$2,FORMULAS!$O$2,IF('208-PLA-Ft-78 Mapa Gestión'!L190:L195=FORMULAS!$N$3,FORMULAS!$O$3,IF('208-PLA-Ft-78 Mapa Gestión'!L190:L195=FORMULAS!$N$4,FORMULAS!$O$4,IF('208-PLA-Ft-78 Mapa Gestión'!L190:L195=FORMULAS!$N$5,FORMULAS!$O$5,IF('208-PLA-Ft-78 Mapa Gestión'!L190:L195=FORMULAS!$N$6,FORMULAS!$O$6)))))</f>
        <v>Baja</v>
      </c>
      <c r="L190" s="236">
        <f>+IF(J190&lt;=FORMULAS!$M$2,FORMULAS!$N$2,IF('208-PLA-Ft-78 Mapa Gestión'!J190&lt;=FORMULAS!$M$3,FORMULAS!$N$3,IF('208-PLA-Ft-78 Mapa Gestión'!J190&lt;=FORMULAS!$M$4,FORMULAS!$N$4,IF('208-PLA-Ft-78 Mapa Gestión'!J190&lt;=FORMULAS!$M$5,FORMULAS!$N$5,FORMULAS!$N$6))))</f>
        <v>0.4</v>
      </c>
      <c r="M190" s="239" t="s">
        <v>91</v>
      </c>
      <c r="N190" s="233" t="str">
        <f>+IF(M190=FORMULAS!$H$2,FORMULAS!$I$2,IF('208-PLA-Ft-78 Mapa Gestión'!M190:M195=FORMULAS!$H$3,FORMULAS!$I$3,IF('208-PLA-Ft-78 Mapa Gestión'!M190:M195=FORMULAS!$H$4,FORMULAS!$I$4,IF('208-PLA-Ft-78 Mapa Gestión'!M190:M195=FORMULAS!$H$5,FORMULAS!$I$5,IF('208-PLA-Ft-78 Mapa Gestión'!M190:M195=FORMULAS!$H$6,FORMULAS!$I$6,IF('208-PLA-Ft-78 Mapa Gestión'!M190:M195=FORMULAS!$H$7,FORMULAS!$I$7,IF('208-PLA-Ft-78 Mapa Gestión'!M190:M195=FORMULAS!$H$8,FORMULAS!$I$8,IF('208-PLA-Ft-78 Mapa Gestión'!M190:M195=FORMULAS!$H$9,FORMULAS!$I$9,IF('208-PLA-Ft-78 Mapa Gestión'!M190:M195=FORMULAS!$H$10,FORMULAS!$I$10,IF('208-PLA-Ft-78 Mapa Gestión'!M190:M195=FORMULAS!$H$11,FORMULAS!$I$11))))))))))</f>
        <v>Moderado</v>
      </c>
      <c r="O190" s="268">
        <f>VLOOKUP(N190,FORMULAS!$I$1:$J$6,2,0)</f>
        <v>0.6</v>
      </c>
      <c r="P190" s="268" t="str">
        <f t="shared" ref="P190" si="174">CONCATENATE(N190,K190)</f>
        <v>ModeradoBaja</v>
      </c>
      <c r="Q190" s="219" t="str">
        <f>VLOOKUP(P190,FORMULAS!$K$17:$L$42,2,0)</f>
        <v>Moderado</v>
      </c>
      <c r="R190" s="134">
        <v>1</v>
      </c>
      <c r="S190" s="130" t="s">
        <v>496</v>
      </c>
      <c r="T190" s="56" t="str">
        <f>VLOOKUP(U190,FORMULAS!$A$15:$B$18,2,0)</f>
        <v>Probabilidad</v>
      </c>
      <c r="U190" s="57" t="s">
        <v>13</v>
      </c>
      <c r="V190" s="58">
        <f>+IF(U190='Tabla Valoración controles'!$D$4,'Tabla Valoración controles'!$F$4,IF('208-PLA-Ft-78 Mapa Gestión'!U190='Tabla Valoración controles'!$D$5,'Tabla Valoración controles'!$F$5,IF(U190=FORMULAS!$A$10,0,'Tabla Valoración controles'!$F$6)))</f>
        <v>0.25</v>
      </c>
      <c r="W190" s="57" t="s">
        <v>8</v>
      </c>
      <c r="X190" s="59">
        <f>+IF(W190='Tabla Valoración controles'!$D$7,'Tabla Valoración controles'!$F$7,IF(U190=FORMULAS!$A$10,0,'Tabla Valoración controles'!$F$8))</f>
        <v>0.15</v>
      </c>
      <c r="Y190" s="57" t="s">
        <v>19</v>
      </c>
      <c r="Z190" s="58">
        <f>+IF(Y190='Tabla Valoración controles'!$D$9,'Tabla Valoración controles'!$F$9,IF(U190=FORMULAS!$A$10,0,'Tabla Valoración controles'!$F$10))</f>
        <v>0</v>
      </c>
      <c r="AA190" s="57" t="s">
        <v>21</v>
      </c>
      <c r="AB190" s="58">
        <f>+IF(AA190='Tabla Valoración controles'!$D$9,'Tabla Valoración controles'!$F$9,IF(W190=FORMULAS!$A$10,0,'Tabla Valoración controles'!$F$10))</f>
        <v>0</v>
      </c>
      <c r="AC190" s="57" t="s">
        <v>100</v>
      </c>
      <c r="AD190" s="58">
        <f>+IF(AC190='Tabla Valoración controles'!$D$13,'Tabla Valoración controles'!$F$13,'Tabla Valoración controles'!$F$14)</f>
        <v>0</v>
      </c>
      <c r="AE190" s="105">
        <f t="shared" si="123"/>
        <v>0.4</v>
      </c>
      <c r="AF190" s="105">
        <f>+IF(T190=FORMULAS!$A$8,'208-PLA-Ft-78 Mapa Gestión'!AE190*'208-PLA-Ft-78 Mapa Gestión'!L190:L195,'208-PLA-Ft-78 Mapa Gestión'!AE190*'208-PLA-Ft-78 Mapa Gestión'!O190:O195)</f>
        <v>0.16000000000000003</v>
      </c>
      <c r="AG190" s="105">
        <f>+IF(T190=FORMULAS!$A$8,'208-PLA-Ft-78 Mapa Gestión'!L190:L195-'208-PLA-Ft-78 Mapa Gestión'!AF190,0)</f>
        <v>0.24</v>
      </c>
      <c r="AH190" s="262">
        <f t="shared" ref="AH190" si="175">+AG195</f>
        <v>0.24</v>
      </c>
      <c r="AI190" s="262" t="str">
        <f>+IF(AH190&lt;=FORMULAS!$N$2,FORMULAS!$O$2,IF(AH190&lt;=FORMULAS!$N$3,FORMULAS!$O$3,IF(AH190&lt;=FORMULAS!$N$4,FORMULAS!$O$4,IF(AH190&lt;=FORMULAS!$N$5,FORMULAS!$O$5,FORMULAS!O186))))</f>
        <v>Baja</v>
      </c>
      <c r="AJ190" s="262" t="str">
        <f>+IF(T190=FORMULAS!$A$9,AG195,'208-PLA-Ft-78 Mapa Gestión'!N190:N195)</f>
        <v>Moderado</v>
      </c>
      <c r="AK190" s="262">
        <f>+IF(T190=FORMULAS!B189,'208-PLA-Ft-78 Mapa Gestión'!AG195,'208-PLA-Ft-78 Mapa Gestión'!O190:O195)</f>
        <v>0.6</v>
      </c>
      <c r="AL190" s="264" t="str">
        <f t="shared" ref="AL190" si="176">CONCATENATE(AJ190,AI190)</f>
        <v>ModeradoBaja</v>
      </c>
      <c r="AM190" s="265" t="str">
        <f>VLOOKUP(AL190,FORMULAS!$K$17:$L$42,2,0)</f>
        <v>Moderado</v>
      </c>
      <c r="AN190" s="215" t="s">
        <v>162</v>
      </c>
      <c r="AO190" s="140" t="s">
        <v>547</v>
      </c>
      <c r="AP190" s="140" t="s">
        <v>582</v>
      </c>
      <c r="AQ190" s="166" t="s">
        <v>685</v>
      </c>
      <c r="AR190" s="174">
        <v>44562</v>
      </c>
      <c r="AS190" s="174">
        <v>44910</v>
      </c>
      <c r="AT190" s="140" t="s">
        <v>644</v>
      </c>
      <c r="AU190" s="140" t="s">
        <v>645</v>
      </c>
      <c r="AV190" s="157" t="s">
        <v>234</v>
      </c>
      <c r="AW190" s="229" t="s">
        <v>682</v>
      </c>
      <c r="AX190" s="139"/>
      <c r="AY190" s="139"/>
      <c r="AZ190" s="139"/>
      <c r="BA190" s="189"/>
      <c r="BB190" s="139"/>
      <c r="BC190" s="139"/>
      <c r="BD190" s="139"/>
      <c r="BE190" s="189"/>
      <c r="BF190" s="139"/>
      <c r="BG190" s="139"/>
      <c r="BH190" s="139"/>
      <c r="BI190" s="189"/>
      <c r="BJ190" s="139"/>
      <c r="BK190" s="139"/>
      <c r="BL190" s="139"/>
      <c r="BM190" s="189"/>
      <c r="BN190" s="108"/>
      <c r="BO190" s="108"/>
      <c r="BP190" s="215"/>
      <c r="BQ190" s="189"/>
      <c r="BR190" s="215"/>
      <c r="BS190" s="215"/>
      <c r="BT190" s="215"/>
      <c r="BU190" s="189"/>
      <c r="BV190" s="215"/>
      <c r="BW190" s="215"/>
      <c r="BX190" s="215"/>
      <c r="BY190" s="189"/>
      <c r="BZ190" s="215"/>
      <c r="CA190" s="215"/>
      <c r="CB190" s="215"/>
      <c r="CC190" s="189"/>
      <c r="CD190" s="215"/>
      <c r="CE190" s="215"/>
      <c r="CF190" s="215"/>
      <c r="CG190" s="189"/>
      <c r="CH190" s="215"/>
      <c r="CI190" s="215"/>
      <c r="CJ190" s="215"/>
      <c r="CK190" s="189"/>
      <c r="CL190" s="215"/>
      <c r="CM190" s="215"/>
      <c r="CN190" s="215"/>
      <c r="CO190" s="189"/>
      <c r="CP190" s="215"/>
      <c r="CQ190" s="215"/>
      <c r="CR190" s="215"/>
      <c r="CS190" s="189"/>
      <c r="CT190" s="215"/>
      <c r="CU190" s="215"/>
      <c r="CV190" s="215"/>
      <c r="CW190" s="189"/>
      <c r="CX190" s="215"/>
      <c r="CY190" s="215"/>
      <c r="CZ190" s="215"/>
      <c r="DA190" s="215"/>
      <c r="DB190" s="215"/>
      <c r="DC190" s="215"/>
      <c r="DD190" s="215"/>
      <c r="DE190" s="215"/>
      <c r="DF190" s="189"/>
      <c r="DG190" s="215"/>
      <c r="DH190" s="215"/>
      <c r="DI190" s="215"/>
      <c r="DJ190" s="215"/>
      <c r="DK190" s="215"/>
      <c r="DL190" s="215"/>
      <c r="DM190" s="215"/>
      <c r="DN190" s="215"/>
      <c r="DO190" s="189"/>
      <c r="DP190" s="215"/>
      <c r="DQ190" s="215"/>
      <c r="DR190" s="215"/>
      <c r="DS190" s="215"/>
      <c r="DT190" s="215"/>
    </row>
    <row r="191" spans="1:124" ht="17.25" customHeight="1" x14ac:dyDescent="0.2">
      <c r="A191" s="278"/>
      <c r="B191" s="281"/>
      <c r="C191" s="260"/>
      <c r="D191" s="260"/>
      <c r="E191" s="281"/>
      <c r="F191" s="272"/>
      <c r="G191" s="272"/>
      <c r="H191" s="329"/>
      <c r="I191" s="272"/>
      <c r="J191" s="275"/>
      <c r="K191" s="234"/>
      <c r="L191" s="237"/>
      <c r="M191" s="240"/>
      <c r="N191" s="234"/>
      <c r="O191" s="269"/>
      <c r="P191" s="269"/>
      <c r="Q191" s="220"/>
      <c r="R191" s="132"/>
      <c r="S191" s="130"/>
      <c r="T191" s="56">
        <f>VLOOKUP(U191,FORMULAS!$A$15:$B$18,2,0)</f>
        <v>0</v>
      </c>
      <c r="U191" s="57" t="s">
        <v>156</v>
      </c>
      <c r="V191" s="58">
        <f>+IF(U191='Tabla Valoración controles'!$D$4,'Tabla Valoración controles'!$F$4,IF('208-PLA-Ft-78 Mapa Gestión'!U191='Tabla Valoración controles'!$D$5,'Tabla Valoración controles'!$F$5,IF(U191=FORMULAS!$A$10,0,'Tabla Valoración controles'!$F$6)))</f>
        <v>0</v>
      </c>
      <c r="W191" s="57"/>
      <c r="X191" s="59">
        <f>+IF(W191='Tabla Valoración controles'!$D$7,'Tabla Valoración controles'!$F$7,IF(U191=FORMULAS!$A$10,0,'Tabla Valoración controles'!$F$8))</f>
        <v>0</v>
      </c>
      <c r="Y191" s="57"/>
      <c r="Z191" s="58">
        <f>+IF(Y191='Tabla Valoración controles'!$D$9,'Tabla Valoración controles'!$F$9,IF(U191=FORMULAS!$A$10,0,'Tabla Valoración controles'!$F$10))</f>
        <v>0</v>
      </c>
      <c r="AA191" s="57"/>
      <c r="AB191" s="58">
        <f>+IF(AA191='Tabla Valoración controles'!$D$9,'Tabla Valoración controles'!$F$9,IF(W191=FORMULAS!$A$10,0,'Tabla Valoración controles'!$F$10))</f>
        <v>0</v>
      </c>
      <c r="AC191" s="57"/>
      <c r="AD191" s="58">
        <f>+IF(AC191='Tabla Valoración controles'!$D$13,'Tabla Valoración controles'!$F$13,'Tabla Valoración controles'!$F$14)</f>
        <v>0</v>
      </c>
      <c r="AE191" s="105">
        <f t="shared" si="123"/>
        <v>0</v>
      </c>
      <c r="AF191" s="105">
        <f t="shared" ref="AF191" si="177">+AE191*AG190</f>
        <v>0</v>
      </c>
      <c r="AG191" s="105">
        <f t="shared" ref="AG191" si="178">+AG190-AF191</f>
        <v>0.24</v>
      </c>
      <c r="AH191" s="263"/>
      <c r="AI191" s="263"/>
      <c r="AJ191" s="263"/>
      <c r="AK191" s="263"/>
      <c r="AL191" s="264"/>
      <c r="AM191" s="266"/>
      <c r="AN191" s="216"/>
      <c r="AO191" s="140"/>
      <c r="AP191" s="140"/>
      <c r="AQ191" s="166"/>
      <c r="AR191" s="140"/>
      <c r="AS191" s="140"/>
      <c r="AT191" s="140"/>
      <c r="AU191" s="140"/>
      <c r="AV191" s="143"/>
      <c r="AW191" s="230"/>
      <c r="AX191" s="139"/>
      <c r="AY191" s="139"/>
      <c r="AZ191" s="139"/>
      <c r="BA191" s="189"/>
      <c r="BB191" s="139"/>
      <c r="BC191" s="139"/>
      <c r="BD191" s="139"/>
      <c r="BE191" s="189"/>
      <c r="BF191" s="139"/>
      <c r="BG191" s="139"/>
      <c r="BH191" s="139"/>
      <c r="BI191" s="189"/>
      <c r="BJ191" s="139"/>
      <c r="BK191" s="139"/>
      <c r="BL191" s="139"/>
      <c r="BM191" s="189"/>
      <c r="BN191" s="109"/>
      <c r="BO191" s="109"/>
      <c r="BP191" s="216"/>
      <c r="BQ191" s="189"/>
      <c r="BR191" s="216"/>
      <c r="BS191" s="216"/>
      <c r="BT191" s="216"/>
      <c r="BU191" s="189"/>
      <c r="BV191" s="216"/>
      <c r="BW191" s="216"/>
      <c r="BX191" s="216"/>
      <c r="BY191" s="189"/>
      <c r="BZ191" s="216"/>
      <c r="CA191" s="216"/>
      <c r="CB191" s="216"/>
      <c r="CC191" s="189"/>
      <c r="CD191" s="216"/>
      <c r="CE191" s="216"/>
      <c r="CF191" s="216"/>
      <c r="CG191" s="189"/>
      <c r="CH191" s="216"/>
      <c r="CI191" s="216"/>
      <c r="CJ191" s="216"/>
      <c r="CK191" s="189"/>
      <c r="CL191" s="216"/>
      <c r="CM191" s="216"/>
      <c r="CN191" s="216"/>
      <c r="CO191" s="189"/>
      <c r="CP191" s="216"/>
      <c r="CQ191" s="216"/>
      <c r="CR191" s="216"/>
      <c r="CS191" s="189"/>
      <c r="CT191" s="216"/>
      <c r="CU191" s="216"/>
      <c r="CV191" s="216"/>
      <c r="CW191" s="189"/>
      <c r="CX191" s="216"/>
      <c r="CY191" s="216"/>
      <c r="CZ191" s="216"/>
      <c r="DA191" s="216"/>
      <c r="DB191" s="216"/>
      <c r="DC191" s="216"/>
      <c r="DD191" s="216"/>
      <c r="DE191" s="216"/>
      <c r="DF191" s="189"/>
      <c r="DG191" s="216"/>
      <c r="DH191" s="216"/>
      <c r="DI191" s="216"/>
      <c r="DJ191" s="216"/>
      <c r="DK191" s="216"/>
      <c r="DL191" s="216"/>
      <c r="DM191" s="216"/>
      <c r="DN191" s="216"/>
      <c r="DO191" s="189"/>
      <c r="DP191" s="216"/>
      <c r="DQ191" s="216"/>
      <c r="DR191" s="216"/>
      <c r="DS191" s="216"/>
      <c r="DT191" s="216"/>
    </row>
    <row r="192" spans="1:124" ht="17.25" customHeight="1" x14ac:dyDescent="0.2">
      <c r="A192" s="278"/>
      <c r="B192" s="281"/>
      <c r="C192" s="260"/>
      <c r="D192" s="260"/>
      <c r="E192" s="281"/>
      <c r="F192" s="272"/>
      <c r="G192" s="272"/>
      <c r="H192" s="329"/>
      <c r="I192" s="272"/>
      <c r="J192" s="275"/>
      <c r="K192" s="234"/>
      <c r="L192" s="237"/>
      <c r="M192" s="240"/>
      <c r="N192" s="234"/>
      <c r="O192" s="269"/>
      <c r="P192" s="269"/>
      <c r="Q192" s="220"/>
      <c r="R192" s="132"/>
      <c r="S192" s="130"/>
      <c r="T192" s="56">
        <f>VLOOKUP(U192,FORMULAS!$A$15:$B$18,2,0)</f>
        <v>0</v>
      </c>
      <c r="U192" s="57" t="s">
        <v>156</v>
      </c>
      <c r="V192" s="58">
        <f>+IF(U192='Tabla Valoración controles'!$D$4,'Tabla Valoración controles'!$F$4,IF('208-PLA-Ft-78 Mapa Gestión'!U192='Tabla Valoración controles'!$D$5,'Tabla Valoración controles'!$F$5,IF(U192=FORMULAS!$A$10,0,'Tabla Valoración controles'!$F$6)))</f>
        <v>0</v>
      </c>
      <c r="W192" s="57"/>
      <c r="X192" s="59">
        <f>+IF(W192='Tabla Valoración controles'!$D$7,'Tabla Valoración controles'!$F$7,IF(U192=FORMULAS!$A$10,0,'Tabla Valoración controles'!$F$8))</f>
        <v>0</v>
      </c>
      <c r="Y192" s="57"/>
      <c r="Z192" s="58">
        <f>+IF(Y192='Tabla Valoración controles'!$D$9,'Tabla Valoración controles'!$F$9,IF(U192=FORMULAS!$A$10,0,'Tabla Valoración controles'!$F$10))</f>
        <v>0</v>
      </c>
      <c r="AA192" s="57"/>
      <c r="AB192" s="58">
        <f>+IF(AA192='Tabla Valoración controles'!$D$9,'Tabla Valoración controles'!$F$9,IF(W192=FORMULAS!$A$10,0,'Tabla Valoración controles'!$F$10))</f>
        <v>0</v>
      </c>
      <c r="AC192" s="57"/>
      <c r="AD192" s="58">
        <f>+IF(AC192='Tabla Valoración controles'!$D$13,'Tabla Valoración controles'!$F$13,'Tabla Valoración controles'!$F$14)</f>
        <v>0</v>
      </c>
      <c r="AE192" s="105">
        <f t="shared" si="123"/>
        <v>0</v>
      </c>
      <c r="AF192" s="105">
        <f t="shared" ref="AF192:AF195" si="179">+AF191*AE192</f>
        <v>0</v>
      </c>
      <c r="AG192" s="105">
        <f t="shared" si="143"/>
        <v>0.24</v>
      </c>
      <c r="AH192" s="263"/>
      <c r="AI192" s="263"/>
      <c r="AJ192" s="263"/>
      <c r="AK192" s="263"/>
      <c r="AL192" s="264"/>
      <c r="AM192" s="266"/>
      <c r="AN192" s="216"/>
      <c r="AO192" s="140"/>
      <c r="AP192" s="140"/>
      <c r="AQ192" s="166"/>
      <c r="AR192" s="140"/>
      <c r="AS192" s="140"/>
      <c r="AT192" s="140"/>
      <c r="AU192" s="140"/>
      <c r="AV192" s="143"/>
      <c r="AW192" s="230"/>
      <c r="AX192" s="139"/>
      <c r="AY192" s="139"/>
      <c r="AZ192" s="139"/>
      <c r="BA192" s="189"/>
      <c r="BB192" s="139"/>
      <c r="BC192" s="139"/>
      <c r="BD192" s="139"/>
      <c r="BE192" s="189"/>
      <c r="BF192" s="139"/>
      <c r="BG192" s="139"/>
      <c r="BH192" s="139"/>
      <c r="BI192" s="189"/>
      <c r="BJ192" s="139"/>
      <c r="BK192" s="139"/>
      <c r="BL192" s="139"/>
      <c r="BM192" s="189"/>
      <c r="BN192" s="109"/>
      <c r="BO192" s="109"/>
      <c r="BP192" s="216"/>
      <c r="BQ192" s="189"/>
      <c r="BR192" s="216"/>
      <c r="BS192" s="216"/>
      <c r="BT192" s="216"/>
      <c r="BU192" s="189"/>
      <c r="BV192" s="216"/>
      <c r="BW192" s="216"/>
      <c r="BX192" s="216"/>
      <c r="BY192" s="189"/>
      <c r="BZ192" s="216"/>
      <c r="CA192" s="216"/>
      <c r="CB192" s="216"/>
      <c r="CC192" s="189"/>
      <c r="CD192" s="216"/>
      <c r="CE192" s="216"/>
      <c r="CF192" s="216"/>
      <c r="CG192" s="189"/>
      <c r="CH192" s="216"/>
      <c r="CI192" s="216"/>
      <c r="CJ192" s="216"/>
      <c r="CK192" s="189"/>
      <c r="CL192" s="216"/>
      <c r="CM192" s="216"/>
      <c r="CN192" s="216"/>
      <c r="CO192" s="189"/>
      <c r="CP192" s="216"/>
      <c r="CQ192" s="216"/>
      <c r="CR192" s="216"/>
      <c r="CS192" s="189"/>
      <c r="CT192" s="216"/>
      <c r="CU192" s="216"/>
      <c r="CV192" s="216"/>
      <c r="CW192" s="189"/>
      <c r="CX192" s="216"/>
      <c r="CY192" s="216"/>
      <c r="CZ192" s="216"/>
      <c r="DA192" s="216"/>
      <c r="DB192" s="216"/>
      <c r="DC192" s="216"/>
      <c r="DD192" s="216"/>
      <c r="DE192" s="216"/>
      <c r="DF192" s="189"/>
      <c r="DG192" s="216"/>
      <c r="DH192" s="216"/>
      <c r="DI192" s="216"/>
      <c r="DJ192" s="216"/>
      <c r="DK192" s="216"/>
      <c r="DL192" s="216"/>
      <c r="DM192" s="216"/>
      <c r="DN192" s="216"/>
      <c r="DO192" s="189"/>
      <c r="DP192" s="216"/>
      <c r="DQ192" s="216"/>
      <c r="DR192" s="216"/>
      <c r="DS192" s="216"/>
      <c r="DT192" s="216"/>
    </row>
    <row r="193" spans="1:124" ht="17.25" customHeight="1" x14ac:dyDescent="0.2">
      <c r="A193" s="278"/>
      <c r="B193" s="281"/>
      <c r="C193" s="260"/>
      <c r="D193" s="260"/>
      <c r="E193" s="281"/>
      <c r="F193" s="272"/>
      <c r="G193" s="272"/>
      <c r="H193" s="329"/>
      <c r="I193" s="272"/>
      <c r="J193" s="275"/>
      <c r="K193" s="234"/>
      <c r="L193" s="237"/>
      <c r="M193" s="240"/>
      <c r="N193" s="234"/>
      <c r="O193" s="269"/>
      <c r="P193" s="269"/>
      <c r="Q193" s="220"/>
      <c r="R193" s="132"/>
      <c r="S193" s="130"/>
      <c r="T193" s="56">
        <f>VLOOKUP(U193,FORMULAS!$A$15:$B$18,2,0)</f>
        <v>0</v>
      </c>
      <c r="U193" s="57" t="s">
        <v>156</v>
      </c>
      <c r="V193" s="58">
        <f>+IF(U193='Tabla Valoración controles'!$D$4,'Tabla Valoración controles'!$F$4,IF('208-PLA-Ft-78 Mapa Gestión'!U193='Tabla Valoración controles'!$D$5,'Tabla Valoración controles'!$F$5,IF(U193=FORMULAS!$A$10,0,'Tabla Valoración controles'!$F$6)))</f>
        <v>0</v>
      </c>
      <c r="W193" s="57"/>
      <c r="X193" s="59">
        <f>+IF(W193='Tabla Valoración controles'!$D$7,'Tabla Valoración controles'!$F$7,IF(U193=FORMULAS!$A$10,0,'Tabla Valoración controles'!$F$8))</f>
        <v>0</v>
      </c>
      <c r="Y193" s="57"/>
      <c r="Z193" s="58">
        <f>+IF(Y193='Tabla Valoración controles'!$D$9,'Tabla Valoración controles'!$F$9,IF(U193=FORMULAS!$A$10,0,'Tabla Valoración controles'!$F$10))</f>
        <v>0</v>
      </c>
      <c r="AA193" s="57"/>
      <c r="AB193" s="58">
        <f>+IF(AA193='Tabla Valoración controles'!$D$9,'Tabla Valoración controles'!$F$9,IF(W193=FORMULAS!$A$10,0,'Tabla Valoración controles'!$F$10))</f>
        <v>0</v>
      </c>
      <c r="AC193" s="57"/>
      <c r="AD193" s="58">
        <f>+IF(AC193='Tabla Valoración controles'!$D$13,'Tabla Valoración controles'!$F$13,'Tabla Valoración controles'!$F$14)</f>
        <v>0</v>
      </c>
      <c r="AE193" s="105">
        <f t="shared" si="123"/>
        <v>0</v>
      </c>
      <c r="AF193" s="105">
        <f t="shared" si="179"/>
        <v>0</v>
      </c>
      <c r="AG193" s="105">
        <f t="shared" si="143"/>
        <v>0.24</v>
      </c>
      <c r="AH193" s="263"/>
      <c r="AI193" s="263"/>
      <c r="AJ193" s="263"/>
      <c r="AK193" s="263"/>
      <c r="AL193" s="264"/>
      <c r="AM193" s="266"/>
      <c r="AN193" s="216"/>
      <c r="AO193" s="140"/>
      <c r="AP193" s="140"/>
      <c r="AQ193" s="166"/>
      <c r="AR193" s="140"/>
      <c r="AS193" s="140"/>
      <c r="AT193" s="140"/>
      <c r="AU193" s="140"/>
      <c r="AV193" s="143"/>
      <c r="AW193" s="230"/>
      <c r="AX193" s="139"/>
      <c r="AY193" s="139"/>
      <c r="AZ193" s="139"/>
      <c r="BA193" s="189"/>
      <c r="BB193" s="139"/>
      <c r="BC193" s="139"/>
      <c r="BD193" s="139"/>
      <c r="BE193" s="189"/>
      <c r="BF193" s="139"/>
      <c r="BG193" s="139"/>
      <c r="BH193" s="139"/>
      <c r="BI193" s="189"/>
      <c r="BJ193" s="139"/>
      <c r="BK193" s="139"/>
      <c r="BL193" s="139"/>
      <c r="BM193" s="189"/>
      <c r="BN193" s="109"/>
      <c r="BO193" s="109"/>
      <c r="BP193" s="216"/>
      <c r="BQ193" s="189"/>
      <c r="BR193" s="216"/>
      <c r="BS193" s="216"/>
      <c r="BT193" s="216"/>
      <c r="BU193" s="189"/>
      <c r="BV193" s="216"/>
      <c r="BW193" s="216"/>
      <c r="BX193" s="216"/>
      <c r="BY193" s="189"/>
      <c r="BZ193" s="216"/>
      <c r="CA193" s="216"/>
      <c r="CB193" s="216"/>
      <c r="CC193" s="189"/>
      <c r="CD193" s="216"/>
      <c r="CE193" s="216"/>
      <c r="CF193" s="216"/>
      <c r="CG193" s="189"/>
      <c r="CH193" s="216"/>
      <c r="CI193" s="216"/>
      <c r="CJ193" s="216"/>
      <c r="CK193" s="189"/>
      <c r="CL193" s="216"/>
      <c r="CM193" s="216"/>
      <c r="CN193" s="216"/>
      <c r="CO193" s="189"/>
      <c r="CP193" s="216"/>
      <c r="CQ193" s="216"/>
      <c r="CR193" s="216"/>
      <c r="CS193" s="189"/>
      <c r="CT193" s="216"/>
      <c r="CU193" s="216"/>
      <c r="CV193" s="216"/>
      <c r="CW193" s="189"/>
      <c r="CX193" s="216"/>
      <c r="CY193" s="216"/>
      <c r="CZ193" s="216"/>
      <c r="DA193" s="216"/>
      <c r="DB193" s="216"/>
      <c r="DC193" s="216"/>
      <c r="DD193" s="216"/>
      <c r="DE193" s="216"/>
      <c r="DF193" s="189"/>
      <c r="DG193" s="216"/>
      <c r="DH193" s="216"/>
      <c r="DI193" s="216"/>
      <c r="DJ193" s="216"/>
      <c r="DK193" s="216"/>
      <c r="DL193" s="216"/>
      <c r="DM193" s="216"/>
      <c r="DN193" s="216"/>
      <c r="DO193" s="189"/>
      <c r="DP193" s="216"/>
      <c r="DQ193" s="216"/>
      <c r="DR193" s="216"/>
      <c r="DS193" s="216"/>
      <c r="DT193" s="216"/>
    </row>
    <row r="194" spans="1:124" ht="17.25" customHeight="1" x14ac:dyDescent="0.2">
      <c r="A194" s="278"/>
      <c r="B194" s="281"/>
      <c r="C194" s="260"/>
      <c r="D194" s="260"/>
      <c r="E194" s="281"/>
      <c r="F194" s="272"/>
      <c r="G194" s="272"/>
      <c r="H194" s="329"/>
      <c r="I194" s="272"/>
      <c r="J194" s="275"/>
      <c r="K194" s="234"/>
      <c r="L194" s="237"/>
      <c r="M194" s="240"/>
      <c r="N194" s="234"/>
      <c r="O194" s="269"/>
      <c r="P194" s="269"/>
      <c r="Q194" s="220"/>
      <c r="R194" s="132"/>
      <c r="S194" s="130"/>
      <c r="T194" s="56">
        <f>VLOOKUP(U194,FORMULAS!$A$15:$B$18,2,0)</f>
        <v>0</v>
      </c>
      <c r="U194" s="57" t="s">
        <v>156</v>
      </c>
      <c r="V194" s="58">
        <f>+IF(U194='Tabla Valoración controles'!$D$4,'Tabla Valoración controles'!$F$4,IF('208-PLA-Ft-78 Mapa Gestión'!U194='Tabla Valoración controles'!$D$5,'Tabla Valoración controles'!$F$5,IF(U194=FORMULAS!$A$10,0,'Tabla Valoración controles'!$F$6)))</f>
        <v>0</v>
      </c>
      <c r="W194" s="57"/>
      <c r="X194" s="59">
        <f>+IF(W194='Tabla Valoración controles'!$D$7,'Tabla Valoración controles'!$F$7,IF(U194=FORMULAS!$A$10,0,'Tabla Valoración controles'!$F$8))</f>
        <v>0</v>
      </c>
      <c r="Y194" s="57"/>
      <c r="Z194" s="58">
        <f>+IF(Y194='Tabla Valoración controles'!$D$9,'Tabla Valoración controles'!$F$9,IF(U194=FORMULAS!$A$10,0,'Tabla Valoración controles'!$F$10))</f>
        <v>0</v>
      </c>
      <c r="AA194" s="57"/>
      <c r="AB194" s="58">
        <f>+IF(AA194='Tabla Valoración controles'!$D$9,'Tabla Valoración controles'!$F$9,IF(W194=FORMULAS!$A$10,0,'Tabla Valoración controles'!$F$10))</f>
        <v>0</v>
      </c>
      <c r="AC194" s="57"/>
      <c r="AD194" s="58">
        <f>+IF(AC194='Tabla Valoración controles'!$D$13,'Tabla Valoración controles'!$F$13,'Tabla Valoración controles'!$F$14)</f>
        <v>0</v>
      </c>
      <c r="AE194" s="105">
        <f t="shared" si="123"/>
        <v>0</v>
      </c>
      <c r="AF194" s="105">
        <f t="shared" si="179"/>
        <v>0</v>
      </c>
      <c r="AG194" s="105">
        <f t="shared" si="143"/>
        <v>0.24</v>
      </c>
      <c r="AH194" s="263"/>
      <c r="AI194" s="263"/>
      <c r="AJ194" s="263"/>
      <c r="AK194" s="263"/>
      <c r="AL194" s="264"/>
      <c r="AM194" s="266"/>
      <c r="AN194" s="216"/>
      <c r="AO194" s="140"/>
      <c r="AP194" s="140"/>
      <c r="AQ194" s="166"/>
      <c r="AR194" s="140"/>
      <c r="AS194" s="140"/>
      <c r="AT194" s="140"/>
      <c r="AU194" s="140"/>
      <c r="AV194" s="143"/>
      <c r="AW194" s="230"/>
      <c r="AX194" s="139"/>
      <c r="AY194" s="139"/>
      <c r="AZ194" s="139"/>
      <c r="BA194" s="189"/>
      <c r="BB194" s="139"/>
      <c r="BC194" s="139"/>
      <c r="BD194" s="139"/>
      <c r="BE194" s="189"/>
      <c r="BF194" s="139"/>
      <c r="BG194" s="139"/>
      <c r="BH194" s="139"/>
      <c r="BI194" s="189"/>
      <c r="BJ194" s="139"/>
      <c r="BK194" s="139"/>
      <c r="BL194" s="139"/>
      <c r="BM194" s="189"/>
      <c r="BN194" s="109"/>
      <c r="BO194" s="109"/>
      <c r="BP194" s="216"/>
      <c r="BQ194" s="189"/>
      <c r="BR194" s="216"/>
      <c r="BS194" s="216"/>
      <c r="BT194" s="216"/>
      <c r="BU194" s="189"/>
      <c r="BV194" s="216"/>
      <c r="BW194" s="216"/>
      <c r="BX194" s="216"/>
      <c r="BY194" s="189"/>
      <c r="BZ194" s="216"/>
      <c r="CA194" s="216"/>
      <c r="CB194" s="216"/>
      <c r="CC194" s="189"/>
      <c r="CD194" s="216"/>
      <c r="CE194" s="216"/>
      <c r="CF194" s="216"/>
      <c r="CG194" s="189"/>
      <c r="CH194" s="216"/>
      <c r="CI194" s="216"/>
      <c r="CJ194" s="216"/>
      <c r="CK194" s="189"/>
      <c r="CL194" s="216"/>
      <c r="CM194" s="216"/>
      <c r="CN194" s="216"/>
      <c r="CO194" s="189"/>
      <c r="CP194" s="216"/>
      <c r="CQ194" s="216"/>
      <c r="CR194" s="216"/>
      <c r="CS194" s="189"/>
      <c r="CT194" s="216"/>
      <c r="CU194" s="216"/>
      <c r="CV194" s="216"/>
      <c r="CW194" s="189"/>
      <c r="CX194" s="216"/>
      <c r="CY194" s="216"/>
      <c r="CZ194" s="216"/>
      <c r="DA194" s="216"/>
      <c r="DB194" s="216"/>
      <c r="DC194" s="216"/>
      <c r="DD194" s="216"/>
      <c r="DE194" s="216"/>
      <c r="DF194" s="189"/>
      <c r="DG194" s="216"/>
      <c r="DH194" s="216"/>
      <c r="DI194" s="216"/>
      <c r="DJ194" s="216"/>
      <c r="DK194" s="216"/>
      <c r="DL194" s="216"/>
      <c r="DM194" s="216"/>
      <c r="DN194" s="216"/>
      <c r="DO194" s="189"/>
      <c r="DP194" s="216"/>
      <c r="DQ194" s="216"/>
      <c r="DR194" s="216"/>
      <c r="DS194" s="216"/>
      <c r="DT194" s="216"/>
    </row>
    <row r="195" spans="1:124" ht="17.25" customHeight="1" x14ac:dyDescent="0.2">
      <c r="A195" s="279"/>
      <c r="B195" s="282"/>
      <c r="C195" s="261"/>
      <c r="D195" s="261"/>
      <c r="E195" s="282"/>
      <c r="F195" s="273"/>
      <c r="G195" s="273"/>
      <c r="H195" s="330"/>
      <c r="I195" s="273"/>
      <c r="J195" s="276"/>
      <c r="K195" s="235"/>
      <c r="L195" s="238"/>
      <c r="M195" s="241"/>
      <c r="N195" s="235"/>
      <c r="O195" s="270"/>
      <c r="P195" s="270"/>
      <c r="Q195" s="221"/>
      <c r="R195" s="132"/>
      <c r="S195" s="130"/>
      <c r="T195" s="56">
        <f>VLOOKUP(U195,FORMULAS!$A$15:$B$18,2,0)</f>
        <v>0</v>
      </c>
      <c r="U195" s="57" t="s">
        <v>156</v>
      </c>
      <c r="V195" s="58">
        <f>+IF(U195='Tabla Valoración controles'!$D$4,'Tabla Valoración controles'!$F$4,IF('208-PLA-Ft-78 Mapa Gestión'!U195='Tabla Valoración controles'!$D$5,'Tabla Valoración controles'!$F$5,IF(U195=FORMULAS!$A$10,0,'Tabla Valoración controles'!$F$6)))</f>
        <v>0</v>
      </c>
      <c r="W195" s="57"/>
      <c r="X195" s="59">
        <f>+IF(W195='Tabla Valoración controles'!$D$7,'Tabla Valoración controles'!$F$7,IF(U195=FORMULAS!$A$10,0,'Tabla Valoración controles'!$F$8))</f>
        <v>0</v>
      </c>
      <c r="Y195" s="57"/>
      <c r="Z195" s="58">
        <f>+IF(Y195='Tabla Valoración controles'!$D$9,'Tabla Valoración controles'!$F$9,IF(U195=FORMULAS!$A$10,0,'Tabla Valoración controles'!$F$10))</f>
        <v>0</v>
      </c>
      <c r="AA195" s="57"/>
      <c r="AB195" s="58">
        <f>+IF(AA195='Tabla Valoración controles'!$D$9,'Tabla Valoración controles'!$F$9,IF(W195=FORMULAS!$A$10,0,'Tabla Valoración controles'!$F$10))</f>
        <v>0</v>
      </c>
      <c r="AC195" s="57"/>
      <c r="AD195" s="58">
        <f>+IF(AC195='Tabla Valoración controles'!$D$13,'Tabla Valoración controles'!$F$13,'Tabla Valoración controles'!$F$14)</f>
        <v>0</v>
      </c>
      <c r="AE195" s="105">
        <f t="shared" si="123"/>
        <v>0</v>
      </c>
      <c r="AF195" s="105">
        <f t="shared" si="179"/>
        <v>0</v>
      </c>
      <c r="AG195" s="105">
        <f t="shared" si="143"/>
        <v>0.24</v>
      </c>
      <c r="AH195" s="263"/>
      <c r="AI195" s="263"/>
      <c r="AJ195" s="263"/>
      <c r="AK195" s="263"/>
      <c r="AL195" s="264"/>
      <c r="AM195" s="267"/>
      <c r="AN195" s="217"/>
      <c r="AO195" s="140"/>
      <c r="AP195" s="140"/>
      <c r="AQ195" s="166"/>
      <c r="AR195" s="140"/>
      <c r="AS195" s="140"/>
      <c r="AT195" s="140"/>
      <c r="AU195" s="140"/>
      <c r="AV195" s="144"/>
      <c r="AW195" s="231"/>
      <c r="AX195" s="139"/>
      <c r="AY195" s="139"/>
      <c r="AZ195" s="139"/>
      <c r="BA195" s="189"/>
      <c r="BB195" s="139"/>
      <c r="BC195" s="139"/>
      <c r="BD195" s="139"/>
      <c r="BE195" s="189"/>
      <c r="BF195" s="139"/>
      <c r="BG195" s="139"/>
      <c r="BH195" s="139"/>
      <c r="BI195" s="189"/>
      <c r="BJ195" s="139"/>
      <c r="BK195" s="139"/>
      <c r="BL195" s="139"/>
      <c r="BM195" s="189"/>
      <c r="BN195" s="110"/>
      <c r="BO195" s="110"/>
      <c r="BP195" s="217"/>
      <c r="BQ195" s="189"/>
      <c r="BR195" s="217"/>
      <c r="BS195" s="217"/>
      <c r="BT195" s="217"/>
      <c r="BU195" s="189"/>
      <c r="BV195" s="217"/>
      <c r="BW195" s="217"/>
      <c r="BX195" s="217"/>
      <c r="BY195" s="189"/>
      <c r="BZ195" s="217"/>
      <c r="CA195" s="217"/>
      <c r="CB195" s="217"/>
      <c r="CC195" s="189"/>
      <c r="CD195" s="217"/>
      <c r="CE195" s="217"/>
      <c r="CF195" s="217"/>
      <c r="CG195" s="189"/>
      <c r="CH195" s="217"/>
      <c r="CI195" s="217"/>
      <c r="CJ195" s="217"/>
      <c r="CK195" s="189"/>
      <c r="CL195" s="217"/>
      <c r="CM195" s="217"/>
      <c r="CN195" s="217"/>
      <c r="CO195" s="189"/>
      <c r="CP195" s="217"/>
      <c r="CQ195" s="217"/>
      <c r="CR195" s="217"/>
      <c r="CS195" s="189"/>
      <c r="CT195" s="217"/>
      <c r="CU195" s="217"/>
      <c r="CV195" s="217"/>
      <c r="CW195" s="189"/>
      <c r="CX195" s="217"/>
      <c r="CY195" s="217"/>
      <c r="CZ195" s="217"/>
      <c r="DA195" s="217"/>
      <c r="DB195" s="217"/>
      <c r="DC195" s="217"/>
      <c r="DD195" s="217"/>
      <c r="DE195" s="217"/>
      <c r="DF195" s="189"/>
      <c r="DG195" s="217"/>
      <c r="DH195" s="217"/>
      <c r="DI195" s="217"/>
      <c r="DJ195" s="217"/>
      <c r="DK195" s="217"/>
      <c r="DL195" s="217"/>
      <c r="DM195" s="217"/>
      <c r="DN195" s="217"/>
      <c r="DO195" s="189"/>
      <c r="DP195" s="217"/>
      <c r="DQ195" s="217"/>
      <c r="DR195" s="217"/>
      <c r="DS195" s="217"/>
      <c r="DT195" s="217"/>
    </row>
    <row r="196" spans="1:124" ht="76.5" x14ac:dyDescent="0.2">
      <c r="A196" s="277">
        <v>32</v>
      </c>
      <c r="B196" s="280" t="s">
        <v>170</v>
      </c>
      <c r="C196" s="259" t="str">
        <f>VLOOKUP(B196,FORMULAS!$A$30:$B$52,2,0)</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D196" s="259" t="str">
        <f>VLOOKUP(B196,FORMULAS!$A$30:$C$52,3,0)</f>
        <v>Director de Mejoramiento de Vivienda</v>
      </c>
      <c r="E196" s="280" t="s">
        <v>113</v>
      </c>
      <c r="F196" s="286" t="s">
        <v>429</v>
      </c>
      <c r="G196" s="286" t="s">
        <v>430</v>
      </c>
      <c r="H196" s="289" t="s">
        <v>431</v>
      </c>
      <c r="I196" s="271" t="s">
        <v>259</v>
      </c>
      <c r="J196" s="274">
        <v>497</v>
      </c>
      <c r="K196" s="233" t="str">
        <f>+IF(L196=FORMULAS!$N$2,FORMULAS!$O$2,IF('208-PLA-Ft-78 Mapa Gestión'!L196:L201=FORMULAS!$N$3,FORMULAS!$O$3,IF('208-PLA-Ft-78 Mapa Gestión'!L196:L201=FORMULAS!$N$4,FORMULAS!$O$4,IF('208-PLA-Ft-78 Mapa Gestión'!L196:L201=FORMULAS!$N$5,FORMULAS!$O$5,IF('208-PLA-Ft-78 Mapa Gestión'!L196:L201=FORMULAS!$N$6,FORMULAS!$O$6)))))</f>
        <v>Media</v>
      </c>
      <c r="L196" s="236">
        <f>+IF(J196&lt;=FORMULAS!$M$2,FORMULAS!$N$2,IF('208-PLA-Ft-78 Mapa Gestión'!J196&lt;=FORMULAS!$M$3,FORMULAS!$N$3,IF('208-PLA-Ft-78 Mapa Gestión'!J196&lt;=FORMULAS!$M$4,FORMULAS!$N$4,IF('208-PLA-Ft-78 Mapa Gestión'!J196&lt;=FORMULAS!$M$5,FORMULAS!$N$5,FORMULAS!$N$6))))</f>
        <v>0.6</v>
      </c>
      <c r="M196" s="239" t="s">
        <v>91</v>
      </c>
      <c r="N196" s="233" t="str">
        <f>+IF(M196=FORMULAS!$H$2,FORMULAS!$I$2,IF('208-PLA-Ft-78 Mapa Gestión'!M196:M201=FORMULAS!$H$3,FORMULAS!$I$3,IF('208-PLA-Ft-78 Mapa Gestión'!M196:M201=FORMULAS!$H$4,FORMULAS!$I$4,IF('208-PLA-Ft-78 Mapa Gestión'!M196:M201=FORMULAS!$H$5,FORMULAS!$I$5,IF('208-PLA-Ft-78 Mapa Gestión'!M196:M201=FORMULAS!$H$6,FORMULAS!$I$6,IF('208-PLA-Ft-78 Mapa Gestión'!M196:M201=FORMULAS!$H$7,FORMULAS!$I$7,IF('208-PLA-Ft-78 Mapa Gestión'!M196:M201=FORMULAS!$H$8,FORMULAS!$I$8,IF('208-PLA-Ft-78 Mapa Gestión'!M196:M201=FORMULAS!$H$9,FORMULAS!$I$9,IF('208-PLA-Ft-78 Mapa Gestión'!M196:M201=FORMULAS!$H$10,FORMULAS!$I$10,IF('208-PLA-Ft-78 Mapa Gestión'!M196:M201=FORMULAS!$H$11,FORMULAS!$I$11))))))))))</f>
        <v>Moderado</v>
      </c>
      <c r="O196" s="268">
        <f>VLOOKUP(N196,FORMULAS!$I$1:$J$6,2,0)</f>
        <v>0.6</v>
      </c>
      <c r="P196" s="268" t="str">
        <f t="shared" ref="P196" si="180">CONCATENATE(N196,K196)</f>
        <v>ModeradoMedia</v>
      </c>
      <c r="Q196" s="219" t="str">
        <f>VLOOKUP(P196,FORMULAS!$K$17:$L$42,2,0)</f>
        <v>Moderado</v>
      </c>
      <c r="R196" s="134">
        <v>1</v>
      </c>
      <c r="S196" s="130" t="s">
        <v>497</v>
      </c>
      <c r="T196" s="56" t="str">
        <f>VLOOKUP(U196,FORMULAS!$A$15:$B$18,2,0)</f>
        <v>Probabilidad</v>
      </c>
      <c r="U196" s="57" t="s">
        <v>13</v>
      </c>
      <c r="V196" s="58">
        <f>+IF(U196='Tabla Valoración controles'!$D$4,'Tabla Valoración controles'!$F$4,IF('208-PLA-Ft-78 Mapa Gestión'!U196='Tabla Valoración controles'!$D$5,'Tabla Valoración controles'!$F$5,IF(U196=FORMULAS!$A$10,0,'Tabla Valoración controles'!$F$6)))</f>
        <v>0.25</v>
      </c>
      <c r="W196" s="57" t="s">
        <v>8</v>
      </c>
      <c r="X196" s="59">
        <f>+IF(W196='Tabla Valoración controles'!$D$7,'Tabla Valoración controles'!$F$7,IF(U196=FORMULAS!$A$10,0,'Tabla Valoración controles'!$F$8))</f>
        <v>0.15</v>
      </c>
      <c r="Y196" s="57" t="s">
        <v>19</v>
      </c>
      <c r="Z196" s="58">
        <f>+IF(Y196='Tabla Valoración controles'!$D$9,'Tabla Valoración controles'!$F$9,IF(U196=FORMULAS!$A$10,0,'Tabla Valoración controles'!$F$10))</f>
        <v>0</v>
      </c>
      <c r="AA196" s="57" t="s">
        <v>21</v>
      </c>
      <c r="AB196" s="58">
        <f>+IF(AA196='Tabla Valoración controles'!$D$9,'Tabla Valoración controles'!$F$9,IF(W196=FORMULAS!$A$10,0,'Tabla Valoración controles'!$F$10))</f>
        <v>0</v>
      </c>
      <c r="AC196" s="57" t="s">
        <v>101</v>
      </c>
      <c r="AD196" s="58">
        <f>+IF(AC196='Tabla Valoración controles'!$D$13,'Tabla Valoración controles'!$F$13,'Tabla Valoración controles'!$F$14)</f>
        <v>0</v>
      </c>
      <c r="AE196" s="105">
        <f t="shared" si="123"/>
        <v>0.4</v>
      </c>
      <c r="AF196" s="105">
        <f>+IF(T196=FORMULAS!$A$8,'208-PLA-Ft-78 Mapa Gestión'!AE196*'208-PLA-Ft-78 Mapa Gestión'!L196:L201,'208-PLA-Ft-78 Mapa Gestión'!AE196*'208-PLA-Ft-78 Mapa Gestión'!O196:O201)</f>
        <v>0.24</v>
      </c>
      <c r="AG196" s="105">
        <f>+IF(T196=FORMULAS!$A$8,'208-PLA-Ft-78 Mapa Gestión'!L196:L201-'208-PLA-Ft-78 Mapa Gestión'!AF196,0)</f>
        <v>0.36</v>
      </c>
      <c r="AH196" s="262">
        <f t="shared" ref="AH196" si="181">+AG201</f>
        <v>0.36</v>
      </c>
      <c r="AI196" s="262" t="str">
        <f>+IF(AH196&lt;=FORMULAS!$N$2,FORMULAS!$O$2,IF(AH196&lt;=FORMULAS!$N$3,FORMULAS!$O$3,IF(AH196&lt;=FORMULAS!$N$4,FORMULAS!$O$4,IF(AH196&lt;=FORMULAS!$N$5,FORMULAS!$O$5,FORMULAS!O192))))</f>
        <v>Baja</v>
      </c>
      <c r="AJ196" s="262" t="str">
        <f>+IF(T196=FORMULAS!$A$9,AG201,'208-PLA-Ft-78 Mapa Gestión'!N196:N201)</f>
        <v>Moderado</v>
      </c>
      <c r="AK196" s="262">
        <f>+IF(T196=FORMULAS!B195,'208-PLA-Ft-78 Mapa Gestión'!AG201,'208-PLA-Ft-78 Mapa Gestión'!O196:O201)</f>
        <v>0.6</v>
      </c>
      <c r="AL196" s="264" t="str">
        <f t="shared" ref="AL196" si="182">CONCATENATE(AJ196,AI196)</f>
        <v>ModeradoBaja</v>
      </c>
      <c r="AM196" s="265" t="str">
        <f>VLOOKUP(AL196,FORMULAS!$K$17:$L$42,2,0)</f>
        <v>Moderado</v>
      </c>
      <c r="AN196" s="215" t="s">
        <v>162</v>
      </c>
      <c r="AO196" s="140" t="s">
        <v>548</v>
      </c>
      <c r="AP196" s="140" t="s">
        <v>582</v>
      </c>
      <c r="AQ196" s="166" t="s">
        <v>685</v>
      </c>
      <c r="AR196" s="174">
        <v>44562</v>
      </c>
      <c r="AS196" s="174">
        <v>44910</v>
      </c>
      <c r="AT196" s="140" t="s">
        <v>646</v>
      </c>
      <c r="AU196" s="140" t="s">
        <v>647</v>
      </c>
      <c r="AV196" s="157" t="s">
        <v>234</v>
      </c>
      <c r="AW196" s="229" t="s">
        <v>683</v>
      </c>
      <c r="AX196" s="139"/>
      <c r="AY196" s="139"/>
      <c r="AZ196" s="139"/>
      <c r="BA196" s="189"/>
      <c r="BB196" s="139"/>
      <c r="BC196" s="139"/>
      <c r="BD196" s="139"/>
      <c r="BE196" s="189"/>
      <c r="BF196" s="139"/>
      <c r="BG196" s="139"/>
      <c r="BH196" s="139"/>
      <c r="BI196" s="189"/>
      <c r="BJ196" s="139"/>
      <c r="BK196" s="139"/>
      <c r="BL196" s="139"/>
      <c r="BM196" s="189"/>
      <c r="BN196" s="108"/>
      <c r="BO196" s="108"/>
      <c r="BP196" s="215"/>
      <c r="BQ196" s="189"/>
      <c r="BR196" s="215"/>
      <c r="BS196" s="215"/>
      <c r="BT196" s="215"/>
      <c r="BU196" s="189"/>
      <c r="BV196" s="215"/>
      <c r="BW196" s="215"/>
      <c r="BX196" s="215"/>
      <c r="BY196" s="189"/>
      <c r="BZ196" s="215"/>
      <c r="CA196" s="215"/>
      <c r="CB196" s="215"/>
      <c r="CC196" s="189"/>
      <c r="CD196" s="215"/>
      <c r="CE196" s="215"/>
      <c r="CF196" s="215"/>
      <c r="CG196" s="189"/>
      <c r="CH196" s="215"/>
      <c r="CI196" s="215"/>
      <c r="CJ196" s="215"/>
      <c r="CK196" s="189"/>
      <c r="CL196" s="215"/>
      <c r="CM196" s="215"/>
      <c r="CN196" s="215"/>
      <c r="CO196" s="189"/>
      <c r="CP196" s="215"/>
      <c r="CQ196" s="215"/>
      <c r="CR196" s="215"/>
      <c r="CS196" s="189"/>
      <c r="CT196" s="215"/>
      <c r="CU196" s="215"/>
      <c r="CV196" s="215"/>
      <c r="CW196" s="189"/>
      <c r="CX196" s="215"/>
      <c r="CY196" s="215"/>
      <c r="CZ196" s="215"/>
      <c r="DA196" s="215"/>
      <c r="DB196" s="215"/>
      <c r="DC196" s="215"/>
      <c r="DD196" s="215"/>
      <c r="DE196" s="215"/>
      <c r="DF196" s="189"/>
      <c r="DG196" s="215"/>
      <c r="DH196" s="215"/>
      <c r="DI196" s="215"/>
      <c r="DJ196" s="215"/>
      <c r="DK196" s="215"/>
      <c r="DL196" s="215"/>
      <c r="DM196" s="215"/>
      <c r="DN196" s="215"/>
      <c r="DO196" s="189"/>
      <c r="DP196" s="215"/>
      <c r="DQ196" s="215"/>
      <c r="DR196" s="215"/>
      <c r="DS196" s="215"/>
      <c r="DT196" s="215"/>
    </row>
    <row r="197" spans="1:124" ht="17.25" customHeight="1" x14ac:dyDescent="0.2">
      <c r="A197" s="278"/>
      <c r="B197" s="281"/>
      <c r="C197" s="260"/>
      <c r="D197" s="260"/>
      <c r="E197" s="281"/>
      <c r="F197" s="287"/>
      <c r="G197" s="335"/>
      <c r="H197" s="324"/>
      <c r="I197" s="272"/>
      <c r="J197" s="275"/>
      <c r="K197" s="234"/>
      <c r="L197" s="237"/>
      <c r="M197" s="240"/>
      <c r="N197" s="234"/>
      <c r="O197" s="269"/>
      <c r="P197" s="269"/>
      <c r="Q197" s="220"/>
      <c r="R197" s="132"/>
      <c r="S197" s="130"/>
      <c r="T197" s="56">
        <f>VLOOKUP(U197,FORMULAS!$A$15:$B$18,2,0)</f>
        <v>0</v>
      </c>
      <c r="U197" s="57" t="s">
        <v>156</v>
      </c>
      <c r="V197" s="58">
        <f>+IF(U197='Tabla Valoración controles'!$D$4,'Tabla Valoración controles'!$F$4,IF('208-PLA-Ft-78 Mapa Gestión'!U197='Tabla Valoración controles'!$D$5,'Tabla Valoración controles'!$F$5,IF(U197=FORMULAS!$A$10,0,'Tabla Valoración controles'!$F$6)))</f>
        <v>0</v>
      </c>
      <c r="W197" s="57"/>
      <c r="X197" s="59">
        <f>+IF(W197='Tabla Valoración controles'!$D$7,'Tabla Valoración controles'!$F$7,IF(U197=FORMULAS!$A$10,0,'Tabla Valoración controles'!$F$8))</f>
        <v>0</v>
      </c>
      <c r="Y197" s="57"/>
      <c r="Z197" s="58">
        <f>+IF(Y197='Tabla Valoración controles'!$D$9,'Tabla Valoración controles'!$F$9,IF(U197=FORMULAS!$A$10,0,'Tabla Valoración controles'!$F$10))</f>
        <v>0</v>
      </c>
      <c r="AA197" s="57"/>
      <c r="AB197" s="58">
        <f>+IF(AA197='Tabla Valoración controles'!$D$9,'Tabla Valoración controles'!$F$9,IF(W197=FORMULAS!$A$10,0,'Tabla Valoración controles'!$F$10))</f>
        <v>0</v>
      </c>
      <c r="AC197" s="57"/>
      <c r="AD197" s="58">
        <f>+IF(AC197='Tabla Valoración controles'!$D$13,'Tabla Valoración controles'!$F$13,'Tabla Valoración controles'!$F$14)</f>
        <v>0</v>
      </c>
      <c r="AE197" s="105">
        <f t="shared" si="123"/>
        <v>0</v>
      </c>
      <c r="AF197" s="105">
        <f t="shared" ref="AF197" si="183">+AE197*AG196</f>
        <v>0</v>
      </c>
      <c r="AG197" s="105">
        <f t="shared" ref="AG197" si="184">+AG196-AF197</f>
        <v>0.36</v>
      </c>
      <c r="AH197" s="263"/>
      <c r="AI197" s="263"/>
      <c r="AJ197" s="263"/>
      <c r="AK197" s="263"/>
      <c r="AL197" s="264"/>
      <c r="AM197" s="266"/>
      <c r="AN197" s="216"/>
      <c r="AO197" s="140"/>
      <c r="AP197" s="140"/>
      <c r="AQ197" s="166"/>
      <c r="AR197" s="174"/>
      <c r="AS197" s="174"/>
      <c r="AT197" s="140"/>
      <c r="AU197" s="140"/>
      <c r="AV197" s="143"/>
      <c r="AW197" s="230"/>
      <c r="AX197" s="139"/>
      <c r="AY197" s="139"/>
      <c r="AZ197" s="139"/>
      <c r="BA197" s="189"/>
      <c r="BB197" s="139"/>
      <c r="BC197" s="139"/>
      <c r="BD197" s="139"/>
      <c r="BE197" s="189"/>
      <c r="BF197" s="139"/>
      <c r="BG197" s="139"/>
      <c r="BH197" s="139"/>
      <c r="BI197" s="189"/>
      <c r="BJ197" s="139"/>
      <c r="BK197" s="139"/>
      <c r="BL197" s="139"/>
      <c r="BM197" s="189"/>
      <c r="BN197" s="109"/>
      <c r="BO197" s="109"/>
      <c r="BP197" s="216"/>
      <c r="BQ197" s="189"/>
      <c r="BR197" s="216"/>
      <c r="BS197" s="216"/>
      <c r="BT197" s="216"/>
      <c r="BU197" s="189"/>
      <c r="BV197" s="216"/>
      <c r="BW197" s="216"/>
      <c r="BX197" s="216"/>
      <c r="BY197" s="189"/>
      <c r="BZ197" s="216"/>
      <c r="CA197" s="216"/>
      <c r="CB197" s="216"/>
      <c r="CC197" s="189"/>
      <c r="CD197" s="216"/>
      <c r="CE197" s="216"/>
      <c r="CF197" s="216"/>
      <c r="CG197" s="189"/>
      <c r="CH197" s="216"/>
      <c r="CI197" s="216"/>
      <c r="CJ197" s="216"/>
      <c r="CK197" s="189"/>
      <c r="CL197" s="216"/>
      <c r="CM197" s="216"/>
      <c r="CN197" s="216"/>
      <c r="CO197" s="189"/>
      <c r="CP197" s="216"/>
      <c r="CQ197" s="216"/>
      <c r="CR197" s="216"/>
      <c r="CS197" s="189"/>
      <c r="CT197" s="216"/>
      <c r="CU197" s="216"/>
      <c r="CV197" s="216"/>
      <c r="CW197" s="189"/>
      <c r="CX197" s="216"/>
      <c r="CY197" s="216"/>
      <c r="CZ197" s="216"/>
      <c r="DA197" s="216"/>
      <c r="DB197" s="216"/>
      <c r="DC197" s="216"/>
      <c r="DD197" s="216"/>
      <c r="DE197" s="216"/>
      <c r="DF197" s="189"/>
      <c r="DG197" s="216"/>
      <c r="DH197" s="216"/>
      <c r="DI197" s="216"/>
      <c r="DJ197" s="216"/>
      <c r="DK197" s="216"/>
      <c r="DL197" s="216"/>
      <c r="DM197" s="216"/>
      <c r="DN197" s="216"/>
      <c r="DO197" s="189"/>
      <c r="DP197" s="216"/>
      <c r="DQ197" s="216"/>
      <c r="DR197" s="216"/>
      <c r="DS197" s="216"/>
      <c r="DT197" s="216"/>
    </row>
    <row r="198" spans="1:124" ht="17.25" customHeight="1" x14ac:dyDescent="0.2">
      <c r="A198" s="278"/>
      <c r="B198" s="281"/>
      <c r="C198" s="260"/>
      <c r="D198" s="260"/>
      <c r="E198" s="281"/>
      <c r="F198" s="287"/>
      <c r="G198" s="335"/>
      <c r="H198" s="324"/>
      <c r="I198" s="272"/>
      <c r="J198" s="275"/>
      <c r="K198" s="234"/>
      <c r="L198" s="237"/>
      <c r="M198" s="240"/>
      <c r="N198" s="234"/>
      <c r="O198" s="269"/>
      <c r="P198" s="269"/>
      <c r="Q198" s="220"/>
      <c r="R198" s="132"/>
      <c r="S198" s="130"/>
      <c r="T198" s="56">
        <f>VLOOKUP(U198,FORMULAS!$A$15:$B$18,2,0)</f>
        <v>0</v>
      </c>
      <c r="U198" s="57" t="s">
        <v>156</v>
      </c>
      <c r="V198" s="58">
        <f>+IF(U198='Tabla Valoración controles'!$D$4,'Tabla Valoración controles'!$F$4,IF('208-PLA-Ft-78 Mapa Gestión'!U198='Tabla Valoración controles'!$D$5,'Tabla Valoración controles'!$F$5,IF(U198=FORMULAS!$A$10,0,'Tabla Valoración controles'!$F$6)))</f>
        <v>0</v>
      </c>
      <c r="W198" s="57"/>
      <c r="X198" s="59">
        <f>+IF(W198='Tabla Valoración controles'!$D$7,'Tabla Valoración controles'!$F$7,IF(U198=FORMULAS!$A$10,0,'Tabla Valoración controles'!$F$8))</f>
        <v>0</v>
      </c>
      <c r="Y198" s="57"/>
      <c r="Z198" s="58">
        <f>+IF(Y198='Tabla Valoración controles'!$D$9,'Tabla Valoración controles'!$F$9,IF(U198=FORMULAS!$A$10,0,'Tabla Valoración controles'!$F$10))</f>
        <v>0</v>
      </c>
      <c r="AA198" s="57"/>
      <c r="AB198" s="58">
        <f>+IF(AA198='Tabla Valoración controles'!$D$9,'Tabla Valoración controles'!$F$9,IF(W198=FORMULAS!$A$10,0,'Tabla Valoración controles'!$F$10))</f>
        <v>0</v>
      </c>
      <c r="AC198" s="57"/>
      <c r="AD198" s="58">
        <f>+IF(AC198='Tabla Valoración controles'!$D$13,'Tabla Valoración controles'!$F$13,'Tabla Valoración controles'!$F$14)</f>
        <v>0</v>
      </c>
      <c r="AE198" s="105">
        <f t="shared" si="123"/>
        <v>0</v>
      </c>
      <c r="AF198" s="105">
        <f t="shared" ref="AF198:AF201" si="185">+AF197*AE198</f>
        <v>0</v>
      </c>
      <c r="AG198" s="105">
        <f t="shared" si="143"/>
        <v>0.36</v>
      </c>
      <c r="AH198" s="263"/>
      <c r="AI198" s="263"/>
      <c r="AJ198" s="263"/>
      <c r="AK198" s="263"/>
      <c r="AL198" s="264"/>
      <c r="AM198" s="266"/>
      <c r="AN198" s="216"/>
      <c r="AO198" s="140"/>
      <c r="AP198" s="140"/>
      <c r="AQ198" s="166"/>
      <c r="AR198" s="174"/>
      <c r="AS198" s="174"/>
      <c r="AT198" s="140"/>
      <c r="AU198" s="140"/>
      <c r="AV198" s="143"/>
      <c r="AW198" s="230"/>
      <c r="AX198" s="139"/>
      <c r="AY198" s="139"/>
      <c r="AZ198" s="139"/>
      <c r="BA198" s="189"/>
      <c r="BB198" s="139"/>
      <c r="BC198" s="139"/>
      <c r="BD198" s="139"/>
      <c r="BE198" s="189"/>
      <c r="BF198" s="139"/>
      <c r="BG198" s="139"/>
      <c r="BH198" s="139"/>
      <c r="BI198" s="189"/>
      <c r="BJ198" s="139"/>
      <c r="BK198" s="139"/>
      <c r="BL198" s="139"/>
      <c r="BM198" s="189"/>
      <c r="BN198" s="109"/>
      <c r="BO198" s="109"/>
      <c r="BP198" s="216"/>
      <c r="BQ198" s="189"/>
      <c r="BR198" s="216"/>
      <c r="BS198" s="216"/>
      <c r="BT198" s="216"/>
      <c r="BU198" s="189"/>
      <c r="BV198" s="216"/>
      <c r="BW198" s="216"/>
      <c r="BX198" s="216"/>
      <c r="BY198" s="189"/>
      <c r="BZ198" s="216"/>
      <c r="CA198" s="216"/>
      <c r="CB198" s="216"/>
      <c r="CC198" s="189"/>
      <c r="CD198" s="216"/>
      <c r="CE198" s="216"/>
      <c r="CF198" s="216"/>
      <c r="CG198" s="189"/>
      <c r="CH198" s="216"/>
      <c r="CI198" s="216"/>
      <c r="CJ198" s="216"/>
      <c r="CK198" s="189"/>
      <c r="CL198" s="216"/>
      <c r="CM198" s="216"/>
      <c r="CN198" s="216"/>
      <c r="CO198" s="189"/>
      <c r="CP198" s="216"/>
      <c r="CQ198" s="216"/>
      <c r="CR198" s="216"/>
      <c r="CS198" s="189"/>
      <c r="CT198" s="216"/>
      <c r="CU198" s="216"/>
      <c r="CV198" s="216"/>
      <c r="CW198" s="189"/>
      <c r="CX198" s="216"/>
      <c r="CY198" s="216"/>
      <c r="CZ198" s="216"/>
      <c r="DA198" s="216"/>
      <c r="DB198" s="216"/>
      <c r="DC198" s="216"/>
      <c r="DD198" s="216"/>
      <c r="DE198" s="216"/>
      <c r="DF198" s="189"/>
      <c r="DG198" s="216"/>
      <c r="DH198" s="216"/>
      <c r="DI198" s="216"/>
      <c r="DJ198" s="216"/>
      <c r="DK198" s="216"/>
      <c r="DL198" s="216"/>
      <c r="DM198" s="216"/>
      <c r="DN198" s="216"/>
      <c r="DO198" s="189"/>
      <c r="DP198" s="216"/>
      <c r="DQ198" s="216"/>
      <c r="DR198" s="216"/>
      <c r="DS198" s="216"/>
      <c r="DT198" s="216"/>
    </row>
    <row r="199" spans="1:124" ht="17.25" customHeight="1" x14ac:dyDescent="0.2">
      <c r="A199" s="278"/>
      <c r="B199" s="281"/>
      <c r="C199" s="260"/>
      <c r="D199" s="260"/>
      <c r="E199" s="281"/>
      <c r="F199" s="287"/>
      <c r="G199" s="335"/>
      <c r="H199" s="324"/>
      <c r="I199" s="272"/>
      <c r="J199" s="275"/>
      <c r="K199" s="234"/>
      <c r="L199" s="237"/>
      <c r="M199" s="240"/>
      <c r="N199" s="234"/>
      <c r="O199" s="269"/>
      <c r="P199" s="269"/>
      <c r="Q199" s="220"/>
      <c r="R199" s="132"/>
      <c r="S199" s="130"/>
      <c r="T199" s="56">
        <f>VLOOKUP(U199,FORMULAS!$A$15:$B$18,2,0)</f>
        <v>0</v>
      </c>
      <c r="U199" s="57" t="s">
        <v>156</v>
      </c>
      <c r="V199" s="58">
        <f>+IF(U199='Tabla Valoración controles'!$D$4,'Tabla Valoración controles'!$F$4,IF('208-PLA-Ft-78 Mapa Gestión'!U199='Tabla Valoración controles'!$D$5,'Tabla Valoración controles'!$F$5,IF(U199=FORMULAS!$A$10,0,'Tabla Valoración controles'!$F$6)))</f>
        <v>0</v>
      </c>
      <c r="W199" s="57"/>
      <c r="X199" s="59">
        <f>+IF(W199='Tabla Valoración controles'!$D$7,'Tabla Valoración controles'!$F$7,IF(U199=FORMULAS!$A$10,0,'Tabla Valoración controles'!$F$8))</f>
        <v>0</v>
      </c>
      <c r="Y199" s="57"/>
      <c r="Z199" s="58">
        <f>+IF(Y199='Tabla Valoración controles'!$D$9,'Tabla Valoración controles'!$F$9,IF(U199=FORMULAS!$A$10,0,'Tabla Valoración controles'!$F$10))</f>
        <v>0</v>
      </c>
      <c r="AA199" s="57"/>
      <c r="AB199" s="58">
        <f>+IF(AA199='Tabla Valoración controles'!$D$9,'Tabla Valoración controles'!$F$9,IF(W199=FORMULAS!$A$10,0,'Tabla Valoración controles'!$F$10))</f>
        <v>0</v>
      </c>
      <c r="AC199" s="57"/>
      <c r="AD199" s="58">
        <f>+IF(AC199='Tabla Valoración controles'!$D$13,'Tabla Valoración controles'!$F$13,'Tabla Valoración controles'!$F$14)</f>
        <v>0</v>
      </c>
      <c r="AE199" s="105">
        <f t="shared" si="123"/>
        <v>0</v>
      </c>
      <c r="AF199" s="105">
        <f t="shared" si="185"/>
        <v>0</v>
      </c>
      <c r="AG199" s="105">
        <f t="shared" si="143"/>
        <v>0.36</v>
      </c>
      <c r="AH199" s="263"/>
      <c r="AI199" s="263"/>
      <c r="AJ199" s="263"/>
      <c r="AK199" s="263"/>
      <c r="AL199" s="264"/>
      <c r="AM199" s="266"/>
      <c r="AN199" s="216"/>
      <c r="AO199" s="140"/>
      <c r="AP199" s="140"/>
      <c r="AQ199" s="166"/>
      <c r="AR199" s="174"/>
      <c r="AS199" s="174"/>
      <c r="AT199" s="140"/>
      <c r="AU199" s="140"/>
      <c r="AV199" s="143"/>
      <c r="AW199" s="230"/>
      <c r="AX199" s="139"/>
      <c r="AY199" s="139"/>
      <c r="AZ199" s="139"/>
      <c r="BA199" s="189"/>
      <c r="BB199" s="139"/>
      <c r="BC199" s="139"/>
      <c r="BD199" s="139"/>
      <c r="BE199" s="189"/>
      <c r="BF199" s="139"/>
      <c r="BG199" s="139"/>
      <c r="BH199" s="139"/>
      <c r="BI199" s="189"/>
      <c r="BJ199" s="139"/>
      <c r="BK199" s="139"/>
      <c r="BL199" s="139"/>
      <c r="BM199" s="189"/>
      <c r="BN199" s="109"/>
      <c r="BO199" s="109"/>
      <c r="BP199" s="216"/>
      <c r="BQ199" s="189"/>
      <c r="BR199" s="216"/>
      <c r="BS199" s="216"/>
      <c r="BT199" s="216"/>
      <c r="BU199" s="189"/>
      <c r="BV199" s="216"/>
      <c r="BW199" s="216"/>
      <c r="BX199" s="216"/>
      <c r="BY199" s="189"/>
      <c r="BZ199" s="216"/>
      <c r="CA199" s="216"/>
      <c r="CB199" s="216"/>
      <c r="CC199" s="189"/>
      <c r="CD199" s="216"/>
      <c r="CE199" s="216"/>
      <c r="CF199" s="216"/>
      <c r="CG199" s="189"/>
      <c r="CH199" s="216"/>
      <c r="CI199" s="216"/>
      <c r="CJ199" s="216"/>
      <c r="CK199" s="189"/>
      <c r="CL199" s="216"/>
      <c r="CM199" s="216"/>
      <c r="CN199" s="216"/>
      <c r="CO199" s="189"/>
      <c r="CP199" s="216"/>
      <c r="CQ199" s="216"/>
      <c r="CR199" s="216"/>
      <c r="CS199" s="189"/>
      <c r="CT199" s="216"/>
      <c r="CU199" s="216"/>
      <c r="CV199" s="216"/>
      <c r="CW199" s="189"/>
      <c r="CX199" s="216"/>
      <c r="CY199" s="216"/>
      <c r="CZ199" s="216"/>
      <c r="DA199" s="216"/>
      <c r="DB199" s="216"/>
      <c r="DC199" s="216"/>
      <c r="DD199" s="216"/>
      <c r="DE199" s="216"/>
      <c r="DF199" s="189"/>
      <c r="DG199" s="216"/>
      <c r="DH199" s="216"/>
      <c r="DI199" s="216"/>
      <c r="DJ199" s="216"/>
      <c r="DK199" s="216"/>
      <c r="DL199" s="216"/>
      <c r="DM199" s="216"/>
      <c r="DN199" s="216"/>
      <c r="DO199" s="189"/>
      <c r="DP199" s="216"/>
      <c r="DQ199" s="216"/>
      <c r="DR199" s="216"/>
      <c r="DS199" s="216"/>
      <c r="DT199" s="216"/>
    </row>
    <row r="200" spans="1:124" ht="17.25" customHeight="1" x14ac:dyDescent="0.2">
      <c r="A200" s="278"/>
      <c r="B200" s="281"/>
      <c r="C200" s="260"/>
      <c r="D200" s="260"/>
      <c r="E200" s="281"/>
      <c r="F200" s="287"/>
      <c r="G200" s="335"/>
      <c r="H200" s="324"/>
      <c r="I200" s="272"/>
      <c r="J200" s="275"/>
      <c r="K200" s="234"/>
      <c r="L200" s="237"/>
      <c r="M200" s="240"/>
      <c r="N200" s="234"/>
      <c r="O200" s="269"/>
      <c r="P200" s="269"/>
      <c r="Q200" s="220"/>
      <c r="R200" s="132"/>
      <c r="S200" s="130"/>
      <c r="T200" s="56">
        <f>VLOOKUP(U200,FORMULAS!$A$15:$B$18,2,0)</f>
        <v>0</v>
      </c>
      <c r="U200" s="57" t="s">
        <v>156</v>
      </c>
      <c r="V200" s="58">
        <f>+IF(U200='Tabla Valoración controles'!$D$4,'Tabla Valoración controles'!$F$4,IF('208-PLA-Ft-78 Mapa Gestión'!U200='Tabla Valoración controles'!$D$5,'Tabla Valoración controles'!$F$5,IF(U200=FORMULAS!$A$10,0,'Tabla Valoración controles'!$F$6)))</f>
        <v>0</v>
      </c>
      <c r="W200" s="57"/>
      <c r="X200" s="59">
        <f>+IF(W200='Tabla Valoración controles'!$D$7,'Tabla Valoración controles'!$F$7,IF(U200=FORMULAS!$A$10,0,'Tabla Valoración controles'!$F$8))</f>
        <v>0</v>
      </c>
      <c r="Y200" s="57"/>
      <c r="Z200" s="58">
        <f>+IF(Y200='Tabla Valoración controles'!$D$9,'Tabla Valoración controles'!$F$9,IF(U200=FORMULAS!$A$10,0,'Tabla Valoración controles'!$F$10))</f>
        <v>0</v>
      </c>
      <c r="AA200" s="57"/>
      <c r="AB200" s="58">
        <f>+IF(AA200='Tabla Valoración controles'!$D$9,'Tabla Valoración controles'!$F$9,IF(W200=FORMULAS!$A$10,0,'Tabla Valoración controles'!$F$10))</f>
        <v>0</v>
      </c>
      <c r="AC200" s="57"/>
      <c r="AD200" s="58">
        <f>+IF(AC200='Tabla Valoración controles'!$D$13,'Tabla Valoración controles'!$F$13,'Tabla Valoración controles'!$F$14)</f>
        <v>0</v>
      </c>
      <c r="AE200" s="105">
        <f t="shared" si="123"/>
        <v>0</v>
      </c>
      <c r="AF200" s="105">
        <f t="shared" si="185"/>
        <v>0</v>
      </c>
      <c r="AG200" s="105">
        <f t="shared" si="143"/>
        <v>0.36</v>
      </c>
      <c r="AH200" s="263"/>
      <c r="AI200" s="263"/>
      <c r="AJ200" s="263"/>
      <c r="AK200" s="263"/>
      <c r="AL200" s="264"/>
      <c r="AM200" s="266"/>
      <c r="AN200" s="216"/>
      <c r="AO200" s="140"/>
      <c r="AP200" s="140"/>
      <c r="AQ200" s="166"/>
      <c r="AR200" s="174"/>
      <c r="AS200" s="174"/>
      <c r="AT200" s="140"/>
      <c r="AU200" s="140"/>
      <c r="AV200" s="143"/>
      <c r="AW200" s="230"/>
      <c r="AX200" s="139"/>
      <c r="AY200" s="139"/>
      <c r="AZ200" s="139"/>
      <c r="BA200" s="189"/>
      <c r="BB200" s="139"/>
      <c r="BC200" s="139"/>
      <c r="BD200" s="139"/>
      <c r="BE200" s="189"/>
      <c r="BF200" s="139"/>
      <c r="BG200" s="139"/>
      <c r="BH200" s="139"/>
      <c r="BI200" s="189"/>
      <c r="BJ200" s="139"/>
      <c r="BK200" s="139"/>
      <c r="BL200" s="139"/>
      <c r="BM200" s="189"/>
      <c r="BN200" s="109"/>
      <c r="BO200" s="109"/>
      <c r="BP200" s="216"/>
      <c r="BQ200" s="189"/>
      <c r="BR200" s="216"/>
      <c r="BS200" s="216"/>
      <c r="BT200" s="216"/>
      <c r="BU200" s="189"/>
      <c r="BV200" s="216"/>
      <c r="BW200" s="216"/>
      <c r="BX200" s="216"/>
      <c r="BY200" s="189"/>
      <c r="BZ200" s="216"/>
      <c r="CA200" s="216"/>
      <c r="CB200" s="216"/>
      <c r="CC200" s="189"/>
      <c r="CD200" s="216"/>
      <c r="CE200" s="216"/>
      <c r="CF200" s="216"/>
      <c r="CG200" s="189"/>
      <c r="CH200" s="216"/>
      <c r="CI200" s="216"/>
      <c r="CJ200" s="216"/>
      <c r="CK200" s="189"/>
      <c r="CL200" s="216"/>
      <c r="CM200" s="216"/>
      <c r="CN200" s="216"/>
      <c r="CO200" s="189"/>
      <c r="CP200" s="216"/>
      <c r="CQ200" s="216"/>
      <c r="CR200" s="216"/>
      <c r="CS200" s="189"/>
      <c r="CT200" s="216"/>
      <c r="CU200" s="216"/>
      <c r="CV200" s="216"/>
      <c r="CW200" s="189"/>
      <c r="CX200" s="216"/>
      <c r="CY200" s="216"/>
      <c r="CZ200" s="216"/>
      <c r="DA200" s="216"/>
      <c r="DB200" s="216"/>
      <c r="DC200" s="216"/>
      <c r="DD200" s="216"/>
      <c r="DE200" s="216"/>
      <c r="DF200" s="189"/>
      <c r="DG200" s="216"/>
      <c r="DH200" s="216"/>
      <c r="DI200" s="216"/>
      <c r="DJ200" s="216"/>
      <c r="DK200" s="216"/>
      <c r="DL200" s="216"/>
      <c r="DM200" s="216"/>
      <c r="DN200" s="216"/>
      <c r="DO200" s="189"/>
      <c r="DP200" s="216"/>
      <c r="DQ200" s="216"/>
      <c r="DR200" s="216"/>
      <c r="DS200" s="216"/>
      <c r="DT200" s="216"/>
    </row>
    <row r="201" spans="1:124" ht="17.25" customHeight="1" x14ac:dyDescent="0.2">
      <c r="A201" s="279"/>
      <c r="B201" s="282"/>
      <c r="C201" s="261"/>
      <c r="D201" s="261"/>
      <c r="E201" s="282"/>
      <c r="F201" s="288"/>
      <c r="G201" s="336"/>
      <c r="H201" s="325"/>
      <c r="I201" s="273"/>
      <c r="J201" s="276"/>
      <c r="K201" s="235"/>
      <c r="L201" s="238"/>
      <c r="M201" s="241"/>
      <c r="N201" s="235"/>
      <c r="O201" s="270"/>
      <c r="P201" s="270"/>
      <c r="Q201" s="221"/>
      <c r="R201" s="132"/>
      <c r="S201" s="130"/>
      <c r="T201" s="56">
        <f>VLOOKUP(U201,FORMULAS!$A$15:$B$18,2,0)</f>
        <v>0</v>
      </c>
      <c r="U201" s="57" t="s">
        <v>156</v>
      </c>
      <c r="V201" s="58">
        <f>+IF(U201='Tabla Valoración controles'!$D$4,'Tabla Valoración controles'!$F$4,IF('208-PLA-Ft-78 Mapa Gestión'!U201='Tabla Valoración controles'!$D$5,'Tabla Valoración controles'!$F$5,IF(U201=FORMULAS!$A$10,0,'Tabla Valoración controles'!$F$6)))</f>
        <v>0</v>
      </c>
      <c r="W201" s="57"/>
      <c r="X201" s="59">
        <f>+IF(W201='Tabla Valoración controles'!$D$7,'Tabla Valoración controles'!$F$7,IF(U201=FORMULAS!$A$10,0,'Tabla Valoración controles'!$F$8))</f>
        <v>0</v>
      </c>
      <c r="Y201" s="57"/>
      <c r="Z201" s="58">
        <f>+IF(Y201='Tabla Valoración controles'!$D$9,'Tabla Valoración controles'!$F$9,IF(U201=FORMULAS!$A$10,0,'Tabla Valoración controles'!$F$10))</f>
        <v>0</v>
      </c>
      <c r="AA201" s="57"/>
      <c r="AB201" s="58">
        <f>+IF(AA201='Tabla Valoración controles'!$D$9,'Tabla Valoración controles'!$F$9,IF(W201=FORMULAS!$A$10,0,'Tabla Valoración controles'!$F$10))</f>
        <v>0</v>
      </c>
      <c r="AC201" s="57"/>
      <c r="AD201" s="58">
        <f>+IF(AC201='Tabla Valoración controles'!$D$13,'Tabla Valoración controles'!$F$13,'Tabla Valoración controles'!$F$14)</f>
        <v>0</v>
      </c>
      <c r="AE201" s="105">
        <f t="shared" si="123"/>
        <v>0</v>
      </c>
      <c r="AF201" s="105">
        <f t="shared" si="185"/>
        <v>0</v>
      </c>
      <c r="AG201" s="105">
        <f t="shared" si="143"/>
        <v>0.36</v>
      </c>
      <c r="AH201" s="263"/>
      <c r="AI201" s="263"/>
      <c r="AJ201" s="263"/>
      <c r="AK201" s="263"/>
      <c r="AL201" s="264"/>
      <c r="AM201" s="267"/>
      <c r="AN201" s="217"/>
      <c r="AO201" s="140"/>
      <c r="AP201" s="140"/>
      <c r="AQ201" s="166"/>
      <c r="AR201" s="174"/>
      <c r="AS201" s="174"/>
      <c r="AT201" s="140"/>
      <c r="AU201" s="140"/>
      <c r="AV201" s="144"/>
      <c r="AW201" s="231"/>
      <c r="AX201" s="139"/>
      <c r="AY201" s="139"/>
      <c r="AZ201" s="139"/>
      <c r="BA201" s="189"/>
      <c r="BB201" s="139"/>
      <c r="BC201" s="139"/>
      <c r="BD201" s="139"/>
      <c r="BE201" s="189"/>
      <c r="BF201" s="139"/>
      <c r="BG201" s="139"/>
      <c r="BH201" s="139"/>
      <c r="BI201" s="189"/>
      <c r="BJ201" s="139"/>
      <c r="BK201" s="139"/>
      <c r="BL201" s="139"/>
      <c r="BM201" s="189"/>
      <c r="BN201" s="110"/>
      <c r="BO201" s="110"/>
      <c r="BP201" s="217"/>
      <c r="BQ201" s="189"/>
      <c r="BR201" s="217"/>
      <c r="BS201" s="217"/>
      <c r="BT201" s="217"/>
      <c r="BU201" s="189"/>
      <c r="BV201" s="217"/>
      <c r="BW201" s="217"/>
      <c r="BX201" s="217"/>
      <c r="BY201" s="189"/>
      <c r="BZ201" s="217"/>
      <c r="CA201" s="217"/>
      <c r="CB201" s="217"/>
      <c r="CC201" s="189"/>
      <c r="CD201" s="217"/>
      <c r="CE201" s="217"/>
      <c r="CF201" s="217"/>
      <c r="CG201" s="189"/>
      <c r="CH201" s="217"/>
      <c r="CI201" s="217"/>
      <c r="CJ201" s="217"/>
      <c r="CK201" s="189"/>
      <c r="CL201" s="217"/>
      <c r="CM201" s="217"/>
      <c r="CN201" s="217"/>
      <c r="CO201" s="189"/>
      <c r="CP201" s="217"/>
      <c r="CQ201" s="217"/>
      <c r="CR201" s="217"/>
      <c r="CS201" s="189"/>
      <c r="CT201" s="217"/>
      <c r="CU201" s="217"/>
      <c r="CV201" s="217"/>
      <c r="CW201" s="189"/>
      <c r="CX201" s="217"/>
      <c r="CY201" s="217"/>
      <c r="CZ201" s="217"/>
      <c r="DA201" s="217"/>
      <c r="DB201" s="217"/>
      <c r="DC201" s="217"/>
      <c r="DD201" s="217"/>
      <c r="DE201" s="217"/>
      <c r="DF201" s="189"/>
      <c r="DG201" s="217"/>
      <c r="DH201" s="217"/>
      <c r="DI201" s="217"/>
      <c r="DJ201" s="217"/>
      <c r="DK201" s="217"/>
      <c r="DL201" s="217"/>
      <c r="DM201" s="217"/>
      <c r="DN201" s="217"/>
      <c r="DO201" s="189"/>
      <c r="DP201" s="217"/>
      <c r="DQ201" s="217"/>
      <c r="DR201" s="217"/>
      <c r="DS201" s="217"/>
      <c r="DT201" s="217"/>
    </row>
    <row r="202" spans="1:124" ht="113.25" customHeight="1" x14ac:dyDescent="0.2">
      <c r="A202" s="277">
        <v>33</v>
      </c>
      <c r="B202" s="280" t="s">
        <v>170</v>
      </c>
      <c r="C202" s="259" t="str">
        <f>VLOOKUP(B202,FORMULAS!$A$30:$B$52,2,0)</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D202" s="259" t="str">
        <f>VLOOKUP(B202,FORMULAS!$A$30:$C$52,3,0)</f>
        <v>Director de Mejoramiento de Vivienda</v>
      </c>
      <c r="E202" s="280" t="s">
        <v>113</v>
      </c>
      <c r="F202" s="280" t="s">
        <v>432</v>
      </c>
      <c r="G202" s="280" t="s">
        <v>433</v>
      </c>
      <c r="H202" s="283" t="s">
        <v>434</v>
      </c>
      <c r="I202" s="271" t="s">
        <v>259</v>
      </c>
      <c r="J202" s="274">
        <v>497</v>
      </c>
      <c r="K202" s="233" t="str">
        <f>+IF(L202=FORMULAS!$N$2,FORMULAS!$O$2,IF('208-PLA-Ft-78 Mapa Gestión'!L202:L207=FORMULAS!$N$3,FORMULAS!$O$3,IF('208-PLA-Ft-78 Mapa Gestión'!L202:L207=FORMULAS!$N$4,FORMULAS!$O$4,IF('208-PLA-Ft-78 Mapa Gestión'!L202:L207=FORMULAS!$N$5,FORMULAS!$O$5,IF('208-PLA-Ft-78 Mapa Gestión'!L202:L207=FORMULAS!$N$6,FORMULAS!$O$6)))))</f>
        <v>Media</v>
      </c>
      <c r="L202" s="236">
        <f>+IF(J202&lt;=FORMULAS!$M$2,FORMULAS!$N$2,IF('208-PLA-Ft-78 Mapa Gestión'!J202&lt;=FORMULAS!$M$3,FORMULAS!$N$3,IF('208-PLA-Ft-78 Mapa Gestión'!J202&lt;=FORMULAS!$M$4,FORMULAS!$N$4,IF('208-PLA-Ft-78 Mapa Gestión'!J202&lt;=FORMULAS!$M$5,FORMULAS!$N$5,FORMULAS!$N$6))))</f>
        <v>0.6</v>
      </c>
      <c r="M202" s="239" t="s">
        <v>91</v>
      </c>
      <c r="N202" s="233" t="str">
        <f>+IF(M202=FORMULAS!$H$2,FORMULAS!$I$2,IF('208-PLA-Ft-78 Mapa Gestión'!M202:M207=FORMULAS!$H$3,FORMULAS!$I$3,IF('208-PLA-Ft-78 Mapa Gestión'!M202:M207=FORMULAS!$H$4,FORMULAS!$I$4,IF('208-PLA-Ft-78 Mapa Gestión'!M202:M207=FORMULAS!$H$5,FORMULAS!$I$5,IF('208-PLA-Ft-78 Mapa Gestión'!M202:M207=FORMULAS!$H$6,FORMULAS!$I$6,IF('208-PLA-Ft-78 Mapa Gestión'!M202:M207=FORMULAS!$H$7,FORMULAS!$I$7,IF('208-PLA-Ft-78 Mapa Gestión'!M202:M207=FORMULAS!$H$8,FORMULAS!$I$8,IF('208-PLA-Ft-78 Mapa Gestión'!M202:M207=FORMULAS!$H$9,FORMULAS!$I$9,IF('208-PLA-Ft-78 Mapa Gestión'!M202:M207=FORMULAS!$H$10,FORMULAS!$I$10,IF('208-PLA-Ft-78 Mapa Gestión'!M202:M207=FORMULAS!$H$11,FORMULAS!$I$11))))))))))</f>
        <v>Moderado</v>
      </c>
      <c r="O202" s="268">
        <f>VLOOKUP(N202,FORMULAS!$I$1:$J$6,2,0)</f>
        <v>0.6</v>
      </c>
      <c r="P202" s="268" t="str">
        <f t="shared" ref="P202" si="186">CONCATENATE(N202,K202)</f>
        <v>ModeradoMedia</v>
      </c>
      <c r="Q202" s="219" t="str">
        <f>VLOOKUP(P202,FORMULAS!$K$17:$L$42,2,0)</f>
        <v>Moderado</v>
      </c>
      <c r="R202" s="134">
        <v>1</v>
      </c>
      <c r="S202" s="130" t="s">
        <v>498</v>
      </c>
      <c r="T202" s="56" t="str">
        <f>VLOOKUP(U202,FORMULAS!$A$15:$B$18,2,0)</f>
        <v>Probabilidad</v>
      </c>
      <c r="U202" s="57" t="s">
        <v>13</v>
      </c>
      <c r="V202" s="58">
        <f>+IF(U202='Tabla Valoración controles'!$D$4,'Tabla Valoración controles'!$F$4,IF('208-PLA-Ft-78 Mapa Gestión'!U202='Tabla Valoración controles'!$D$5,'Tabla Valoración controles'!$F$5,IF(U202=FORMULAS!$A$10,0,'Tabla Valoración controles'!$F$6)))</f>
        <v>0.25</v>
      </c>
      <c r="W202" s="57" t="s">
        <v>8</v>
      </c>
      <c r="X202" s="59">
        <f>+IF(W202='Tabla Valoración controles'!$D$7,'Tabla Valoración controles'!$F$7,IF(U202=FORMULAS!$A$10,0,'Tabla Valoración controles'!$F$8))</f>
        <v>0.15</v>
      </c>
      <c r="Y202" s="57" t="s">
        <v>19</v>
      </c>
      <c r="Z202" s="58">
        <f>+IF(Y202='Tabla Valoración controles'!$D$9,'Tabla Valoración controles'!$F$9,IF(U202=FORMULAS!$A$10,0,'Tabla Valoración controles'!$F$10))</f>
        <v>0</v>
      </c>
      <c r="AA202" s="57" t="s">
        <v>21</v>
      </c>
      <c r="AB202" s="58">
        <f>+IF(AA202='Tabla Valoración controles'!$D$9,'Tabla Valoración controles'!$F$9,IF(W202=FORMULAS!$A$10,0,'Tabla Valoración controles'!$F$10))</f>
        <v>0</v>
      </c>
      <c r="AC202" s="57" t="s">
        <v>101</v>
      </c>
      <c r="AD202" s="58">
        <f>+IF(AC202='Tabla Valoración controles'!$D$13,'Tabla Valoración controles'!$F$13,'Tabla Valoración controles'!$F$14)</f>
        <v>0</v>
      </c>
      <c r="AE202" s="105">
        <f t="shared" ref="AE202:AE222" si="187">+V202+X202+Z202</f>
        <v>0.4</v>
      </c>
      <c r="AF202" s="105">
        <f>+IF(T202=FORMULAS!$A$8,'208-PLA-Ft-78 Mapa Gestión'!AE202*'208-PLA-Ft-78 Mapa Gestión'!L202:L207,'208-PLA-Ft-78 Mapa Gestión'!AE202*'208-PLA-Ft-78 Mapa Gestión'!O202:O207)</f>
        <v>0.24</v>
      </c>
      <c r="AG202" s="105">
        <f>+IF(T202=FORMULAS!$A$8,'208-PLA-Ft-78 Mapa Gestión'!L202:L207-'208-PLA-Ft-78 Mapa Gestión'!AF202,0)</f>
        <v>0.36</v>
      </c>
      <c r="AH202" s="262">
        <f t="shared" ref="AH202" si="188">+AG207</f>
        <v>0.36</v>
      </c>
      <c r="AI202" s="262" t="str">
        <f>+IF(AH202&lt;=FORMULAS!$N$2,FORMULAS!$O$2,IF(AH202&lt;=FORMULAS!$N$3,FORMULAS!$O$3,IF(AH202&lt;=FORMULAS!$N$4,FORMULAS!$O$4,IF(AH202&lt;=FORMULAS!$N$5,FORMULAS!$O$5,FORMULAS!O198))))</f>
        <v>Baja</v>
      </c>
      <c r="AJ202" s="262" t="str">
        <f>+IF(T202=FORMULAS!$A$9,AG207,'208-PLA-Ft-78 Mapa Gestión'!N202:N207)</f>
        <v>Moderado</v>
      </c>
      <c r="AK202" s="262">
        <f>+IF(T202=FORMULAS!B201,'208-PLA-Ft-78 Mapa Gestión'!AG207,'208-PLA-Ft-78 Mapa Gestión'!O202:O207)</f>
        <v>0.6</v>
      </c>
      <c r="AL202" s="264" t="str">
        <f t="shared" ref="AL202" si="189">CONCATENATE(AJ202,AI202)</f>
        <v>ModeradoBaja</v>
      </c>
      <c r="AM202" s="265" t="str">
        <f>VLOOKUP(AL202,FORMULAS!$K$17:$L$42,2,0)</f>
        <v>Moderado</v>
      </c>
      <c r="AN202" s="215" t="s">
        <v>162</v>
      </c>
      <c r="AO202" s="140" t="s">
        <v>549</v>
      </c>
      <c r="AP202" s="140" t="s">
        <v>582</v>
      </c>
      <c r="AQ202" s="166" t="s">
        <v>324</v>
      </c>
      <c r="AR202" s="174">
        <v>44562</v>
      </c>
      <c r="AS202" s="174">
        <v>44910</v>
      </c>
      <c r="AT202" s="140" t="s">
        <v>648</v>
      </c>
      <c r="AU202" s="140" t="s">
        <v>649</v>
      </c>
      <c r="AV202" s="157" t="s">
        <v>234</v>
      </c>
      <c r="AW202" s="229" t="s">
        <v>683</v>
      </c>
      <c r="AX202" s="139"/>
      <c r="AY202" s="139"/>
      <c r="AZ202" s="139"/>
      <c r="BA202" s="189"/>
      <c r="BB202" s="139"/>
      <c r="BC202" s="139"/>
      <c r="BD202" s="139"/>
      <c r="BE202" s="189"/>
      <c r="BF202" s="139"/>
      <c r="BG202" s="139"/>
      <c r="BH202" s="139"/>
      <c r="BI202" s="189"/>
      <c r="BJ202" s="139"/>
      <c r="BK202" s="139"/>
      <c r="BL202" s="139"/>
      <c r="BM202" s="189"/>
      <c r="BN202" s="108"/>
      <c r="BO202" s="108"/>
      <c r="BP202" s="215"/>
      <c r="BQ202" s="189"/>
      <c r="BR202" s="215"/>
      <c r="BS202" s="215"/>
      <c r="BT202" s="215"/>
      <c r="BU202" s="189"/>
      <c r="BV202" s="215"/>
      <c r="BW202" s="215"/>
      <c r="BX202" s="215"/>
      <c r="BY202" s="189"/>
      <c r="BZ202" s="215"/>
      <c r="CA202" s="215"/>
      <c r="CB202" s="215"/>
      <c r="CC202" s="189"/>
      <c r="CD202" s="215"/>
      <c r="CE202" s="215"/>
      <c r="CF202" s="215"/>
      <c r="CG202" s="189"/>
      <c r="CH202" s="215"/>
      <c r="CI202" s="215"/>
      <c r="CJ202" s="215"/>
      <c r="CK202" s="189"/>
      <c r="CL202" s="215"/>
      <c r="CM202" s="215"/>
      <c r="CN202" s="215"/>
      <c r="CO202" s="189"/>
      <c r="CP202" s="215"/>
      <c r="CQ202" s="215"/>
      <c r="CR202" s="215"/>
      <c r="CS202" s="189"/>
      <c r="CT202" s="215"/>
      <c r="CU202" s="215"/>
      <c r="CV202" s="215"/>
      <c r="CW202" s="189"/>
      <c r="CX202" s="215"/>
      <c r="CY202" s="215"/>
      <c r="CZ202" s="215"/>
      <c r="DA202" s="215"/>
      <c r="DB202" s="215"/>
      <c r="DC202" s="215"/>
      <c r="DD202" s="215"/>
      <c r="DE202" s="215"/>
      <c r="DF202" s="189"/>
      <c r="DG202" s="215"/>
      <c r="DH202" s="215"/>
      <c r="DI202" s="215"/>
      <c r="DJ202" s="215"/>
      <c r="DK202" s="215"/>
      <c r="DL202" s="215"/>
      <c r="DM202" s="215"/>
      <c r="DN202" s="215"/>
      <c r="DO202" s="189"/>
      <c r="DP202" s="215"/>
      <c r="DQ202" s="215"/>
      <c r="DR202" s="215"/>
      <c r="DS202" s="215"/>
      <c r="DT202" s="215"/>
    </row>
    <row r="203" spans="1:124" ht="17.25" customHeight="1" x14ac:dyDescent="0.2">
      <c r="A203" s="278"/>
      <c r="B203" s="281"/>
      <c r="C203" s="260"/>
      <c r="D203" s="260"/>
      <c r="E203" s="281"/>
      <c r="F203" s="281"/>
      <c r="G203" s="272"/>
      <c r="H203" s="329"/>
      <c r="I203" s="272"/>
      <c r="J203" s="275"/>
      <c r="K203" s="234"/>
      <c r="L203" s="237"/>
      <c r="M203" s="240"/>
      <c r="N203" s="234"/>
      <c r="O203" s="269"/>
      <c r="P203" s="269"/>
      <c r="Q203" s="220"/>
      <c r="R203" s="132"/>
      <c r="S203" s="130"/>
      <c r="T203" s="56">
        <f>VLOOKUP(U203,FORMULAS!$A$15:$B$18,2,0)</f>
        <v>0</v>
      </c>
      <c r="U203" s="57" t="s">
        <v>156</v>
      </c>
      <c r="V203" s="58">
        <f>+IF(U203='Tabla Valoración controles'!$D$4,'Tabla Valoración controles'!$F$4,IF('208-PLA-Ft-78 Mapa Gestión'!U203='Tabla Valoración controles'!$D$5,'Tabla Valoración controles'!$F$5,IF(U203=FORMULAS!$A$10,0,'Tabla Valoración controles'!$F$6)))</f>
        <v>0</v>
      </c>
      <c r="W203" s="57"/>
      <c r="X203" s="59">
        <f>+IF(W203='Tabla Valoración controles'!$D$7,'Tabla Valoración controles'!$F$7,IF(U203=FORMULAS!$A$10,0,'Tabla Valoración controles'!$F$8))</f>
        <v>0</v>
      </c>
      <c r="Y203" s="57"/>
      <c r="Z203" s="58">
        <f>+IF(Y203='Tabla Valoración controles'!$D$9,'Tabla Valoración controles'!$F$9,IF(U203=FORMULAS!$A$10,0,'Tabla Valoración controles'!$F$10))</f>
        <v>0</v>
      </c>
      <c r="AA203" s="57"/>
      <c r="AB203" s="58">
        <f>+IF(AA203='Tabla Valoración controles'!$D$9,'Tabla Valoración controles'!$F$9,IF(W203=FORMULAS!$A$10,0,'Tabla Valoración controles'!$F$10))</f>
        <v>0</v>
      </c>
      <c r="AC203" s="57"/>
      <c r="AD203" s="58">
        <f>+IF(AC203='Tabla Valoración controles'!$D$13,'Tabla Valoración controles'!$F$13,'Tabla Valoración controles'!$F$14)</f>
        <v>0</v>
      </c>
      <c r="AE203" s="105">
        <f t="shared" si="187"/>
        <v>0</v>
      </c>
      <c r="AF203" s="105">
        <f t="shared" ref="AF203" si="190">+AE203*AG202</f>
        <v>0</v>
      </c>
      <c r="AG203" s="105">
        <f t="shared" ref="AG203" si="191">+AG202-AF203</f>
        <v>0.36</v>
      </c>
      <c r="AH203" s="263"/>
      <c r="AI203" s="263"/>
      <c r="AJ203" s="263"/>
      <c r="AK203" s="263"/>
      <c r="AL203" s="264"/>
      <c r="AM203" s="266"/>
      <c r="AN203" s="216"/>
      <c r="AO203" s="140"/>
      <c r="AP203" s="140"/>
      <c r="AQ203" s="166"/>
      <c r="AR203" s="174"/>
      <c r="AS203" s="174"/>
      <c r="AT203" s="140"/>
      <c r="AU203" s="140"/>
      <c r="AV203" s="143"/>
      <c r="AW203" s="230"/>
      <c r="AX203" s="139"/>
      <c r="AY203" s="139"/>
      <c r="AZ203" s="139"/>
      <c r="BA203" s="189"/>
      <c r="BB203" s="139"/>
      <c r="BC203" s="139"/>
      <c r="BD203" s="139"/>
      <c r="BE203" s="189"/>
      <c r="BF203" s="139"/>
      <c r="BG203" s="139"/>
      <c r="BH203" s="139"/>
      <c r="BI203" s="189"/>
      <c r="BJ203" s="139"/>
      <c r="BK203" s="139"/>
      <c r="BL203" s="139"/>
      <c r="BM203" s="189"/>
      <c r="BN203" s="109"/>
      <c r="BO203" s="109"/>
      <c r="BP203" s="216"/>
      <c r="BQ203" s="189"/>
      <c r="BR203" s="216"/>
      <c r="BS203" s="216"/>
      <c r="BT203" s="216"/>
      <c r="BU203" s="189"/>
      <c r="BV203" s="216"/>
      <c r="BW203" s="216"/>
      <c r="BX203" s="216"/>
      <c r="BY203" s="189"/>
      <c r="BZ203" s="216"/>
      <c r="CA203" s="216"/>
      <c r="CB203" s="216"/>
      <c r="CC203" s="189"/>
      <c r="CD203" s="216"/>
      <c r="CE203" s="216"/>
      <c r="CF203" s="216"/>
      <c r="CG203" s="189"/>
      <c r="CH203" s="216"/>
      <c r="CI203" s="216"/>
      <c r="CJ203" s="216"/>
      <c r="CK203" s="189"/>
      <c r="CL203" s="216"/>
      <c r="CM203" s="216"/>
      <c r="CN203" s="216"/>
      <c r="CO203" s="189"/>
      <c r="CP203" s="216"/>
      <c r="CQ203" s="216"/>
      <c r="CR203" s="216"/>
      <c r="CS203" s="189"/>
      <c r="CT203" s="216"/>
      <c r="CU203" s="216"/>
      <c r="CV203" s="216"/>
      <c r="CW203" s="189"/>
      <c r="CX203" s="216"/>
      <c r="CY203" s="216"/>
      <c r="CZ203" s="216"/>
      <c r="DA203" s="216"/>
      <c r="DB203" s="216"/>
      <c r="DC203" s="216"/>
      <c r="DD203" s="216"/>
      <c r="DE203" s="216"/>
      <c r="DF203" s="189"/>
      <c r="DG203" s="216"/>
      <c r="DH203" s="216"/>
      <c r="DI203" s="216"/>
      <c r="DJ203" s="216"/>
      <c r="DK203" s="216"/>
      <c r="DL203" s="216"/>
      <c r="DM203" s="216"/>
      <c r="DN203" s="216"/>
      <c r="DO203" s="189"/>
      <c r="DP203" s="216"/>
      <c r="DQ203" s="216"/>
      <c r="DR203" s="216"/>
      <c r="DS203" s="216"/>
      <c r="DT203" s="216"/>
    </row>
    <row r="204" spans="1:124" ht="17.25" customHeight="1" x14ac:dyDescent="0.2">
      <c r="A204" s="278"/>
      <c r="B204" s="281"/>
      <c r="C204" s="260"/>
      <c r="D204" s="260"/>
      <c r="E204" s="281"/>
      <c r="F204" s="281"/>
      <c r="G204" s="272"/>
      <c r="H204" s="329"/>
      <c r="I204" s="272"/>
      <c r="J204" s="275"/>
      <c r="K204" s="234"/>
      <c r="L204" s="237"/>
      <c r="M204" s="240"/>
      <c r="N204" s="234"/>
      <c r="O204" s="269"/>
      <c r="P204" s="269"/>
      <c r="Q204" s="220"/>
      <c r="R204" s="132"/>
      <c r="S204" s="130"/>
      <c r="T204" s="56">
        <f>VLOOKUP(U204,FORMULAS!$A$15:$B$18,2,0)</f>
        <v>0</v>
      </c>
      <c r="U204" s="57" t="s">
        <v>156</v>
      </c>
      <c r="V204" s="58">
        <f>+IF(U204='Tabla Valoración controles'!$D$4,'Tabla Valoración controles'!$F$4,IF('208-PLA-Ft-78 Mapa Gestión'!U204='Tabla Valoración controles'!$D$5,'Tabla Valoración controles'!$F$5,IF(U204=FORMULAS!$A$10,0,'Tabla Valoración controles'!$F$6)))</f>
        <v>0</v>
      </c>
      <c r="W204" s="57"/>
      <c r="X204" s="59">
        <f>+IF(W204='Tabla Valoración controles'!$D$7,'Tabla Valoración controles'!$F$7,IF(U204=FORMULAS!$A$10,0,'Tabla Valoración controles'!$F$8))</f>
        <v>0</v>
      </c>
      <c r="Y204" s="57"/>
      <c r="Z204" s="58">
        <f>+IF(Y204='Tabla Valoración controles'!$D$9,'Tabla Valoración controles'!$F$9,IF(U204=FORMULAS!$A$10,0,'Tabla Valoración controles'!$F$10))</f>
        <v>0</v>
      </c>
      <c r="AA204" s="57"/>
      <c r="AB204" s="58">
        <f>+IF(AA204='Tabla Valoración controles'!$D$9,'Tabla Valoración controles'!$F$9,IF(W204=FORMULAS!$A$10,0,'Tabla Valoración controles'!$F$10))</f>
        <v>0</v>
      </c>
      <c r="AC204" s="57"/>
      <c r="AD204" s="58">
        <f>+IF(AC204='Tabla Valoración controles'!$D$13,'Tabla Valoración controles'!$F$13,'Tabla Valoración controles'!$F$14)</f>
        <v>0</v>
      </c>
      <c r="AE204" s="105">
        <f t="shared" si="187"/>
        <v>0</v>
      </c>
      <c r="AF204" s="105">
        <f t="shared" ref="AF204:AF207" si="192">+AF203*AE204</f>
        <v>0</v>
      </c>
      <c r="AG204" s="105">
        <f t="shared" si="143"/>
        <v>0.36</v>
      </c>
      <c r="AH204" s="263"/>
      <c r="AI204" s="263"/>
      <c r="AJ204" s="263"/>
      <c r="AK204" s="263"/>
      <c r="AL204" s="264"/>
      <c r="AM204" s="266"/>
      <c r="AN204" s="216"/>
      <c r="AO204" s="140"/>
      <c r="AP204" s="140"/>
      <c r="AQ204" s="166"/>
      <c r="AR204" s="174"/>
      <c r="AS204" s="174"/>
      <c r="AT204" s="140"/>
      <c r="AU204" s="140"/>
      <c r="AV204" s="143"/>
      <c r="AW204" s="230"/>
      <c r="AX204" s="139"/>
      <c r="AY204" s="139"/>
      <c r="AZ204" s="139"/>
      <c r="BA204" s="189"/>
      <c r="BB204" s="139"/>
      <c r="BC204" s="139"/>
      <c r="BD204" s="139"/>
      <c r="BE204" s="189"/>
      <c r="BF204" s="139"/>
      <c r="BG204" s="139"/>
      <c r="BH204" s="139"/>
      <c r="BI204" s="189"/>
      <c r="BJ204" s="139"/>
      <c r="BK204" s="139"/>
      <c r="BL204" s="139"/>
      <c r="BM204" s="189"/>
      <c r="BN204" s="109"/>
      <c r="BO204" s="109"/>
      <c r="BP204" s="216"/>
      <c r="BQ204" s="189"/>
      <c r="BR204" s="216"/>
      <c r="BS204" s="216"/>
      <c r="BT204" s="216"/>
      <c r="BU204" s="189"/>
      <c r="BV204" s="216"/>
      <c r="BW204" s="216"/>
      <c r="BX204" s="216"/>
      <c r="BY204" s="189"/>
      <c r="BZ204" s="216"/>
      <c r="CA204" s="216"/>
      <c r="CB204" s="216"/>
      <c r="CC204" s="189"/>
      <c r="CD204" s="216"/>
      <c r="CE204" s="216"/>
      <c r="CF204" s="216"/>
      <c r="CG204" s="189"/>
      <c r="CH204" s="216"/>
      <c r="CI204" s="216"/>
      <c r="CJ204" s="216"/>
      <c r="CK204" s="189"/>
      <c r="CL204" s="216"/>
      <c r="CM204" s="216"/>
      <c r="CN204" s="216"/>
      <c r="CO204" s="189"/>
      <c r="CP204" s="216"/>
      <c r="CQ204" s="216"/>
      <c r="CR204" s="216"/>
      <c r="CS204" s="189"/>
      <c r="CT204" s="216"/>
      <c r="CU204" s="216"/>
      <c r="CV204" s="216"/>
      <c r="CW204" s="189"/>
      <c r="CX204" s="216"/>
      <c r="CY204" s="216"/>
      <c r="CZ204" s="216"/>
      <c r="DA204" s="216"/>
      <c r="DB204" s="216"/>
      <c r="DC204" s="216"/>
      <c r="DD204" s="216"/>
      <c r="DE204" s="216"/>
      <c r="DF204" s="189"/>
      <c r="DG204" s="216"/>
      <c r="DH204" s="216"/>
      <c r="DI204" s="216"/>
      <c r="DJ204" s="216"/>
      <c r="DK204" s="216"/>
      <c r="DL204" s="216"/>
      <c r="DM204" s="216"/>
      <c r="DN204" s="216"/>
      <c r="DO204" s="189"/>
      <c r="DP204" s="216"/>
      <c r="DQ204" s="216"/>
      <c r="DR204" s="216"/>
      <c r="DS204" s="216"/>
      <c r="DT204" s="216"/>
    </row>
    <row r="205" spans="1:124" ht="17.25" customHeight="1" x14ac:dyDescent="0.2">
      <c r="A205" s="278"/>
      <c r="B205" s="281"/>
      <c r="C205" s="260"/>
      <c r="D205" s="260"/>
      <c r="E205" s="281"/>
      <c r="F205" s="281"/>
      <c r="G205" s="272"/>
      <c r="H205" s="329"/>
      <c r="I205" s="272"/>
      <c r="J205" s="275"/>
      <c r="K205" s="234"/>
      <c r="L205" s="237"/>
      <c r="M205" s="240"/>
      <c r="N205" s="234"/>
      <c r="O205" s="269"/>
      <c r="P205" s="269"/>
      <c r="Q205" s="220"/>
      <c r="R205" s="132"/>
      <c r="S205" s="130"/>
      <c r="T205" s="56">
        <f>VLOOKUP(U205,FORMULAS!$A$15:$B$18,2,0)</f>
        <v>0</v>
      </c>
      <c r="U205" s="57" t="s">
        <v>156</v>
      </c>
      <c r="V205" s="58">
        <f>+IF(U205='Tabla Valoración controles'!$D$4,'Tabla Valoración controles'!$F$4,IF('208-PLA-Ft-78 Mapa Gestión'!U205='Tabla Valoración controles'!$D$5,'Tabla Valoración controles'!$F$5,IF(U205=FORMULAS!$A$10,0,'Tabla Valoración controles'!$F$6)))</f>
        <v>0</v>
      </c>
      <c r="W205" s="57"/>
      <c r="X205" s="59">
        <f>+IF(W205='Tabla Valoración controles'!$D$7,'Tabla Valoración controles'!$F$7,IF(U205=FORMULAS!$A$10,0,'Tabla Valoración controles'!$F$8))</f>
        <v>0</v>
      </c>
      <c r="Y205" s="57"/>
      <c r="Z205" s="58">
        <f>+IF(Y205='Tabla Valoración controles'!$D$9,'Tabla Valoración controles'!$F$9,IF(U205=FORMULAS!$A$10,0,'Tabla Valoración controles'!$F$10))</f>
        <v>0</v>
      </c>
      <c r="AA205" s="57"/>
      <c r="AB205" s="58">
        <f>+IF(AA205='Tabla Valoración controles'!$D$9,'Tabla Valoración controles'!$F$9,IF(W205=FORMULAS!$A$10,0,'Tabla Valoración controles'!$F$10))</f>
        <v>0</v>
      </c>
      <c r="AC205" s="57"/>
      <c r="AD205" s="58">
        <f>+IF(AC205='Tabla Valoración controles'!$D$13,'Tabla Valoración controles'!$F$13,'Tabla Valoración controles'!$F$14)</f>
        <v>0</v>
      </c>
      <c r="AE205" s="105">
        <f t="shared" si="187"/>
        <v>0</v>
      </c>
      <c r="AF205" s="105">
        <f t="shared" si="192"/>
        <v>0</v>
      </c>
      <c r="AG205" s="105">
        <f t="shared" si="143"/>
        <v>0.36</v>
      </c>
      <c r="AH205" s="263"/>
      <c r="AI205" s="263"/>
      <c r="AJ205" s="263"/>
      <c r="AK205" s="263"/>
      <c r="AL205" s="264"/>
      <c r="AM205" s="266"/>
      <c r="AN205" s="216"/>
      <c r="AO205" s="140"/>
      <c r="AP205" s="140"/>
      <c r="AQ205" s="166"/>
      <c r="AR205" s="174"/>
      <c r="AS205" s="174"/>
      <c r="AT205" s="140"/>
      <c r="AU205" s="140"/>
      <c r="AV205" s="143"/>
      <c r="AW205" s="230"/>
      <c r="AX205" s="139"/>
      <c r="AY205" s="139"/>
      <c r="AZ205" s="139"/>
      <c r="BA205" s="189"/>
      <c r="BB205" s="139"/>
      <c r="BC205" s="139"/>
      <c r="BD205" s="139"/>
      <c r="BE205" s="189"/>
      <c r="BF205" s="139"/>
      <c r="BG205" s="139"/>
      <c r="BH205" s="139"/>
      <c r="BI205" s="189"/>
      <c r="BJ205" s="139"/>
      <c r="BK205" s="139"/>
      <c r="BL205" s="139"/>
      <c r="BM205" s="189"/>
      <c r="BN205" s="109"/>
      <c r="BO205" s="109"/>
      <c r="BP205" s="216"/>
      <c r="BQ205" s="189"/>
      <c r="BR205" s="216"/>
      <c r="BS205" s="216"/>
      <c r="BT205" s="216"/>
      <c r="BU205" s="189"/>
      <c r="BV205" s="216"/>
      <c r="BW205" s="216"/>
      <c r="BX205" s="216"/>
      <c r="BY205" s="189"/>
      <c r="BZ205" s="216"/>
      <c r="CA205" s="216"/>
      <c r="CB205" s="216"/>
      <c r="CC205" s="189"/>
      <c r="CD205" s="216"/>
      <c r="CE205" s="216"/>
      <c r="CF205" s="216"/>
      <c r="CG205" s="189"/>
      <c r="CH205" s="216"/>
      <c r="CI205" s="216"/>
      <c r="CJ205" s="216"/>
      <c r="CK205" s="189"/>
      <c r="CL205" s="216"/>
      <c r="CM205" s="216"/>
      <c r="CN205" s="216"/>
      <c r="CO205" s="189"/>
      <c r="CP205" s="216"/>
      <c r="CQ205" s="216"/>
      <c r="CR205" s="216"/>
      <c r="CS205" s="189"/>
      <c r="CT205" s="216"/>
      <c r="CU205" s="216"/>
      <c r="CV205" s="216"/>
      <c r="CW205" s="189"/>
      <c r="CX205" s="216"/>
      <c r="CY205" s="216"/>
      <c r="CZ205" s="216"/>
      <c r="DA205" s="216"/>
      <c r="DB205" s="216"/>
      <c r="DC205" s="216"/>
      <c r="DD205" s="216"/>
      <c r="DE205" s="216"/>
      <c r="DF205" s="189"/>
      <c r="DG205" s="216"/>
      <c r="DH205" s="216"/>
      <c r="DI205" s="216"/>
      <c r="DJ205" s="216"/>
      <c r="DK205" s="216"/>
      <c r="DL205" s="216"/>
      <c r="DM205" s="216"/>
      <c r="DN205" s="216"/>
      <c r="DO205" s="189"/>
      <c r="DP205" s="216"/>
      <c r="DQ205" s="216"/>
      <c r="DR205" s="216"/>
      <c r="DS205" s="216"/>
      <c r="DT205" s="216"/>
    </row>
    <row r="206" spans="1:124" ht="17.25" customHeight="1" x14ac:dyDescent="0.2">
      <c r="A206" s="278"/>
      <c r="B206" s="281"/>
      <c r="C206" s="260"/>
      <c r="D206" s="260"/>
      <c r="E206" s="281"/>
      <c r="F206" s="281"/>
      <c r="G206" s="272"/>
      <c r="H206" s="329"/>
      <c r="I206" s="272"/>
      <c r="J206" s="275"/>
      <c r="K206" s="234"/>
      <c r="L206" s="237"/>
      <c r="M206" s="240"/>
      <c r="N206" s="234"/>
      <c r="O206" s="269"/>
      <c r="P206" s="269"/>
      <c r="Q206" s="220"/>
      <c r="R206" s="132"/>
      <c r="S206" s="130"/>
      <c r="T206" s="56">
        <f>VLOOKUP(U206,FORMULAS!$A$15:$B$18,2,0)</f>
        <v>0</v>
      </c>
      <c r="U206" s="57" t="s">
        <v>156</v>
      </c>
      <c r="V206" s="58">
        <f>+IF(U206='Tabla Valoración controles'!$D$4,'Tabla Valoración controles'!$F$4,IF('208-PLA-Ft-78 Mapa Gestión'!U206='Tabla Valoración controles'!$D$5,'Tabla Valoración controles'!$F$5,IF(U206=FORMULAS!$A$10,0,'Tabla Valoración controles'!$F$6)))</f>
        <v>0</v>
      </c>
      <c r="W206" s="57"/>
      <c r="X206" s="59">
        <f>+IF(W206='Tabla Valoración controles'!$D$7,'Tabla Valoración controles'!$F$7,IF(U206=FORMULAS!$A$10,0,'Tabla Valoración controles'!$F$8))</f>
        <v>0</v>
      </c>
      <c r="Y206" s="57"/>
      <c r="Z206" s="58">
        <f>+IF(Y206='Tabla Valoración controles'!$D$9,'Tabla Valoración controles'!$F$9,IF(U206=FORMULAS!$A$10,0,'Tabla Valoración controles'!$F$10))</f>
        <v>0</v>
      </c>
      <c r="AA206" s="57"/>
      <c r="AB206" s="58">
        <f>+IF(AA206='Tabla Valoración controles'!$D$9,'Tabla Valoración controles'!$F$9,IF(W206=FORMULAS!$A$10,0,'Tabla Valoración controles'!$F$10))</f>
        <v>0</v>
      </c>
      <c r="AC206" s="57"/>
      <c r="AD206" s="58">
        <f>+IF(AC206='Tabla Valoración controles'!$D$13,'Tabla Valoración controles'!$F$13,'Tabla Valoración controles'!$F$14)</f>
        <v>0</v>
      </c>
      <c r="AE206" s="105">
        <f t="shared" si="187"/>
        <v>0</v>
      </c>
      <c r="AF206" s="105">
        <f t="shared" si="192"/>
        <v>0</v>
      </c>
      <c r="AG206" s="105">
        <f t="shared" si="143"/>
        <v>0.36</v>
      </c>
      <c r="AH206" s="263"/>
      <c r="AI206" s="263"/>
      <c r="AJ206" s="263"/>
      <c r="AK206" s="263"/>
      <c r="AL206" s="264"/>
      <c r="AM206" s="266"/>
      <c r="AN206" s="216"/>
      <c r="AO206" s="140"/>
      <c r="AP206" s="140"/>
      <c r="AQ206" s="166"/>
      <c r="AR206" s="174"/>
      <c r="AS206" s="174"/>
      <c r="AT206" s="140"/>
      <c r="AU206" s="140"/>
      <c r="AV206" s="143"/>
      <c r="AW206" s="230"/>
      <c r="AX206" s="139"/>
      <c r="AY206" s="139"/>
      <c r="AZ206" s="139"/>
      <c r="BA206" s="189"/>
      <c r="BB206" s="139"/>
      <c r="BC206" s="139"/>
      <c r="BD206" s="139"/>
      <c r="BE206" s="189"/>
      <c r="BF206" s="139"/>
      <c r="BG206" s="139"/>
      <c r="BH206" s="139"/>
      <c r="BI206" s="189"/>
      <c r="BJ206" s="139"/>
      <c r="BK206" s="139"/>
      <c r="BL206" s="139"/>
      <c r="BM206" s="189"/>
      <c r="BN206" s="109"/>
      <c r="BO206" s="109"/>
      <c r="BP206" s="216"/>
      <c r="BQ206" s="189"/>
      <c r="BR206" s="216"/>
      <c r="BS206" s="216"/>
      <c r="BT206" s="216"/>
      <c r="BU206" s="189"/>
      <c r="BV206" s="216"/>
      <c r="BW206" s="216"/>
      <c r="BX206" s="216"/>
      <c r="BY206" s="189"/>
      <c r="BZ206" s="216"/>
      <c r="CA206" s="216"/>
      <c r="CB206" s="216"/>
      <c r="CC206" s="189"/>
      <c r="CD206" s="216"/>
      <c r="CE206" s="216"/>
      <c r="CF206" s="216"/>
      <c r="CG206" s="189"/>
      <c r="CH206" s="216"/>
      <c r="CI206" s="216"/>
      <c r="CJ206" s="216"/>
      <c r="CK206" s="189"/>
      <c r="CL206" s="216"/>
      <c r="CM206" s="216"/>
      <c r="CN206" s="216"/>
      <c r="CO206" s="189"/>
      <c r="CP206" s="216"/>
      <c r="CQ206" s="216"/>
      <c r="CR206" s="216"/>
      <c r="CS206" s="189"/>
      <c r="CT206" s="216"/>
      <c r="CU206" s="216"/>
      <c r="CV206" s="216"/>
      <c r="CW206" s="189"/>
      <c r="CX206" s="216"/>
      <c r="CY206" s="216"/>
      <c r="CZ206" s="216"/>
      <c r="DA206" s="216"/>
      <c r="DB206" s="216"/>
      <c r="DC206" s="216"/>
      <c r="DD206" s="216"/>
      <c r="DE206" s="216"/>
      <c r="DF206" s="189"/>
      <c r="DG206" s="216"/>
      <c r="DH206" s="216"/>
      <c r="DI206" s="216"/>
      <c r="DJ206" s="216"/>
      <c r="DK206" s="216"/>
      <c r="DL206" s="216"/>
      <c r="DM206" s="216"/>
      <c r="DN206" s="216"/>
      <c r="DO206" s="189"/>
      <c r="DP206" s="216"/>
      <c r="DQ206" s="216"/>
      <c r="DR206" s="216"/>
      <c r="DS206" s="216"/>
      <c r="DT206" s="216"/>
    </row>
    <row r="207" spans="1:124" ht="17.25" customHeight="1" x14ac:dyDescent="0.2">
      <c r="A207" s="279"/>
      <c r="B207" s="282"/>
      <c r="C207" s="261"/>
      <c r="D207" s="261"/>
      <c r="E207" s="282"/>
      <c r="F207" s="282"/>
      <c r="G207" s="273"/>
      <c r="H207" s="330"/>
      <c r="I207" s="273"/>
      <c r="J207" s="276"/>
      <c r="K207" s="235"/>
      <c r="L207" s="238"/>
      <c r="M207" s="241"/>
      <c r="N207" s="235"/>
      <c r="O207" s="270"/>
      <c r="P207" s="270"/>
      <c r="Q207" s="221"/>
      <c r="R207" s="132"/>
      <c r="S207" s="130"/>
      <c r="T207" s="56">
        <f>VLOOKUP(U207,FORMULAS!$A$15:$B$18,2,0)</f>
        <v>0</v>
      </c>
      <c r="U207" s="57" t="s">
        <v>156</v>
      </c>
      <c r="V207" s="58">
        <f>+IF(U207='Tabla Valoración controles'!$D$4,'Tabla Valoración controles'!$F$4,IF('208-PLA-Ft-78 Mapa Gestión'!U207='Tabla Valoración controles'!$D$5,'Tabla Valoración controles'!$F$5,IF(U207=FORMULAS!$A$10,0,'Tabla Valoración controles'!$F$6)))</f>
        <v>0</v>
      </c>
      <c r="W207" s="57"/>
      <c r="X207" s="59">
        <f>+IF(W207='Tabla Valoración controles'!$D$7,'Tabla Valoración controles'!$F$7,IF(U207=FORMULAS!$A$10,0,'Tabla Valoración controles'!$F$8))</f>
        <v>0</v>
      </c>
      <c r="Y207" s="57"/>
      <c r="Z207" s="58">
        <f>+IF(Y207='Tabla Valoración controles'!$D$9,'Tabla Valoración controles'!$F$9,IF(U207=FORMULAS!$A$10,0,'Tabla Valoración controles'!$F$10))</f>
        <v>0</v>
      </c>
      <c r="AA207" s="57"/>
      <c r="AB207" s="58">
        <f>+IF(AA207='Tabla Valoración controles'!$D$9,'Tabla Valoración controles'!$F$9,IF(W207=FORMULAS!$A$10,0,'Tabla Valoración controles'!$F$10))</f>
        <v>0</v>
      </c>
      <c r="AC207" s="57"/>
      <c r="AD207" s="58">
        <f>+IF(AC207='Tabla Valoración controles'!$D$13,'Tabla Valoración controles'!$F$13,'Tabla Valoración controles'!$F$14)</f>
        <v>0</v>
      </c>
      <c r="AE207" s="105">
        <f t="shared" si="187"/>
        <v>0</v>
      </c>
      <c r="AF207" s="105">
        <f t="shared" si="192"/>
        <v>0</v>
      </c>
      <c r="AG207" s="105">
        <f t="shared" si="143"/>
        <v>0.36</v>
      </c>
      <c r="AH207" s="263"/>
      <c r="AI207" s="263"/>
      <c r="AJ207" s="263"/>
      <c r="AK207" s="263"/>
      <c r="AL207" s="264"/>
      <c r="AM207" s="267"/>
      <c r="AN207" s="217"/>
      <c r="AO207" s="140"/>
      <c r="AP207" s="140"/>
      <c r="AQ207" s="166"/>
      <c r="AR207" s="174"/>
      <c r="AS207" s="174"/>
      <c r="AT207" s="140"/>
      <c r="AU207" s="140"/>
      <c r="AV207" s="144"/>
      <c r="AW207" s="231"/>
      <c r="AX207" s="139"/>
      <c r="AY207" s="139"/>
      <c r="AZ207" s="139"/>
      <c r="BA207" s="189"/>
      <c r="BB207" s="139"/>
      <c r="BC207" s="139"/>
      <c r="BD207" s="139"/>
      <c r="BE207" s="189"/>
      <c r="BF207" s="139"/>
      <c r="BG207" s="139"/>
      <c r="BH207" s="139"/>
      <c r="BI207" s="189"/>
      <c r="BJ207" s="139"/>
      <c r="BK207" s="139"/>
      <c r="BL207" s="139"/>
      <c r="BM207" s="189"/>
      <c r="BN207" s="110"/>
      <c r="BO207" s="110"/>
      <c r="BP207" s="217"/>
      <c r="BQ207" s="189"/>
      <c r="BR207" s="217"/>
      <c r="BS207" s="217"/>
      <c r="BT207" s="217"/>
      <c r="BU207" s="189"/>
      <c r="BV207" s="217"/>
      <c r="BW207" s="217"/>
      <c r="BX207" s="217"/>
      <c r="BY207" s="189"/>
      <c r="BZ207" s="217"/>
      <c r="CA207" s="217"/>
      <c r="CB207" s="217"/>
      <c r="CC207" s="189"/>
      <c r="CD207" s="217"/>
      <c r="CE207" s="217"/>
      <c r="CF207" s="217"/>
      <c r="CG207" s="189"/>
      <c r="CH207" s="217"/>
      <c r="CI207" s="217"/>
      <c r="CJ207" s="217"/>
      <c r="CK207" s="189"/>
      <c r="CL207" s="217"/>
      <c r="CM207" s="217"/>
      <c r="CN207" s="217"/>
      <c r="CO207" s="189"/>
      <c r="CP207" s="217"/>
      <c r="CQ207" s="217"/>
      <c r="CR207" s="217"/>
      <c r="CS207" s="189"/>
      <c r="CT207" s="217"/>
      <c r="CU207" s="217"/>
      <c r="CV207" s="217"/>
      <c r="CW207" s="189"/>
      <c r="CX207" s="217"/>
      <c r="CY207" s="217"/>
      <c r="CZ207" s="217"/>
      <c r="DA207" s="217"/>
      <c r="DB207" s="217"/>
      <c r="DC207" s="217"/>
      <c r="DD207" s="217"/>
      <c r="DE207" s="217"/>
      <c r="DF207" s="189"/>
      <c r="DG207" s="217"/>
      <c r="DH207" s="217"/>
      <c r="DI207" s="217"/>
      <c r="DJ207" s="217"/>
      <c r="DK207" s="217"/>
      <c r="DL207" s="217"/>
      <c r="DM207" s="217"/>
      <c r="DN207" s="217"/>
      <c r="DO207" s="189"/>
      <c r="DP207" s="217"/>
      <c r="DQ207" s="217"/>
      <c r="DR207" s="217"/>
      <c r="DS207" s="217"/>
      <c r="DT207" s="217"/>
    </row>
    <row r="208" spans="1:124" ht="65.25" customHeight="1" x14ac:dyDescent="0.2">
      <c r="A208" s="277">
        <v>34</v>
      </c>
      <c r="B208" s="280" t="s">
        <v>170</v>
      </c>
      <c r="C208" s="259" t="str">
        <f>VLOOKUP(B208,FORMULAS!$A$30:$B$52,2,0)</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D208" s="259" t="str">
        <f>VLOOKUP(B208,FORMULAS!$A$30:$C$52,3,0)</f>
        <v>Director de Mejoramiento de Vivienda</v>
      </c>
      <c r="E208" s="280" t="s">
        <v>112</v>
      </c>
      <c r="F208" s="286" t="s">
        <v>435</v>
      </c>
      <c r="G208" s="286" t="s">
        <v>436</v>
      </c>
      <c r="H208" s="289" t="s">
        <v>437</v>
      </c>
      <c r="I208" s="271" t="s">
        <v>259</v>
      </c>
      <c r="J208" s="274">
        <v>600</v>
      </c>
      <c r="K208" s="233" t="str">
        <f>+IF(L208=FORMULAS!$N$2,FORMULAS!$O$2,IF('208-PLA-Ft-78 Mapa Gestión'!L208:L213=FORMULAS!$N$3,FORMULAS!$O$3,IF('208-PLA-Ft-78 Mapa Gestión'!L208:L213=FORMULAS!$N$4,FORMULAS!$O$4,IF('208-PLA-Ft-78 Mapa Gestión'!L208:L213=FORMULAS!$N$5,FORMULAS!$O$5,IF('208-PLA-Ft-78 Mapa Gestión'!L208:L213=FORMULAS!$N$6,FORMULAS!$O$6)))))</f>
        <v>Alta</v>
      </c>
      <c r="L208" s="236">
        <f>+IF(J208&lt;=FORMULAS!$M$2,FORMULAS!$N$2,IF('208-PLA-Ft-78 Mapa Gestión'!J208&lt;=FORMULAS!$M$3,FORMULAS!$N$3,IF('208-PLA-Ft-78 Mapa Gestión'!J208&lt;=FORMULAS!$M$4,FORMULAS!$N$4,IF('208-PLA-Ft-78 Mapa Gestión'!J208&lt;=FORMULAS!$M$5,FORMULAS!$N$5,FORMULAS!$N$6))))</f>
        <v>0.8</v>
      </c>
      <c r="M208" s="239" t="s">
        <v>133</v>
      </c>
      <c r="N208" s="233" t="str">
        <f>+IF(M208=FORMULAS!$H$2,FORMULAS!$I$2,IF('208-PLA-Ft-78 Mapa Gestión'!M208:M213=FORMULAS!$H$3,FORMULAS!$I$3,IF('208-PLA-Ft-78 Mapa Gestión'!M208:M213=FORMULAS!$H$4,FORMULAS!$I$4,IF('208-PLA-Ft-78 Mapa Gestión'!M208:M213=FORMULAS!$H$5,FORMULAS!$I$5,IF('208-PLA-Ft-78 Mapa Gestión'!M208:M213=FORMULAS!$H$6,FORMULAS!$I$6,IF('208-PLA-Ft-78 Mapa Gestión'!M208:M213=FORMULAS!$H$7,FORMULAS!$I$7,IF('208-PLA-Ft-78 Mapa Gestión'!M208:M213=FORMULAS!$H$8,FORMULAS!$I$8,IF('208-PLA-Ft-78 Mapa Gestión'!M208:M213=FORMULAS!$H$9,FORMULAS!$I$9,IF('208-PLA-Ft-78 Mapa Gestión'!M208:M213=FORMULAS!$H$10,FORMULAS!$I$10,IF('208-PLA-Ft-78 Mapa Gestión'!M208:M213=FORMULAS!$H$11,FORMULAS!$I$11))))))))))</f>
        <v>Leve</v>
      </c>
      <c r="O208" s="268">
        <f>VLOOKUP(N208,FORMULAS!$I$1:$J$6,2,0)</f>
        <v>0.2</v>
      </c>
      <c r="P208" s="268" t="str">
        <f t="shared" ref="P208" si="193">CONCATENATE(N208,K208)</f>
        <v>LeveAlta</v>
      </c>
      <c r="Q208" s="219" t="str">
        <f>VLOOKUP(P208,FORMULAS!$K$17:$L$42,2,0)</f>
        <v>Moderado</v>
      </c>
      <c r="R208" s="134">
        <v>1</v>
      </c>
      <c r="S208" s="130" t="s">
        <v>499</v>
      </c>
      <c r="T208" s="56" t="str">
        <f>VLOOKUP(U208,FORMULAS!$A$15:$B$18,2,0)</f>
        <v>Probabilidad</v>
      </c>
      <c r="U208" s="57" t="s">
        <v>13</v>
      </c>
      <c r="V208" s="58">
        <f>+IF(U208='Tabla Valoración controles'!$D$4,'Tabla Valoración controles'!$F$4,IF('208-PLA-Ft-78 Mapa Gestión'!U208='Tabla Valoración controles'!$D$5,'Tabla Valoración controles'!$F$5,IF(U208=FORMULAS!$A$10,0,'Tabla Valoración controles'!$F$6)))</f>
        <v>0.25</v>
      </c>
      <c r="W208" s="57" t="s">
        <v>8</v>
      </c>
      <c r="X208" s="59">
        <f>+IF(W208='Tabla Valoración controles'!$D$7,'Tabla Valoración controles'!$F$7,IF(U208=FORMULAS!$A$10,0,'Tabla Valoración controles'!$F$8))</f>
        <v>0.15</v>
      </c>
      <c r="Y208" s="57" t="s">
        <v>18</v>
      </c>
      <c r="Z208" s="58">
        <f>+IF(Y208='Tabla Valoración controles'!$D$9,'Tabla Valoración controles'!$F$9,IF(U208=FORMULAS!$A$10,0,'Tabla Valoración controles'!$F$10))</f>
        <v>0</v>
      </c>
      <c r="AA208" s="57" t="s">
        <v>21</v>
      </c>
      <c r="AB208" s="58">
        <f>+IF(AA208='Tabla Valoración controles'!$D$9,'Tabla Valoración controles'!$F$9,IF(W208=FORMULAS!$A$10,0,'Tabla Valoración controles'!$F$10))</f>
        <v>0</v>
      </c>
      <c r="AC208" s="57" t="s">
        <v>101</v>
      </c>
      <c r="AD208" s="58">
        <f>+IF(AC208='Tabla Valoración controles'!$D$13,'Tabla Valoración controles'!$F$13,'Tabla Valoración controles'!$F$14)</f>
        <v>0</v>
      </c>
      <c r="AE208" s="105">
        <f t="shared" si="187"/>
        <v>0.4</v>
      </c>
      <c r="AF208" s="105">
        <f>+IF(T208=FORMULAS!$A$8,'208-PLA-Ft-78 Mapa Gestión'!AE208*'208-PLA-Ft-78 Mapa Gestión'!L208:L213,'208-PLA-Ft-78 Mapa Gestión'!AE208*'208-PLA-Ft-78 Mapa Gestión'!O208:O213)</f>
        <v>0.32000000000000006</v>
      </c>
      <c r="AG208" s="105">
        <f>+IF(T208=FORMULAS!$A$8,'208-PLA-Ft-78 Mapa Gestión'!L208:L213-'208-PLA-Ft-78 Mapa Gestión'!AF208,0)</f>
        <v>0.48</v>
      </c>
      <c r="AH208" s="262">
        <f t="shared" ref="AH208" si="194">+AG213</f>
        <v>0.48</v>
      </c>
      <c r="AI208" s="262" t="str">
        <f>+IF(AH208&lt;=FORMULAS!$N$2,FORMULAS!$O$2,IF(AH208&lt;=FORMULAS!$N$3,FORMULAS!$O$3,IF(AH208&lt;=FORMULAS!$N$4,FORMULAS!$O$4,IF(AH208&lt;=FORMULAS!$N$5,FORMULAS!$O$5,FORMULAS!O204))))</f>
        <v>Media</v>
      </c>
      <c r="AJ208" s="262" t="str">
        <f>+IF(T208=FORMULAS!$A$9,AG213,'208-PLA-Ft-78 Mapa Gestión'!N208:N213)</f>
        <v>Leve</v>
      </c>
      <c r="AK208" s="262">
        <f>+IF(T208=FORMULAS!B207,'208-PLA-Ft-78 Mapa Gestión'!AG213,'208-PLA-Ft-78 Mapa Gestión'!O208:O213)</f>
        <v>0.2</v>
      </c>
      <c r="AL208" s="264" t="str">
        <f t="shared" ref="AL208" si="195">CONCATENATE(AJ208,AI208)</f>
        <v>LeveMedia</v>
      </c>
      <c r="AM208" s="265" t="str">
        <f>VLOOKUP(AL208,FORMULAS!$K$17:$L$42,2,0)</f>
        <v>Moderado</v>
      </c>
      <c r="AN208" s="215" t="s">
        <v>162</v>
      </c>
      <c r="AO208" s="140" t="s">
        <v>550</v>
      </c>
      <c r="AP208" s="140" t="s">
        <v>582</v>
      </c>
      <c r="AQ208" s="166" t="s">
        <v>320</v>
      </c>
      <c r="AR208" s="174">
        <v>44562</v>
      </c>
      <c r="AS208" s="174">
        <v>44926</v>
      </c>
      <c r="AT208" s="140" t="s">
        <v>650</v>
      </c>
      <c r="AU208" s="140" t="s">
        <v>651</v>
      </c>
      <c r="AV208" s="157" t="s">
        <v>234</v>
      </c>
      <c r="AW208" s="229" t="s">
        <v>684</v>
      </c>
      <c r="AX208" s="139"/>
      <c r="AY208" s="139"/>
      <c r="AZ208" s="139"/>
      <c r="BA208" s="189"/>
      <c r="BB208" s="139"/>
      <c r="BC208" s="139"/>
      <c r="BD208" s="139"/>
      <c r="BE208" s="189"/>
      <c r="BF208" s="139"/>
      <c r="BG208" s="139"/>
      <c r="BH208" s="139"/>
      <c r="BI208" s="189"/>
      <c r="BJ208" s="139"/>
      <c r="BK208" s="139"/>
      <c r="BL208" s="139"/>
      <c r="BM208" s="189"/>
      <c r="BN208" s="108"/>
      <c r="BO208" s="108"/>
      <c r="BP208" s="215"/>
      <c r="BQ208" s="189"/>
      <c r="BR208" s="215"/>
      <c r="BS208" s="215"/>
      <c r="BT208" s="215"/>
      <c r="BU208" s="189"/>
      <c r="BV208" s="215"/>
      <c r="BW208" s="215"/>
      <c r="BX208" s="215"/>
      <c r="BY208" s="189"/>
      <c r="BZ208" s="215"/>
      <c r="CA208" s="215"/>
      <c r="CB208" s="215"/>
      <c r="CC208" s="189"/>
      <c r="CD208" s="215"/>
      <c r="CE208" s="215"/>
      <c r="CF208" s="215"/>
      <c r="CG208" s="189"/>
      <c r="CH208" s="215"/>
      <c r="CI208" s="215"/>
      <c r="CJ208" s="215"/>
      <c r="CK208" s="189"/>
      <c r="CL208" s="215"/>
      <c r="CM208" s="215"/>
      <c r="CN208" s="215"/>
      <c r="CO208" s="189"/>
      <c r="CP208" s="215"/>
      <c r="CQ208" s="215"/>
      <c r="CR208" s="215"/>
      <c r="CS208" s="189"/>
      <c r="CT208" s="215"/>
      <c r="CU208" s="215"/>
      <c r="CV208" s="215"/>
      <c r="CW208" s="189"/>
      <c r="CX208" s="215"/>
      <c r="CY208" s="215"/>
      <c r="CZ208" s="215"/>
      <c r="DA208" s="215"/>
      <c r="DB208" s="215"/>
      <c r="DC208" s="215"/>
      <c r="DD208" s="215"/>
      <c r="DE208" s="215"/>
      <c r="DF208" s="189"/>
      <c r="DG208" s="215"/>
      <c r="DH208" s="215"/>
      <c r="DI208" s="215"/>
      <c r="DJ208" s="215"/>
      <c r="DK208" s="215"/>
      <c r="DL208" s="215"/>
      <c r="DM208" s="215"/>
      <c r="DN208" s="215"/>
      <c r="DO208" s="189"/>
      <c r="DP208" s="215"/>
      <c r="DQ208" s="215"/>
      <c r="DR208" s="215"/>
      <c r="DS208" s="215"/>
      <c r="DT208" s="215"/>
    </row>
    <row r="209" spans="1:124" ht="17.25" customHeight="1" x14ac:dyDescent="0.2">
      <c r="A209" s="278"/>
      <c r="B209" s="281"/>
      <c r="C209" s="260"/>
      <c r="D209" s="260"/>
      <c r="E209" s="281"/>
      <c r="F209" s="287"/>
      <c r="G209" s="335"/>
      <c r="H209" s="324"/>
      <c r="I209" s="272"/>
      <c r="J209" s="275"/>
      <c r="K209" s="234"/>
      <c r="L209" s="237"/>
      <c r="M209" s="240"/>
      <c r="N209" s="234"/>
      <c r="O209" s="269"/>
      <c r="P209" s="269"/>
      <c r="Q209" s="220"/>
      <c r="R209" s="132"/>
      <c r="S209" s="130"/>
      <c r="T209" s="56">
        <f>VLOOKUP(U209,FORMULAS!$A$15:$B$18,2,0)</f>
        <v>0</v>
      </c>
      <c r="U209" s="57" t="s">
        <v>156</v>
      </c>
      <c r="V209" s="58">
        <f>+IF(U209='Tabla Valoración controles'!$D$4,'Tabla Valoración controles'!$F$4,IF('208-PLA-Ft-78 Mapa Gestión'!U209='Tabla Valoración controles'!$D$5,'Tabla Valoración controles'!$F$5,IF(U209=FORMULAS!$A$10,0,'Tabla Valoración controles'!$F$6)))</f>
        <v>0</v>
      </c>
      <c r="W209" s="57"/>
      <c r="X209" s="59">
        <f>+IF(W209='Tabla Valoración controles'!$D$7,'Tabla Valoración controles'!$F$7,IF(U209=FORMULAS!$A$10,0,'Tabla Valoración controles'!$F$8))</f>
        <v>0</v>
      </c>
      <c r="Y209" s="57"/>
      <c r="Z209" s="58">
        <f>+IF(Y209='Tabla Valoración controles'!$D$9,'Tabla Valoración controles'!$F$9,IF(U209=FORMULAS!$A$10,0,'Tabla Valoración controles'!$F$10))</f>
        <v>0</v>
      </c>
      <c r="AA209" s="57"/>
      <c r="AB209" s="58">
        <f>+IF(AA209='Tabla Valoración controles'!$D$9,'Tabla Valoración controles'!$F$9,IF(W209=FORMULAS!$A$10,0,'Tabla Valoración controles'!$F$10))</f>
        <v>0</v>
      </c>
      <c r="AC209" s="57"/>
      <c r="AD209" s="58">
        <f>+IF(AC209='Tabla Valoración controles'!$D$13,'Tabla Valoración controles'!$F$13,'Tabla Valoración controles'!$F$14)</f>
        <v>0</v>
      </c>
      <c r="AE209" s="105">
        <f t="shared" si="187"/>
        <v>0</v>
      </c>
      <c r="AF209" s="105">
        <f t="shared" ref="AF209" si="196">+AE209*AG208</f>
        <v>0</v>
      </c>
      <c r="AG209" s="105">
        <f t="shared" ref="AG209" si="197">+AG208-AF209</f>
        <v>0.48</v>
      </c>
      <c r="AH209" s="263"/>
      <c r="AI209" s="263"/>
      <c r="AJ209" s="263"/>
      <c r="AK209" s="263"/>
      <c r="AL209" s="264"/>
      <c r="AM209" s="266"/>
      <c r="AN209" s="216"/>
      <c r="AO209" s="140"/>
      <c r="AP209" s="140"/>
      <c r="AQ209" s="166"/>
      <c r="AR209" s="174"/>
      <c r="AS209" s="174"/>
      <c r="AT209" s="140"/>
      <c r="AU209" s="140"/>
      <c r="AV209" s="143"/>
      <c r="AW209" s="230"/>
      <c r="AX209" s="139"/>
      <c r="AY209" s="139"/>
      <c r="AZ209" s="139"/>
      <c r="BA209" s="189"/>
      <c r="BB209" s="139"/>
      <c r="BC209" s="139"/>
      <c r="BD209" s="139"/>
      <c r="BE209" s="189"/>
      <c r="BF209" s="139"/>
      <c r="BG209" s="139"/>
      <c r="BH209" s="139"/>
      <c r="BI209" s="189"/>
      <c r="BJ209" s="139"/>
      <c r="BK209" s="139"/>
      <c r="BL209" s="139"/>
      <c r="BM209" s="189"/>
      <c r="BN209" s="109"/>
      <c r="BO209" s="109"/>
      <c r="BP209" s="216"/>
      <c r="BQ209" s="189"/>
      <c r="BR209" s="216"/>
      <c r="BS209" s="216"/>
      <c r="BT209" s="216"/>
      <c r="BU209" s="189"/>
      <c r="BV209" s="216"/>
      <c r="BW209" s="216"/>
      <c r="BX209" s="216"/>
      <c r="BY209" s="189"/>
      <c r="BZ209" s="216"/>
      <c r="CA209" s="216"/>
      <c r="CB209" s="216"/>
      <c r="CC209" s="189"/>
      <c r="CD209" s="216"/>
      <c r="CE209" s="216"/>
      <c r="CF209" s="216"/>
      <c r="CG209" s="189"/>
      <c r="CH209" s="216"/>
      <c r="CI209" s="216"/>
      <c r="CJ209" s="216"/>
      <c r="CK209" s="189"/>
      <c r="CL209" s="216"/>
      <c r="CM209" s="216"/>
      <c r="CN209" s="216"/>
      <c r="CO209" s="189"/>
      <c r="CP209" s="216"/>
      <c r="CQ209" s="216"/>
      <c r="CR209" s="216"/>
      <c r="CS209" s="189"/>
      <c r="CT209" s="216"/>
      <c r="CU209" s="216"/>
      <c r="CV209" s="216"/>
      <c r="CW209" s="189"/>
      <c r="CX209" s="216"/>
      <c r="CY209" s="216"/>
      <c r="CZ209" s="216"/>
      <c r="DA209" s="216"/>
      <c r="DB209" s="216"/>
      <c r="DC209" s="216"/>
      <c r="DD209" s="216"/>
      <c r="DE209" s="216"/>
      <c r="DF209" s="189"/>
      <c r="DG209" s="216"/>
      <c r="DH209" s="216"/>
      <c r="DI209" s="216"/>
      <c r="DJ209" s="216"/>
      <c r="DK209" s="216"/>
      <c r="DL209" s="216"/>
      <c r="DM209" s="216"/>
      <c r="DN209" s="216"/>
      <c r="DO209" s="189"/>
      <c r="DP209" s="216"/>
      <c r="DQ209" s="216"/>
      <c r="DR209" s="216"/>
      <c r="DS209" s="216"/>
      <c r="DT209" s="216"/>
    </row>
    <row r="210" spans="1:124" ht="17.25" customHeight="1" x14ac:dyDescent="0.2">
      <c r="A210" s="278"/>
      <c r="B210" s="281"/>
      <c r="C210" s="260"/>
      <c r="D210" s="260"/>
      <c r="E210" s="281"/>
      <c r="F210" s="287"/>
      <c r="G210" s="335"/>
      <c r="H210" s="324"/>
      <c r="I210" s="272"/>
      <c r="J210" s="275"/>
      <c r="K210" s="234"/>
      <c r="L210" s="237"/>
      <c r="M210" s="240"/>
      <c r="N210" s="234"/>
      <c r="O210" s="269"/>
      <c r="P210" s="269"/>
      <c r="Q210" s="220"/>
      <c r="R210" s="132"/>
      <c r="S210" s="130"/>
      <c r="T210" s="56">
        <f>VLOOKUP(U210,FORMULAS!$A$15:$B$18,2,0)</f>
        <v>0</v>
      </c>
      <c r="U210" s="57" t="s">
        <v>156</v>
      </c>
      <c r="V210" s="58">
        <f>+IF(U210='Tabla Valoración controles'!$D$4,'Tabla Valoración controles'!$F$4,IF('208-PLA-Ft-78 Mapa Gestión'!U210='Tabla Valoración controles'!$D$5,'Tabla Valoración controles'!$F$5,IF(U210=FORMULAS!$A$10,0,'Tabla Valoración controles'!$F$6)))</f>
        <v>0</v>
      </c>
      <c r="W210" s="57"/>
      <c r="X210" s="59">
        <f>+IF(W210='Tabla Valoración controles'!$D$7,'Tabla Valoración controles'!$F$7,IF(U210=FORMULAS!$A$10,0,'Tabla Valoración controles'!$F$8))</f>
        <v>0</v>
      </c>
      <c r="Y210" s="57"/>
      <c r="Z210" s="58">
        <f>+IF(Y210='Tabla Valoración controles'!$D$9,'Tabla Valoración controles'!$F$9,IF(U210=FORMULAS!$A$10,0,'Tabla Valoración controles'!$F$10))</f>
        <v>0</v>
      </c>
      <c r="AA210" s="57"/>
      <c r="AB210" s="58">
        <f>+IF(AA210='Tabla Valoración controles'!$D$9,'Tabla Valoración controles'!$F$9,IF(W210=FORMULAS!$A$10,0,'Tabla Valoración controles'!$F$10))</f>
        <v>0</v>
      </c>
      <c r="AC210" s="57"/>
      <c r="AD210" s="58">
        <f>+IF(AC210='Tabla Valoración controles'!$D$13,'Tabla Valoración controles'!$F$13,'Tabla Valoración controles'!$F$14)</f>
        <v>0</v>
      </c>
      <c r="AE210" s="105">
        <f t="shared" si="187"/>
        <v>0</v>
      </c>
      <c r="AF210" s="105">
        <f t="shared" ref="AF210:AF213" si="198">+AF209*AE210</f>
        <v>0</v>
      </c>
      <c r="AG210" s="105">
        <f t="shared" si="143"/>
        <v>0.48</v>
      </c>
      <c r="AH210" s="263"/>
      <c r="AI210" s="263"/>
      <c r="AJ210" s="263"/>
      <c r="AK210" s="263"/>
      <c r="AL210" s="264"/>
      <c r="AM210" s="266"/>
      <c r="AN210" s="216"/>
      <c r="AO210" s="140"/>
      <c r="AP210" s="140"/>
      <c r="AQ210" s="166"/>
      <c r="AR210" s="174"/>
      <c r="AS210" s="174"/>
      <c r="AT210" s="140"/>
      <c r="AU210" s="140"/>
      <c r="AV210" s="143"/>
      <c r="AW210" s="230"/>
      <c r="AX210" s="139"/>
      <c r="AY210" s="139"/>
      <c r="AZ210" s="139"/>
      <c r="BA210" s="189"/>
      <c r="BB210" s="139"/>
      <c r="BC210" s="139"/>
      <c r="BD210" s="139"/>
      <c r="BE210" s="189"/>
      <c r="BF210" s="139"/>
      <c r="BG210" s="139"/>
      <c r="BH210" s="139"/>
      <c r="BI210" s="189"/>
      <c r="BJ210" s="139"/>
      <c r="BK210" s="139"/>
      <c r="BL210" s="139"/>
      <c r="BM210" s="189"/>
      <c r="BN210" s="109"/>
      <c r="BO210" s="109"/>
      <c r="BP210" s="216"/>
      <c r="BQ210" s="189"/>
      <c r="BR210" s="216"/>
      <c r="BS210" s="216"/>
      <c r="BT210" s="216"/>
      <c r="BU210" s="189"/>
      <c r="BV210" s="216"/>
      <c r="BW210" s="216"/>
      <c r="BX210" s="216"/>
      <c r="BY210" s="189"/>
      <c r="BZ210" s="216"/>
      <c r="CA210" s="216"/>
      <c r="CB210" s="216"/>
      <c r="CC210" s="189"/>
      <c r="CD210" s="216"/>
      <c r="CE210" s="216"/>
      <c r="CF210" s="216"/>
      <c r="CG210" s="189"/>
      <c r="CH210" s="216"/>
      <c r="CI210" s="216"/>
      <c r="CJ210" s="216"/>
      <c r="CK210" s="189"/>
      <c r="CL210" s="216"/>
      <c r="CM210" s="216"/>
      <c r="CN210" s="216"/>
      <c r="CO210" s="189"/>
      <c r="CP210" s="216"/>
      <c r="CQ210" s="216"/>
      <c r="CR210" s="216"/>
      <c r="CS210" s="189"/>
      <c r="CT210" s="216"/>
      <c r="CU210" s="216"/>
      <c r="CV210" s="216"/>
      <c r="CW210" s="189"/>
      <c r="CX210" s="216"/>
      <c r="CY210" s="216"/>
      <c r="CZ210" s="216"/>
      <c r="DA210" s="216"/>
      <c r="DB210" s="216"/>
      <c r="DC210" s="216"/>
      <c r="DD210" s="216"/>
      <c r="DE210" s="216"/>
      <c r="DF210" s="189"/>
      <c r="DG210" s="216"/>
      <c r="DH210" s="216"/>
      <c r="DI210" s="216"/>
      <c r="DJ210" s="216"/>
      <c r="DK210" s="216"/>
      <c r="DL210" s="216"/>
      <c r="DM210" s="216"/>
      <c r="DN210" s="216"/>
      <c r="DO210" s="189"/>
      <c r="DP210" s="216"/>
      <c r="DQ210" s="216"/>
      <c r="DR210" s="216"/>
      <c r="DS210" s="216"/>
      <c r="DT210" s="216"/>
    </row>
    <row r="211" spans="1:124" ht="17.25" customHeight="1" x14ac:dyDescent="0.2">
      <c r="A211" s="278"/>
      <c r="B211" s="281"/>
      <c r="C211" s="260"/>
      <c r="D211" s="260"/>
      <c r="E211" s="281"/>
      <c r="F211" s="287"/>
      <c r="G211" s="335"/>
      <c r="H211" s="324"/>
      <c r="I211" s="272"/>
      <c r="J211" s="275"/>
      <c r="K211" s="234"/>
      <c r="L211" s="237"/>
      <c r="M211" s="240"/>
      <c r="N211" s="234"/>
      <c r="O211" s="269"/>
      <c r="P211" s="269"/>
      <c r="Q211" s="220"/>
      <c r="R211" s="132"/>
      <c r="S211" s="130"/>
      <c r="T211" s="56">
        <f>VLOOKUP(U211,FORMULAS!$A$15:$B$18,2,0)</f>
        <v>0</v>
      </c>
      <c r="U211" s="57" t="s">
        <v>156</v>
      </c>
      <c r="V211" s="58">
        <f>+IF(U211='Tabla Valoración controles'!$D$4,'Tabla Valoración controles'!$F$4,IF('208-PLA-Ft-78 Mapa Gestión'!U211='Tabla Valoración controles'!$D$5,'Tabla Valoración controles'!$F$5,IF(U211=FORMULAS!$A$10,0,'Tabla Valoración controles'!$F$6)))</f>
        <v>0</v>
      </c>
      <c r="W211" s="57"/>
      <c r="X211" s="59">
        <f>+IF(W211='Tabla Valoración controles'!$D$7,'Tabla Valoración controles'!$F$7,IF(U211=FORMULAS!$A$10,0,'Tabla Valoración controles'!$F$8))</f>
        <v>0</v>
      </c>
      <c r="Y211" s="57"/>
      <c r="Z211" s="58">
        <f>+IF(Y211='Tabla Valoración controles'!$D$9,'Tabla Valoración controles'!$F$9,IF(U211=FORMULAS!$A$10,0,'Tabla Valoración controles'!$F$10))</f>
        <v>0</v>
      </c>
      <c r="AA211" s="57"/>
      <c r="AB211" s="58">
        <f>+IF(AA211='Tabla Valoración controles'!$D$9,'Tabla Valoración controles'!$F$9,IF(W211=FORMULAS!$A$10,0,'Tabla Valoración controles'!$F$10))</f>
        <v>0</v>
      </c>
      <c r="AC211" s="57"/>
      <c r="AD211" s="58">
        <f>+IF(AC211='Tabla Valoración controles'!$D$13,'Tabla Valoración controles'!$F$13,'Tabla Valoración controles'!$F$14)</f>
        <v>0</v>
      </c>
      <c r="AE211" s="105">
        <f t="shared" si="187"/>
        <v>0</v>
      </c>
      <c r="AF211" s="105">
        <f t="shared" si="198"/>
        <v>0</v>
      </c>
      <c r="AG211" s="105">
        <f t="shared" si="143"/>
        <v>0.48</v>
      </c>
      <c r="AH211" s="263"/>
      <c r="AI211" s="263"/>
      <c r="AJ211" s="263"/>
      <c r="AK211" s="263"/>
      <c r="AL211" s="264"/>
      <c r="AM211" s="266"/>
      <c r="AN211" s="216"/>
      <c r="AO211" s="140"/>
      <c r="AP211" s="140"/>
      <c r="AQ211" s="166"/>
      <c r="AR211" s="174"/>
      <c r="AS211" s="174"/>
      <c r="AT211" s="140"/>
      <c r="AU211" s="140"/>
      <c r="AV211" s="143"/>
      <c r="AW211" s="230"/>
      <c r="AX211" s="139"/>
      <c r="AY211" s="139"/>
      <c r="AZ211" s="139"/>
      <c r="BA211" s="189"/>
      <c r="BB211" s="139"/>
      <c r="BC211" s="139"/>
      <c r="BD211" s="139"/>
      <c r="BE211" s="189"/>
      <c r="BF211" s="139"/>
      <c r="BG211" s="139"/>
      <c r="BH211" s="139"/>
      <c r="BI211" s="189"/>
      <c r="BJ211" s="139"/>
      <c r="BK211" s="139"/>
      <c r="BL211" s="139"/>
      <c r="BM211" s="189"/>
      <c r="BN211" s="109"/>
      <c r="BO211" s="109"/>
      <c r="BP211" s="216"/>
      <c r="BQ211" s="189"/>
      <c r="BR211" s="216"/>
      <c r="BS211" s="216"/>
      <c r="BT211" s="216"/>
      <c r="BU211" s="189"/>
      <c r="BV211" s="216"/>
      <c r="BW211" s="216"/>
      <c r="BX211" s="216"/>
      <c r="BY211" s="189"/>
      <c r="BZ211" s="216"/>
      <c r="CA211" s="216"/>
      <c r="CB211" s="216"/>
      <c r="CC211" s="189"/>
      <c r="CD211" s="216"/>
      <c r="CE211" s="216"/>
      <c r="CF211" s="216"/>
      <c r="CG211" s="189"/>
      <c r="CH211" s="216"/>
      <c r="CI211" s="216"/>
      <c r="CJ211" s="216"/>
      <c r="CK211" s="189"/>
      <c r="CL211" s="216"/>
      <c r="CM211" s="216"/>
      <c r="CN211" s="216"/>
      <c r="CO211" s="189"/>
      <c r="CP211" s="216"/>
      <c r="CQ211" s="216"/>
      <c r="CR211" s="216"/>
      <c r="CS211" s="189"/>
      <c r="CT211" s="216"/>
      <c r="CU211" s="216"/>
      <c r="CV211" s="216"/>
      <c r="CW211" s="189"/>
      <c r="CX211" s="216"/>
      <c r="CY211" s="216"/>
      <c r="CZ211" s="216"/>
      <c r="DA211" s="216"/>
      <c r="DB211" s="216"/>
      <c r="DC211" s="216"/>
      <c r="DD211" s="216"/>
      <c r="DE211" s="216"/>
      <c r="DF211" s="189"/>
      <c r="DG211" s="216"/>
      <c r="DH211" s="216"/>
      <c r="DI211" s="216"/>
      <c r="DJ211" s="216"/>
      <c r="DK211" s="216"/>
      <c r="DL211" s="216"/>
      <c r="DM211" s="216"/>
      <c r="DN211" s="216"/>
      <c r="DO211" s="189"/>
      <c r="DP211" s="216"/>
      <c r="DQ211" s="216"/>
      <c r="DR211" s="216"/>
      <c r="DS211" s="216"/>
      <c r="DT211" s="216"/>
    </row>
    <row r="212" spans="1:124" ht="17.25" customHeight="1" x14ac:dyDescent="0.2">
      <c r="A212" s="278"/>
      <c r="B212" s="281"/>
      <c r="C212" s="260"/>
      <c r="D212" s="260"/>
      <c r="E212" s="281"/>
      <c r="F212" s="287"/>
      <c r="G212" s="335"/>
      <c r="H212" s="324"/>
      <c r="I212" s="272"/>
      <c r="J212" s="275"/>
      <c r="K212" s="234"/>
      <c r="L212" s="237"/>
      <c r="M212" s="240"/>
      <c r="N212" s="234"/>
      <c r="O212" s="269"/>
      <c r="P212" s="269"/>
      <c r="Q212" s="220"/>
      <c r="R212" s="132"/>
      <c r="S212" s="130"/>
      <c r="T212" s="56">
        <f>VLOOKUP(U212,FORMULAS!$A$15:$B$18,2,0)</f>
        <v>0</v>
      </c>
      <c r="U212" s="57" t="s">
        <v>156</v>
      </c>
      <c r="V212" s="58">
        <f>+IF(U212='Tabla Valoración controles'!$D$4,'Tabla Valoración controles'!$F$4,IF('208-PLA-Ft-78 Mapa Gestión'!U212='Tabla Valoración controles'!$D$5,'Tabla Valoración controles'!$F$5,IF(U212=FORMULAS!$A$10,0,'Tabla Valoración controles'!$F$6)))</f>
        <v>0</v>
      </c>
      <c r="W212" s="57"/>
      <c r="X212" s="59">
        <f>+IF(W212='Tabla Valoración controles'!$D$7,'Tabla Valoración controles'!$F$7,IF(U212=FORMULAS!$A$10,0,'Tabla Valoración controles'!$F$8))</f>
        <v>0</v>
      </c>
      <c r="Y212" s="57"/>
      <c r="Z212" s="58">
        <f>+IF(Y212='Tabla Valoración controles'!$D$9,'Tabla Valoración controles'!$F$9,IF(U212=FORMULAS!$A$10,0,'Tabla Valoración controles'!$F$10))</f>
        <v>0</v>
      </c>
      <c r="AA212" s="57"/>
      <c r="AB212" s="58">
        <f>+IF(AA212='Tabla Valoración controles'!$D$9,'Tabla Valoración controles'!$F$9,IF(W212=FORMULAS!$A$10,0,'Tabla Valoración controles'!$F$10))</f>
        <v>0</v>
      </c>
      <c r="AC212" s="57"/>
      <c r="AD212" s="58">
        <f>+IF(AC212='Tabla Valoración controles'!$D$13,'Tabla Valoración controles'!$F$13,'Tabla Valoración controles'!$F$14)</f>
        <v>0</v>
      </c>
      <c r="AE212" s="105">
        <f t="shared" si="187"/>
        <v>0</v>
      </c>
      <c r="AF212" s="105">
        <f t="shared" si="198"/>
        <v>0</v>
      </c>
      <c r="AG212" s="105">
        <f t="shared" si="143"/>
        <v>0.48</v>
      </c>
      <c r="AH212" s="263"/>
      <c r="AI212" s="263"/>
      <c r="AJ212" s="263"/>
      <c r="AK212" s="263"/>
      <c r="AL212" s="264"/>
      <c r="AM212" s="266"/>
      <c r="AN212" s="216"/>
      <c r="AO212" s="140"/>
      <c r="AP212" s="140"/>
      <c r="AQ212" s="166"/>
      <c r="AR212" s="174"/>
      <c r="AS212" s="174"/>
      <c r="AT212" s="140"/>
      <c r="AU212" s="140"/>
      <c r="AV212" s="143"/>
      <c r="AW212" s="230"/>
      <c r="AX212" s="139"/>
      <c r="AY212" s="139"/>
      <c r="AZ212" s="139"/>
      <c r="BA212" s="189"/>
      <c r="BB212" s="139"/>
      <c r="BC212" s="139"/>
      <c r="BD212" s="139"/>
      <c r="BE212" s="189"/>
      <c r="BF212" s="139"/>
      <c r="BG212" s="139"/>
      <c r="BH212" s="139"/>
      <c r="BI212" s="189"/>
      <c r="BJ212" s="139"/>
      <c r="BK212" s="139"/>
      <c r="BL212" s="139"/>
      <c r="BM212" s="189"/>
      <c r="BN212" s="109"/>
      <c r="BO212" s="109"/>
      <c r="BP212" s="216"/>
      <c r="BQ212" s="189"/>
      <c r="BR212" s="216"/>
      <c r="BS212" s="216"/>
      <c r="BT212" s="216"/>
      <c r="BU212" s="189"/>
      <c r="BV212" s="216"/>
      <c r="BW212" s="216"/>
      <c r="BX212" s="216"/>
      <c r="BY212" s="189"/>
      <c r="BZ212" s="216"/>
      <c r="CA212" s="216"/>
      <c r="CB212" s="216"/>
      <c r="CC212" s="189"/>
      <c r="CD212" s="216"/>
      <c r="CE212" s="216"/>
      <c r="CF212" s="216"/>
      <c r="CG212" s="189"/>
      <c r="CH212" s="216"/>
      <c r="CI212" s="216"/>
      <c r="CJ212" s="216"/>
      <c r="CK212" s="189"/>
      <c r="CL212" s="216"/>
      <c r="CM212" s="216"/>
      <c r="CN212" s="216"/>
      <c r="CO212" s="189"/>
      <c r="CP212" s="216"/>
      <c r="CQ212" s="216"/>
      <c r="CR212" s="216"/>
      <c r="CS212" s="189"/>
      <c r="CT212" s="216"/>
      <c r="CU212" s="216"/>
      <c r="CV212" s="216"/>
      <c r="CW212" s="189"/>
      <c r="CX212" s="216"/>
      <c r="CY212" s="216"/>
      <c r="CZ212" s="216"/>
      <c r="DA212" s="216"/>
      <c r="DB212" s="216"/>
      <c r="DC212" s="216"/>
      <c r="DD212" s="216"/>
      <c r="DE212" s="216"/>
      <c r="DF212" s="189"/>
      <c r="DG212" s="216"/>
      <c r="DH212" s="216"/>
      <c r="DI212" s="216"/>
      <c r="DJ212" s="216"/>
      <c r="DK212" s="216"/>
      <c r="DL212" s="216"/>
      <c r="DM212" s="216"/>
      <c r="DN212" s="216"/>
      <c r="DO212" s="189"/>
      <c r="DP212" s="216"/>
      <c r="DQ212" s="216"/>
      <c r="DR212" s="216"/>
      <c r="DS212" s="216"/>
      <c r="DT212" s="216"/>
    </row>
    <row r="213" spans="1:124" ht="17.25" customHeight="1" x14ac:dyDescent="0.2">
      <c r="A213" s="279"/>
      <c r="B213" s="282"/>
      <c r="C213" s="261"/>
      <c r="D213" s="261"/>
      <c r="E213" s="282"/>
      <c r="F213" s="288"/>
      <c r="G213" s="336"/>
      <c r="H213" s="325"/>
      <c r="I213" s="273"/>
      <c r="J213" s="276"/>
      <c r="K213" s="235"/>
      <c r="L213" s="238"/>
      <c r="M213" s="241"/>
      <c r="N213" s="235"/>
      <c r="O213" s="270"/>
      <c r="P213" s="270"/>
      <c r="Q213" s="221"/>
      <c r="R213" s="132"/>
      <c r="S213" s="130"/>
      <c r="T213" s="56">
        <f>VLOOKUP(U213,FORMULAS!$A$15:$B$18,2,0)</f>
        <v>0</v>
      </c>
      <c r="U213" s="57" t="s">
        <v>156</v>
      </c>
      <c r="V213" s="58">
        <f>+IF(U213='Tabla Valoración controles'!$D$4,'Tabla Valoración controles'!$F$4,IF('208-PLA-Ft-78 Mapa Gestión'!U213='Tabla Valoración controles'!$D$5,'Tabla Valoración controles'!$F$5,IF(U213=FORMULAS!$A$10,0,'Tabla Valoración controles'!$F$6)))</f>
        <v>0</v>
      </c>
      <c r="W213" s="57"/>
      <c r="X213" s="59">
        <f>+IF(W213='Tabla Valoración controles'!$D$7,'Tabla Valoración controles'!$F$7,IF(U213=FORMULAS!$A$10,0,'Tabla Valoración controles'!$F$8))</f>
        <v>0</v>
      </c>
      <c r="Y213" s="57"/>
      <c r="Z213" s="58">
        <f>+IF(Y213='Tabla Valoración controles'!$D$9,'Tabla Valoración controles'!$F$9,IF(U213=FORMULAS!$A$10,0,'Tabla Valoración controles'!$F$10))</f>
        <v>0</v>
      </c>
      <c r="AA213" s="57"/>
      <c r="AB213" s="58">
        <f>+IF(AA213='Tabla Valoración controles'!$D$9,'Tabla Valoración controles'!$F$9,IF(W213=FORMULAS!$A$10,0,'Tabla Valoración controles'!$F$10))</f>
        <v>0</v>
      </c>
      <c r="AC213" s="57"/>
      <c r="AD213" s="58">
        <f>+IF(AC213='Tabla Valoración controles'!$D$13,'Tabla Valoración controles'!$F$13,'Tabla Valoración controles'!$F$14)</f>
        <v>0</v>
      </c>
      <c r="AE213" s="105">
        <f t="shared" si="187"/>
        <v>0</v>
      </c>
      <c r="AF213" s="105">
        <f t="shared" si="198"/>
        <v>0</v>
      </c>
      <c r="AG213" s="105">
        <f t="shared" si="143"/>
        <v>0.48</v>
      </c>
      <c r="AH213" s="263"/>
      <c r="AI213" s="263"/>
      <c r="AJ213" s="263"/>
      <c r="AK213" s="263"/>
      <c r="AL213" s="264"/>
      <c r="AM213" s="267"/>
      <c r="AN213" s="217"/>
      <c r="AO213" s="140"/>
      <c r="AP213" s="140"/>
      <c r="AQ213" s="166"/>
      <c r="AR213" s="174"/>
      <c r="AS213" s="174"/>
      <c r="AT213" s="140"/>
      <c r="AU213" s="140"/>
      <c r="AV213" s="144"/>
      <c r="AW213" s="231"/>
      <c r="AX213" s="139"/>
      <c r="AY213" s="139"/>
      <c r="AZ213" s="139"/>
      <c r="BA213" s="189"/>
      <c r="BB213" s="139"/>
      <c r="BC213" s="139"/>
      <c r="BD213" s="139"/>
      <c r="BE213" s="189"/>
      <c r="BF213" s="139"/>
      <c r="BG213" s="139"/>
      <c r="BH213" s="139"/>
      <c r="BI213" s="189"/>
      <c r="BJ213" s="139"/>
      <c r="BK213" s="139"/>
      <c r="BL213" s="139"/>
      <c r="BM213" s="189"/>
      <c r="BN213" s="110"/>
      <c r="BO213" s="110"/>
      <c r="BP213" s="217"/>
      <c r="BQ213" s="189"/>
      <c r="BR213" s="217"/>
      <c r="BS213" s="217"/>
      <c r="BT213" s="217"/>
      <c r="BU213" s="189"/>
      <c r="BV213" s="217"/>
      <c r="BW213" s="217"/>
      <c r="BX213" s="217"/>
      <c r="BY213" s="189"/>
      <c r="BZ213" s="217"/>
      <c r="CA213" s="217"/>
      <c r="CB213" s="217"/>
      <c r="CC213" s="189"/>
      <c r="CD213" s="217"/>
      <c r="CE213" s="217"/>
      <c r="CF213" s="217"/>
      <c r="CG213" s="189"/>
      <c r="CH213" s="217"/>
      <c r="CI213" s="217"/>
      <c r="CJ213" s="217"/>
      <c r="CK213" s="189"/>
      <c r="CL213" s="217"/>
      <c r="CM213" s="217"/>
      <c r="CN213" s="217"/>
      <c r="CO213" s="189"/>
      <c r="CP213" s="217"/>
      <c r="CQ213" s="217"/>
      <c r="CR213" s="217"/>
      <c r="CS213" s="189"/>
      <c r="CT213" s="217"/>
      <c r="CU213" s="217"/>
      <c r="CV213" s="217"/>
      <c r="CW213" s="189"/>
      <c r="CX213" s="217"/>
      <c r="CY213" s="217"/>
      <c r="CZ213" s="217"/>
      <c r="DA213" s="217"/>
      <c r="DB213" s="217"/>
      <c r="DC213" s="217"/>
      <c r="DD213" s="217"/>
      <c r="DE213" s="217"/>
      <c r="DF213" s="189"/>
      <c r="DG213" s="217"/>
      <c r="DH213" s="217"/>
      <c r="DI213" s="217"/>
      <c r="DJ213" s="217"/>
      <c r="DK213" s="217"/>
      <c r="DL213" s="217"/>
      <c r="DM213" s="217"/>
      <c r="DN213" s="217"/>
      <c r="DO213" s="189"/>
      <c r="DP213" s="217"/>
      <c r="DQ213" s="217"/>
      <c r="DR213" s="217"/>
      <c r="DS213" s="217"/>
      <c r="DT213" s="217"/>
    </row>
    <row r="214" spans="1:124" ht="64.5" customHeight="1" x14ac:dyDescent="0.2">
      <c r="A214" s="277">
        <v>35</v>
      </c>
      <c r="B214" s="280" t="s">
        <v>170</v>
      </c>
      <c r="C214" s="259" t="str">
        <f>VLOOKUP(B214,FORMULAS!$A$30:$B$52,2,0)</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D214" s="259" t="str">
        <f>VLOOKUP(B214,FORMULAS!$A$30:$C$52,3,0)</f>
        <v>Director de Mejoramiento de Vivienda</v>
      </c>
      <c r="E214" s="280" t="s">
        <v>113</v>
      </c>
      <c r="F214" s="286" t="s">
        <v>438</v>
      </c>
      <c r="G214" s="286" t="s">
        <v>439</v>
      </c>
      <c r="H214" s="289" t="s">
        <v>440</v>
      </c>
      <c r="I214" s="271" t="s">
        <v>259</v>
      </c>
      <c r="J214" s="274">
        <v>600</v>
      </c>
      <c r="K214" s="233" t="str">
        <f>+IF(L214=FORMULAS!$N$2,FORMULAS!$O$2,IF('208-PLA-Ft-78 Mapa Gestión'!L214:L219=FORMULAS!$N$3,FORMULAS!$O$3,IF('208-PLA-Ft-78 Mapa Gestión'!L214:L219=FORMULAS!$N$4,FORMULAS!$O$4,IF('208-PLA-Ft-78 Mapa Gestión'!L214:L219=FORMULAS!$N$5,FORMULAS!$O$5,IF('208-PLA-Ft-78 Mapa Gestión'!L214:L219=FORMULAS!$N$6,FORMULAS!$O$6)))))</f>
        <v>Alta</v>
      </c>
      <c r="L214" s="236">
        <f>+IF(J214&lt;=FORMULAS!$M$2,FORMULAS!$N$2,IF('208-PLA-Ft-78 Mapa Gestión'!J214&lt;=FORMULAS!$M$3,FORMULAS!$N$3,IF('208-PLA-Ft-78 Mapa Gestión'!J214&lt;=FORMULAS!$M$4,FORMULAS!$N$4,IF('208-PLA-Ft-78 Mapa Gestión'!J214&lt;=FORMULAS!$M$5,FORMULAS!$N$5,FORMULAS!$N$6))))</f>
        <v>0.8</v>
      </c>
      <c r="M214" s="239" t="s">
        <v>133</v>
      </c>
      <c r="N214" s="233" t="str">
        <f>+IF(M214=FORMULAS!$H$2,FORMULAS!$I$2,IF('208-PLA-Ft-78 Mapa Gestión'!M214:M219=FORMULAS!$H$3,FORMULAS!$I$3,IF('208-PLA-Ft-78 Mapa Gestión'!M214:M219=FORMULAS!$H$4,FORMULAS!$I$4,IF('208-PLA-Ft-78 Mapa Gestión'!M214:M219=FORMULAS!$H$5,FORMULAS!$I$5,IF('208-PLA-Ft-78 Mapa Gestión'!M214:M219=FORMULAS!$H$6,FORMULAS!$I$6,IF('208-PLA-Ft-78 Mapa Gestión'!M214:M219=FORMULAS!$H$7,FORMULAS!$I$7,IF('208-PLA-Ft-78 Mapa Gestión'!M214:M219=FORMULAS!$H$8,FORMULAS!$I$8,IF('208-PLA-Ft-78 Mapa Gestión'!M214:M219=FORMULAS!$H$9,FORMULAS!$I$9,IF('208-PLA-Ft-78 Mapa Gestión'!M214:M219=FORMULAS!$H$10,FORMULAS!$I$10,IF('208-PLA-Ft-78 Mapa Gestión'!M214:M219=FORMULAS!$H$11,FORMULAS!$I$11))))))))))</f>
        <v>Leve</v>
      </c>
      <c r="O214" s="268">
        <f>VLOOKUP(N214,FORMULAS!$I$1:$J$6,2,0)</f>
        <v>0.2</v>
      </c>
      <c r="P214" s="268" t="str">
        <f t="shared" ref="P214" si="199">CONCATENATE(N214,K214)</f>
        <v>LeveAlta</v>
      </c>
      <c r="Q214" s="219" t="str">
        <f>VLOOKUP(P214,FORMULAS!$K$17:$L$42,2,0)</f>
        <v>Moderado</v>
      </c>
      <c r="R214" s="134">
        <v>1</v>
      </c>
      <c r="S214" s="130" t="s">
        <v>500</v>
      </c>
      <c r="T214" s="56" t="str">
        <f>VLOOKUP(U214,FORMULAS!$A$15:$B$18,2,0)</f>
        <v>Probabilidad</v>
      </c>
      <c r="U214" s="57" t="s">
        <v>13</v>
      </c>
      <c r="V214" s="58">
        <f>+IF(U214='Tabla Valoración controles'!$D$4,'Tabla Valoración controles'!$F$4,IF('208-PLA-Ft-78 Mapa Gestión'!U214='Tabla Valoración controles'!$D$5,'Tabla Valoración controles'!$F$5,IF(U214=FORMULAS!$A$10,0,'Tabla Valoración controles'!$F$6)))</f>
        <v>0.25</v>
      </c>
      <c r="W214" s="57" t="s">
        <v>8</v>
      </c>
      <c r="X214" s="59">
        <f>+IF(W214='Tabla Valoración controles'!$D$7,'Tabla Valoración controles'!$F$7,IF(U214=FORMULAS!$A$10,0,'Tabla Valoración controles'!$F$8))</f>
        <v>0.15</v>
      </c>
      <c r="Y214" s="57" t="s">
        <v>18</v>
      </c>
      <c r="Z214" s="58">
        <f>+IF(Y214='Tabla Valoración controles'!$D$9,'Tabla Valoración controles'!$F$9,IF(U214=FORMULAS!$A$10,0,'Tabla Valoración controles'!$F$10))</f>
        <v>0</v>
      </c>
      <c r="AA214" s="57" t="s">
        <v>22</v>
      </c>
      <c r="AB214" s="58">
        <f>+IF(AA214='Tabla Valoración controles'!$D$9,'Tabla Valoración controles'!$F$9,IF(W214=FORMULAS!$A$10,0,'Tabla Valoración controles'!$F$10))</f>
        <v>0</v>
      </c>
      <c r="AC214" s="57" t="s">
        <v>100</v>
      </c>
      <c r="AD214" s="58">
        <f>+IF(AC214='Tabla Valoración controles'!$D$13,'Tabla Valoración controles'!$F$13,'Tabla Valoración controles'!$F$14)</f>
        <v>0</v>
      </c>
      <c r="AE214" s="105">
        <f t="shared" si="187"/>
        <v>0.4</v>
      </c>
      <c r="AF214" s="105">
        <f>+IF(T214=FORMULAS!$A$8,'208-PLA-Ft-78 Mapa Gestión'!AE214*'208-PLA-Ft-78 Mapa Gestión'!L214:L219,'208-PLA-Ft-78 Mapa Gestión'!AE214*'208-PLA-Ft-78 Mapa Gestión'!O214:O219)</f>
        <v>0.32000000000000006</v>
      </c>
      <c r="AG214" s="105">
        <f>+IF(T214=FORMULAS!$A$8,'208-PLA-Ft-78 Mapa Gestión'!L214:L219-'208-PLA-Ft-78 Mapa Gestión'!AF214,0)</f>
        <v>0.48</v>
      </c>
      <c r="AH214" s="262">
        <f t="shared" ref="AH214" si="200">+AG219</f>
        <v>0.48</v>
      </c>
      <c r="AI214" s="262" t="str">
        <f>+IF(AH214&lt;=FORMULAS!$N$2,FORMULAS!$O$2,IF(AH214&lt;=FORMULAS!$N$3,FORMULAS!$O$3,IF(AH214&lt;=FORMULAS!$N$4,FORMULAS!$O$4,IF(AH214&lt;=FORMULAS!$N$5,FORMULAS!$O$5,FORMULAS!O210))))</f>
        <v>Media</v>
      </c>
      <c r="AJ214" s="262" t="str">
        <f>+IF(T214=FORMULAS!$A$9,AG219,'208-PLA-Ft-78 Mapa Gestión'!N214:N219)</f>
        <v>Leve</v>
      </c>
      <c r="AK214" s="262">
        <f>+IF(T214=FORMULAS!B213,'208-PLA-Ft-78 Mapa Gestión'!AG219,'208-PLA-Ft-78 Mapa Gestión'!O214:O219)</f>
        <v>0.2</v>
      </c>
      <c r="AL214" s="264" t="str">
        <f t="shared" ref="AL214" si="201">CONCATENATE(AJ214,AI214)</f>
        <v>LeveMedia</v>
      </c>
      <c r="AM214" s="265" t="str">
        <f>VLOOKUP(AL214,FORMULAS!$K$17:$L$42,2,0)</f>
        <v>Moderado</v>
      </c>
      <c r="AN214" s="215" t="s">
        <v>162</v>
      </c>
      <c r="AO214" s="140" t="s">
        <v>551</v>
      </c>
      <c r="AP214" s="140" t="s">
        <v>582</v>
      </c>
      <c r="AQ214" s="166" t="s">
        <v>687</v>
      </c>
      <c r="AR214" s="174">
        <v>44562</v>
      </c>
      <c r="AS214" s="174">
        <v>44926</v>
      </c>
      <c r="AT214" s="140" t="s">
        <v>652</v>
      </c>
      <c r="AU214" s="140" t="s">
        <v>653</v>
      </c>
      <c r="AV214" s="157" t="s">
        <v>234</v>
      </c>
      <c r="AW214" s="229" t="s">
        <v>683</v>
      </c>
      <c r="AX214" s="139"/>
      <c r="AY214" s="139"/>
      <c r="AZ214" s="139"/>
      <c r="BA214" s="189"/>
      <c r="BB214" s="139"/>
      <c r="BC214" s="139"/>
      <c r="BD214" s="139"/>
      <c r="BE214" s="189"/>
      <c r="BF214" s="139"/>
      <c r="BG214" s="139"/>
      <c r="BH214" s="139"/>
      <c r="BI214" s="189"/>
      <c r="BJ214" s="139"/>
      <c r="BK214" s="139"/>
      <c r="BL214" s="139"/>
      <c r="BM214" s="189"/>
      <c r="BN214" s="108"/>
      <c r="BO214" s="108"/>
      <c r="BP214" s="215"/>
      <c r="BQ214" s="189"/>
      <c r="BR214" s="215"/>
      <c r="BS214" s="215"/>
      <c r="BT214" s="215"/>
      <c r="BU214" s="189"/>
      <c r="BV214" s="215"/>
      <c r="BW214" s="215"/>
      <c r="BX214" s="215"/>
      <c r="BY214" s="189"/>
      <c r="BZ214" s="215"/>
      <c r="CA214" s="215"/>
      <c r="CB214" s="215"/>
      <c r="CC214" s="189"/>
      <c r="CD214" s="215"/>
      <c r="CE214" s="215"/>
      <c r="CF214" s="215"/>
      <c r="CG214" s="189"/>
      <c r="CH214" s="215"/>
      <c r="CI214" s="215"/>
      <c r="CJ214" s="215"/>
      <c r="CK214" s="189"/>
      <c r="CL214" s="215"/>
      <c r="CM214" s="215"/>
      <c r="CN214" s="215"/>
      <c r="CO214" s="189"/>
      <c r="CP214" s="215"/>
      <c r="CQ214" s="215"/>
      <c r="CR214" s="215"/>
      <c r="CS214" s="189"/>
      <c r="CT214" s="215"/>
      <c r="CU214" s="215"/>
      <c r="CV214" s="215"/>
      <c r="CW214" s="189"/>
      <c r="CX214" s="215"/>
      <c r="CY214" s="215"/>
      <c r="CZ214" s="215"/>
      <c r="DA214" s="215"/>
      <c r="DB214" s="215"/>
      <c r="DC214" s="215"/>
      <c r="DD214" s="215"/>
      <c r="DE214" s="215"/>
      <c r="DF214" s="189"/>
      <c r="DG214" s="215"/>
      <c r="DH214" s="215"/>
      <c r="DI214" s="215"/>
      <c r="DJ214" s="215"/>
      <c r="DK214" s="215"/>
      <c r="DL214" s="215"/>
      <c r="DM214" s="215"/>
      <c r="DN214" s="215"/>
      <c r="DO214" s="189"/>
      <c r="DP214" s="215"/>
      <c r="DQ214" s="215"/>
      <c r="DR214" s="215"/>
      <c r="DS214" s="215"/>
      <c r="DT214" s="215"/>
    </row>
    <row r="215" spans="1:124" ht="17.25" customHeight="1" x14ac:dyDescent="0.2">
      <c r="A215" s="278"/>
      <c r="B215" s="281"/>
      <c r="C215" s="260"/>
      <c r="D215" s="260"/>
      <c r="E215" s="281"/>
      <c r="F215" s="287"/>
      <c r="G215" s="335"/>
      <c r="H215" s="324"/>
      <c r="I215" s="272"/>
      <c r="J215" s="275"/>
      <c r="K215" s="234"/>
      <c r="L215" s="237"/>
      <c r="M215" s="240"/>
      <c r="N215" s="234"/>
      <c r="O215" s="269"/>
      <c r="P215" s="269"/>
      <c r="Q215" s="220"/>
      <c r="R215" s="132"/>
      <c r="S215" s="130"/>
      <c r="T215" s="56">
        <f>VLOOKUP(U215,FORMULAS!$A$15:$B$18,2,0)</f>
        <v>0</v>
      </c>
      <c r="U215" s="57" t="s">
        <v>156</v>
      </c>
      <c r="V215" s="58">
        <f>+IF(U215='Tabla Valoración controles'!$D$4,'Tabla Valoración controles'!$F$4,IF('208-PLA-Ft-78 Mapa Gestión'!U215='Tabla Valoración controles'!$D$5,'Tabla Valoración controles'!$F$5,IF(U215=FORMULAS!$A$10,0,'Tabla Valoración controles'!$F$6)))</f>
        <v>0</v>
      </c>
      <c r="W215" s="57"/>
      <c r="X215" s="59">
        <f>+IF(W215='Tabla Valoración controles'!$D$7,'Tabla Valoración controles'!$F$7,IF(U215=FORMULAS!$A$10,0,'Tabla Valoración controles'!$F$8))</f>
        <v>0</v>
      </c>
      <c r="Y215" s="57"/>
      <c r="Z215" s="58">
        <f>+IF(Y215='Tabla Valoración controles'!$D$9,'Tabla Valoración controles'!$F$9,IF(U215=FORMULAS!$A$10,0,'Tabla Valoración controles'!$F$10))</f>
        <v>0</v>
      </c>
      <c r="AA215" s="57"/>
      <c r="AB215" s="58">
        <f>+IF(AA215='Tabla Valoración controles'!$D$9,'Tabla Valoración controles'!$F$9,IF(W215=FORMULAS!$A$10,0,'Tabla Valoración controles'!$F$10))</f>
        <v>0</v>
      </c>
      <c r="AC215" s="57"/>
      <c r="AD215" s="58">
        <f>+IF(AC215='Tabla Valoración controles'!$D$13,'Tabla Valoración controles'!$F$13,'Tabla Valoración controles'!$F$14)</f>
        <v>0</v>
      </c>
      <c r="AE215" s="105">
        <f t="shared" si="187"/>
        <v>0</v>
      </c>
      <c r="AF215" s="105">
        <f t="shared" ref="AF215" si="202">+AE215*AG214</f>
        <v>0</v>
      </c>
      <c r="AG215" s="105">
        <f t="shared" ref="AG215" si="203">+AG214-AF215</f>
        <v>0.48</v>
      </c>
      <c r="AH215" s="263"/>
      <c r="AI215" s="263"/>
      <c r="AJ215" s="263"/>
      <c r="AK215" s="263"/>
      <c r="AL215" s="264"/>
      <c r="AM215" s="266"/>
      <c r="AN215" s="216"/>
      <c r="AO215" s="140"/>
      <c r="AP215" s="140"/>
      <c r="AQ215" s="166"/>
      <c r="AR215" s="174"/>
      <c r="AS215" s="174"/>
      <c r="AT215" s="140"/>
      <c r="AU215" s="140"/>
      <c r="AV215" s="143"/>
      <c r="AW215" s="230"/>
      <c r="AX215" s="139"/>
      <c r="AY215" s="139"/>
      <c r="AZ215" s="139"/>
      <c r="BA215" s="189"/>
      <c r="BB215" s="139"/>
      <c r="BC215" s="139"/>
      <c r="BD215" s="139"/>
      <c r="BE215" s="189"/>
      <c r="BF215" s="139"/>
      <c r="BG215" s="139"/>
      <c r="BH215" s="139"/>
      <c r="BI215" s="189"/>
      <c r="BJ215" s="139"/>
      <c r="BK215" s="139"/>
      <c r="BL215" s="139"/>
      <c r="BM215" s="189"/>
      <c r="BN215" s="109"/>
      <c r="BO215" s="109"/>
      <c r="BP215" s="216"/>
      <c r="BQ215" s="189"/>
      <c r="BR215" s="216"/>
      <c r="BS215" s="216"/>
      <c r="BT215" s="216"/>
      <c r="BU215" s="189"/>
      <c r="BV215" s="216"/>
      <c r="BW215" s="216"/>
      <c r="BX215" s="216"/>
      <c r="BY215" s="189"/>
      <c r="BZ215" s="216"/>
      <c r="CA215" s="216"/>
      <c r="CB215" s="216"/>
      <c r="CC215" s="189"/>
      <c r="CD215" s="216"/>
      <c r="CE215" s="216"/>
      <c r="CF215" s="216"/>
      <c r="CG215" s="189"/>
      <c r="CH215" s="216"/>
      <c r="CI215" s="216"/>
      <c r="CJ215" s="216"/>
      <c r="CK215" s="189"/>
      <c r="CL215" s="216"/>
      <c r="CM215" s="216"/>
      <c r="CN215" s="216"/>
      <c r="CO215" s="189"/>
      <c r="CP215" s="216"/>
      <c r="CQ215" s="216"/>
      <c r="CR215" s="216"/>
      <c r="CS215" s="189"/>
      <c r="CT215" s="216"/>
      <c r="CU215" s="216"/>
      <c r="CV215" s="216"/>
      <c r="CW215" s="189"/>
      <c r="CX215" s="216"/>
      <c r="CY215" s="216"/>
      <c r="CZ215" s="216"/>
      <c r="DA215" s="216"/>
      <c r="DB215" s="216"/>
      <c r="DC215" s="216"/>
      <c r="DD215" s="216"/>
      <c r="DE215" s="216"/>
      <c r="DF215" s="189"/>
      <c r="DG215" s="216"/>
      <c r="DH215" s="216"/>
      <c r="DI215" s="216"/>
      <c r="DJ215" s="216"/>
      <c r="DK215" s="216"/>
      <c r="DL215" s="216"/>
      <c r="DM215" s="216"/>
      <c r="DN215" s="216"/>
      <c r="DO215" s="189"/>
      <c r="DP215" s="216"/>
      <c r="DQ215" s="216"/>
      <c r="DR215" s="216"/>
      <c r="DS215" s="216"/>
      <c r="DT215" s="216"/>
    </row>
    <row r="216" spans="1:124" ht="17.25" customHeight="1" x14ac:dyDescent="0.2">
      <c r="A216" s="278"/>
      <c r="B216" s="281"/>
      <c r="C216" s="260"/>
      <c r="D216" s="260"/>
      <c r="E216" s="281"/>
      <c r="F216" s="287"/>
      <c r="G216" s="335"/>
      <c r="H216" s="324"/>
      <c r="I216" s="272"/>
      <c r="J216" s="275"/>
      <c r="K216" s="234"/>
      <c r="L216" s="237"/>
      <c r="M216" s="240"/>
      <c r="N216" s="234"/>
      <c r="O216" s="269"/>
      <c r="P216" s="269"/>
      <c r="Q216" s="220"/>
      <c r="R216" s="132"/>
      <c r="S216" s="130"/>
      <c r="T216" s="56">
        <f>VLOOKUP(U216,FORMULAS!$A$15:$B$18,2,0)</f>
        <v>0</v>
      </c>
      <c r="U216" s="57" t="s">
        <v>156</v>
      </c>
      <c r="V216" s="58">
        <f>+IF(U216='Tabla Valoración controles'!$D$4,'Tabla Valoración controles'!$F$4,IF('208-PLA-Ft-78 Mapa Gestión'!U216='Tabla Valoración controles'!$D$5,'Tabla Valoración controles'!$F$5,IF(U216=FORMULAS!$A$10,0,'Tabla Valoración controles'!$F$6)))</f>
        <v>0</v>
      </c>
      <c r="W216" s="57"/>
      <c r="X216" s="59">
        <f>+IF(W216='Tabla Valoración controles'!$D$7,'Tabla Valoración controles'!$F$7,IF(U216=FORMULAS!$A$10,0,'Tabla Valoración controles'!$F$8))</f>
        <v>0</v>
      </c>
      <c r="Y216" s="57"/>
      <c r="Z216" s="58">
        <f>+IF(Y216='Tabla Valoración controles'!$D$9,'Tabla Valoración controles'!$F$9,IF(U216=FORMULAS!$A$10,0,'Tabla Valoración controles'!$F$10))</f>
        <v>0</v>
      </c>
      <c r="AA216" s="57"/>
      <c r="AB216" s="58">
        <f>+IF(AA216='Tabla Valoración controles'!$D$9,'Tabla Valoración controles'!$F$9,IF(W216=FORMULAS!$A$10,0,'Tabla Valoración controles'!$F$10))</f>
        <v>0</v>
      </c>
      <c r="AC216" s="57"/>
      <c r="AD216" s="58">
        <f>+IF(AC216='Tabla Valoración controles'!$D$13,'Tabla Valoración controles'!$F$13,'Tabla Valoración controles'!$F$14)</f>
        <v>0</v>
      </c>
      <c r="AE216" s="105">
        <f t="shared" si="187"/>
        <v>0</v>
      </c>
      <c r="AF216" s="105">
        <f t="shared" ref="AF216:AF219" si="204">+AF215*AE216</f>
        <v>0</v>
      </c>
      <c r="AG216" s="105">
        <f t="shared" si="143"/>
        <v>0.48</v>
      </c>
      <c r="AH216" s="263"/>
      <c r="AI216" s="263"/>
      <c r="AJ216" s="263"/>
      <c r="AK216" s="263"/>
      <c r="AL216" s="264"/>
      <c r="AM216" s="266"/>
      <c r="AN216" s="216"/>
      <c r="AO216" s="140"/>
      <c r="AP216" s="140"/>
      <c r="AQ216" s="166"/>
      <c r="AR216" s="174"/>
      <c r="AS216" s="174"/>
      <c r="AT216" s="140"/>
      <c r="AU216" s="140"/>
      <c r="AV216" s="143"/>
      <c r="AW216" s="230"/>
      <c r="AX216" s="139"/>
      <c r="AY216" s="139"/>
      <c r="AZ216" s="139"/>
      <c r="BA216" s="189"/>
      <c r="BB216" s="139"/>
      <c r="BC216" s="139"/>
      <c r="BD216" s="139"/>
      <c r="BE216" s="189"/>
      <c r="BF216" s="139"/>
      <c r="BG216" s="139"/>
      <c r="BH216" s="139"/>
      <c r="BI216" s="189"/>
      <c r="BJ216" s="139"/>
      <c r="BK216" s="139"/>
      <c r="BL216" s="139"/>
      <c r="BM216" s="189"/>
      <c r="BN216" s="109"/>
      <c r="BO216" s="109"/>
      <c r="BP216" s="216"/>
      <c r="BQ216" s="189"/>
      <c r="BR216" s="216"/>
      <c r="BS216" s="216"/>
      <c r="BT216" s="216"/>
      <c r="BU216" s="189"/>
      <c r="BV216" s="216"/>
      <c r="BW216" s="216"/>
      <c r="BX216" s="216"/>
      <c r="BY216" s="189"/>
      <c r="BZ216" s="216"/>
      <c r="CA216" s="216"/>
      <c r="CB216" s="216"/>
      <c r="CC216" s="189"/>
      <c r="CD216" s="216"/>
      <c r="CE216" s="216"/>
      <c r="CF216" s="216"/>
      <c r="CG216" s="189"/>
      <c r="CH216" s="216"/>
      <c r="CI216" s="216"/>
      <c r="CJ216" s="216"/>
      <c r="CK216" s="189"/>
      <c r="CL216" s="216"/>
      <c r="CM216" s="216"/>
      <c r="CN216" s="216"/>
      <c r="CO216" s="189"/>
      <c r="CP216" s="216"/>
      <c r="CQ216" s="216"/>
      <c r="CR216" s="216"/>
      <c r="CS216" s="189"/>
      <c r="CT216" s="216"/>
      <c r="CU216" s="216"/>
      <c r="CV216" s="216"/>
      <c r="CW216" s="189"/>
      <c r="CX216" s="216"/>
      <c r="CY216" s="216"/>
      <c r="CZ216" s="216"/>
      <c r="DA216" s="216"/>
      <c r="DB216" s="216"/>
      <c r="DC216" s="216"/>
      <c r="DD216" s="216"/>
      <c r="DE216" s="216"/>
      <c r="DF216" s="189"/>
      <c r="DG216" s="216"/>
      <c r="DH216" s="216"/>
      <c r="DI216" s="216"/>
      <c r="DJ216" s="216"/>
      <c r="DK216" s="216"/>
      <c r="DL216" s="216"/>
      <c r="DM216" s="216"/>
      <c r="DN216" s="216"/>
      <c r="DO216" s="189"/>
      <c r="DP216" s="216"/>
      <c r="DQ216" s="216"/>
      <c r="DR216" s="216"/>
      <c r="DS216" s="216"/>
      <c r="DT216" s="216"/>
    </row>
    <row r="217" spans="1:124" ht="17.25" customHeight="1" x14ac:dyDescent="0.2">
      <c r="A217" s="278"/>
      <c r="B217" s="281"/>
      <c r="C217" s="260"/>
      <c r="D217" s="260"/>
      <c r="E217" s="281"/>
      <c r="F217" s="287"/>
      <c r="G217" s="335"/>
      <c r="H217" s="324"/>
      <c r="I217" s="272"/>
      <c r="J217" s="275"/>
      <c r="K217" s="234"/>
      <c r="L217" s="237"/>
      <c r="M217" s="240"/>
      <c r="N217" s="234"/>
      <c r="O217" s="269"/>
      <c r="P217" s="269"/>
      <c r="Q217" s="220"/>
      <c r="R217" s="132"/>
      <c r="S217" s="130"/>
      <c r="T217" s="56">
        <f>VLOOKUP(U217,FORMULAS!$A$15:$B$18,2,0)</f>
        <v>0</v>
      </c>
      <c r="U217" s="57" t="s">
        <v>156</v>
      </c>
      <c r="V217" s="58">
        <f>+IF(U217='Tabla Valoración controles'!$D$4,'Tabla Valoración controles'!$F$4,IF('208-PLA-Ft-78 Mapa Gestión'!U217='Tabla Valoración controles'!$D$5,'Tabla Valoración controles'!$F$5,IF(U217=FORMULAS!$A$10,0,'Tabla Valoración controles'!$F$6)))</f>
        <v>0</v>
      </c>
      <c r="W217" s="57"/>
      <c r="X217" s="59">
        <f>+IF(W217='Tabla Valoración controles'!$D$7,'Tabla Valoración controles'!$F$7,IF(U217=FORMULAS!$A$10,0,'Tabla Valoración controles'!$F$8))</f>
        <v>0</v>
      </c>
      <c r="Y217" s="57"/>
      <c r="Z217" s="58">
        <f>+IF(Y217='Tabla Valoración controles'!$D$9,'Tabla Valoración controles'!$F$9,IF(U217=FORMULAS!$A$10,0,'Tabla Valoración controles'!$F$10))</f>
        <v>0</v>
      </c>
      <c r="AA217" s="57"/>
      <c r="AB217" s="58">
        <f>+IF(AA217='Tabla Valoración controles'!$D$9,'Tabla Valoración controles'!$F$9,IF(W217=FORMULAS!$A$10,0,'Tabla Valoración controles'!$F$10))</f>
        <v>0</v>
      </c>
      <c r="AC217" s="57"/>
      <c r="AD217" s="58">
        <f>+IF(AC217='Tabla Valoración controles'!$D$13,'Tabla Valoración controles'!$F$13,'Tabla Valoración controles'!$F$14)</f>
        <v>0</v>
      </c>
      <c r="AE217" s="105">
        <f t="shared" si="187"/>
        <v>0</v>
      </c>
      <c r="AF217" s="105">
        <f t="shared" si="204"/>
        <v>0</v>
      </c>
      <c r="AG217" s="105">
        <f t="shared" si="143"/>
        <v>0.48</v>
      </c>
      <c r="AH217" s="263"/>
      <c r="AI217" s="263"/>
      <c r="AJ217" s="263"/>
      <c r="AK217" s="263"/>
      <c r="AL217" s="264"/>
      <c r="AM217" s="266"/>
      <c r="AN217" s="216"/>
      <c r="AO217" s="140"/>
      <c r="AP217" s="140"/>
      <c r="AQ217" s="166"/>
      <c r="AR217" s="174"/>
      <c r="AS217" s="174"/>
      <c r="AT217" s="140"/>
      <c r="AU217" s="140"/>
      <c r="AV217" s="143"/>
      <c r="AW217" s="230"/>
      <c r="AX217" s="139"/>
      <c r="AY217" s="139"/>
      <c r="AZ217" s="139"/>
      <c r="BA217" s="189"/>
      <c r="BB217" s="139"/>
      <c r="BC217" s="139"/>
      <c r="BD217" s="139"/>
      <c r="BE217" s="189"/>
      <c r="BF217" s="139"/>
      <c r="BG217" s="139"/>
      <c r="BH217" s="139"/>
      <c r="BI217" s="189"/>
      <c r="BJ217" s="139"/>
      <c r="BK217" s="139"/>
      <c r="BL217" s="139"/>
      <c r="BM217" s="189"/>
      <c r="BN217" s="109"/>
      <c r="BO217" s="109"/>
      <c r="BP217" s="216"/>
      <c r="BQ217" s="189"/>
      <c r="BR217" s="216"/>
      <c r="BS217" s="216"/>
      <c r="BT217" s="216"/>
      <c r="BU217" s="189"/>
      <c r="BV217" s="216"/>
      <c r="BW217" s="216"/>
      <c r="BX217" s="216"/>
      <c r="BY217" s="189"/>
      <c r="BZ217" s="216"/>
      <c r="CA217" s="216"/>
      <c r="CB217" s="216"/>
      <c r="CC217" s="189"/>
      <c r="CD217" s="216"/>
      <c r="CE217" s="216"/>
      <c r="CF217" s="216"/>
      <c r="CG217" s="189"/>
      <c r="CH217" s="216"/>
      <c r="CI217" s="216"/>
      <c r="CJ217" s="216"/>
      <c r="CK217" s="189"/>
      <c r="CL217" s="216"/>
      <c r="CM217" s="216"/>
      <c r="CN217" s="216"/>
      <c r="CO217" s="189"/>
      <c r="CP217" s="216"/>
      <c r="CQ217" s="216"/>
      <c r="CR217" s="216"/>
      <c r="CS217" s="189"/>
      <c r="CT217" s="216"/>
      <c r="CU217" s="216"/>
      <c r="CV217" s="216"/>
      <c r="CW217" s="189"/>
      <c r="CX217" s="216"/>
      <c r="CY217" s="216"/>
      <c r="CZ217" s="216"/>
      <c r="DA217" s="216"/>
      <c r="DB217" s="216"/>
      <c r="DC217" s="216"/>
      <c r="DD217" s="216"/>
      <c r="DE217" s="216"/>
      <c r="DF217" s="189"/>
      <c r="DG217" s="216"/>
      <c r="DH217" s="216"/>
      <c r="DI217" s="216"/>
      <c r="DJ217" s="216"/>
      <c r="DK217" s="216"/>
      <c r="DL217" s="216"/>
      <c r="DM217" s="216"/>
      <c r="DN217" s="216"/>
      <c r="DO217" s="189"/>
      <c r="DP217" s="216"/>
      <c r="DQ217" s="216"/>
      <c r="DR217" s="216"/>
      <c r="DS217" s="216"/>
      <c r="DT217" s="216"/>
    </row>
    <row r="218" spans="1:124" ht="17.25" customHeight="1" x14ac:dyDescent="0.2">
      <c r="A218" s="278"/>
      <c r="B218" s="281"/>
      <c r="C218" s="260"/>
      <c r="D218" s="260"/>
      <c r="E218" s="281"/>
      <c r="F218" s="287"/>
      <c r="G218" s="335"/>
      <c r="H218" s="324"/>
      <c r="I218" s="272"/>
      <c r="J218" s="275"/>
      <c r="K218" s="234"/>
      <c r="L218" s="237"/>
      <c r="M218" s="240"/>
      <c r="N218" s="234"/>
      <c r="O218" s="269"/>
      <c r="P218" s="269"/>
      <c r="Q218" s="220"/>
      <c r="R218" s="132"/>
      <c r="S218" s="130"/>
      <c r="T218" s="56">
        <f>VLOOKUP(U218,FORMULAS!$A$15:$B$18,2,0)</f>
        <v>0</v>
      </c>
      <c r="U218" s="57" t="s">
        <v>156</v>
      </c>
      <c r="V218" s="58">
        <f>+IF(U218='Tabla Valoración controles'!$D$4,'Tabla Valoración controles'!$F$4,IF('208-PLA-Ft-78 Mapa Gestión'!U218='Tabla Valoración controles'!$D$5,'Tabla Valoración controles'!$F$5,IF(U218=FORMULAS!$A$10,0,'Tabla Valoración controles'!$F$6)))</f>
        <v>0</v>
      </c>
      <c r="W218" s="57"/>
      <c r="X218" s="59">
        <f>+IF(W218='Tabla Valoración controles'!$D$7,'Tabla Valoración controles'!$F$7,IF(U218=FORMULAS!$A$10,0,'Tabla Valoración controles'!$F$8))</f>
        <v>0</v>
      </c>
      <c r="Y218" s="57"/>
      <c r="Z218" s="58">
        <f>+IF(Y218='Tabla Valoración controles'!$D$9,'Tabla Valoración controles'!$F$9,IF(U218=FORMULAS!$A$10,0,'Tabla Valoración controles'!$F$10))</f>
        <v>0</v>
      </c>
      <c r="AA218" s="57"/>
      <c r="AB218" s="58">
        <f>+IF(AA218='Tabla Valoración controles'!$D$9,'Tabla Valoración controles'!$F$9,IF(W218=FORMULAS!$A$10,0,'Tabla Valoración controles'!$F$10))</f>
        <v>0</v>
      </c>
      <c r="AC218" s="57"/>
      <c r="AD218" s="58">
        <f>+IF(AC218='Tabla Valoración controles'!$D$13,'Tabla Valoración controles'!$F$13,'Tabla Valoración controles'!$F$14)</f>
        <v>0</v>
      </c>
      <c r="AE218" s="105">
        <f t="shared" si="187"/>
        <v>0</v>
      </c>
      <c r="AF218" s="105">
        <f t="shared" si="204"/>
        <v>0</v>
      </c>
      <c r="AG218" s="105">
        <f t="shared" si="143"/>
        <v>0.48</v>
      </c>
      <c r="AH218" s="263"/>
      <c r="AI218" s="263"/>
      <c r="AJ218" s="263"/>
      <c r="AK218" s="263"/>
      <c r="AL218" s="264"/>
      <c r="AM218" s="266"/>
      <c r="AN218" s="216"/>
      <c r="AO218" s="140"/>
      <c r="AP218" s="140"/>
      <c r="AQ218" s="166"/>
      <c r="AR218" s="174"/>
      <c r="AS218" s="174"/>
      <c r="AT218" s="140"/>
      <c r="AU218" s="140"/>
      <c r="AV218" s="143"/>
      <c r="AW218" s="230"/>
      <c r="AX218" s="139"/>
      <c r="AY218" s="139"/>
      <c r="AZ218" s="139"/>
      <c r="BA218" s="189"/>
      <c r="BB218" s="139"/>
      <c r="BC218" s="139"/>
      <c r="BD218" s="139"/>
      <c r="BE218" s="189"/>
      <c r="BF218" s="139"/>
      <c r="BG218" s="139"/>
      <c r="BH218" s="139"/>
      <c r="BI218" s="189"/>
      <c r="BJ218" s="139"/>
      <c r="BK218" s="139"/>
      <c r="BL218" s="139"/>
      <c r="BM218" s="189"/>
      <c r="BN218" s="109"/>
      <c r="BO218" s="109"/>
      <c r="BP218" s="216"/>
      <c r="BQ218" s="189"/>
      <c r="BR218" s="216"/>
      <c r="BS218" s="216"/>
      <c r="BT218" s="216"/>
      <c r="BU218" s="189"/>
      <c r="BV218" s="216"/>
      <c r="BW218" s="216"/>
      <c r="BX218" s="216"/>
      <c r="BY218" s="189"/>
      <c r="BZ218" s="216"/>
      <c r="CA218" s="216"/>
      <c r="CB218" s="216"/>
      <c r="CC218" s="189"/>
      <c r="CD218" s="216"/>
      <c r="CE218" s="216"/>
      <c r="CF218" s="216"/>
      <c r="CG218" s="189"/>
      <c r="CH218" s="216"/>
      <c r="CI218" s="216"/>
      <c r="CJ218" s="216"/>
      <c r="CK218" s="189"/>
      <c r="CL218" s="216"/>
      <c r="CM218" s="216"/>
      <c r="CN218" s="216"/>
      <c r="CO218" s="189"/>
      <c r="CP218" s="216"/>
      <c r="CQ218" s="216"/>
      <c r="CR218" s="216"/>
      <c r="CS218" s="189"/>
      <c r="CT218" s="216"/>
      <c r="CU218" s="216"/>
      <c r="CV218" s="216"/>
      <c r="CW218" s="189"/>
      <c r="CX218" s="216"/>
      <c r="CY218" s="216"/>
      <c r="CZ218" s="216"/>
      <c r="DA218" s="216"/>
      <c r="DB218" s="216"/>
      <c r="DC218" s="216"/>
      <c r="DD218" s="216"/>
      <c r="DE218" s="216"/>
      <c r="DF218" s="189"/>
      <c r="DG218" s="216"/>
      <c r="DH218" s="216"/>
      <c r="DI218" s="216"/>
      <c r="DJ218" s="216"/>
      <c r="DK218" s="216"/>
      <c r="DL218" s="216"/>
      <c r="DM218" s="216"/>
      <c r="DN218" s="216"/>
      <c r="DO218" s="189"/>
      <c r="DP218" s="216"/>
      <c r="DQ218" s="216"/>
      <c r="DR218" s="216"/>
      <c r="DS218" s="216"/>
      <c r="DT218" s="216"/>
    </row>
    <row r="219" spans="1:124" ht="17.25" customHeight="1" x14ac:dyDescent="0.2">
      <c r="A219" s="279"/>
      <c r="B219" s="282"/>
      <c r="C219" s="261"/>
      <c r="D219" s="261"/>
      <c r="E219" s="282"/>
      <c r="F219" s="288"/>
      <c r="G219" s="336"/>
      <c r="H219" s="325"/>
      <c r="I219" s="273"/>
      <c r="J219" s="276"/>
      <c r="K219" s="235"/>
      <c r="L219" s="238"/>
      <c r="M219" s="241"/>
      <c r="N219" s="235"/>
      <c r="O219" s="270"/>
      <c r="P219" s="270"/>
      <c r="Q219" s="221"/>
      <c r="R219" s="132"/>
      <c r="S219" s="130"/>
      <c r="T219" s="56">
        <f>VLOOKUP(U219,FORMULAS!$A$15:$B$18,2,0)</f>
        <v>0</v>
      </c>
      <c r="U219" s="57" t="s">
        <v>156</v>
      </c>
      <c r="V219" s="58">
        <f>+IF(U219='Tabla Valoración controles'!$D$4,'Tabla Valoración controles'!$F$4,IF('208-PLA-Ft-78 Mapa Gestión'!U219='Tabla Valoración controles'!$D$5,'Tabla Valoración controles'!$F$5,IF(U219=FORMULAS!$A$10,0,'Tabla Valoración controles'!$F$6)))</f>
        <v>0</v>
      </c>
      <c r="W219" s="57"/>
      <c r="X219" s="59">
        <f>+IF(W219='Tabla Valoración controles'!$D$7,'Tabla Valoración controles'!$F$7,IF(U219=FORMULAS!$A$10,0,'Tabla Valoración controles'!$F$8))</f>
        <v>0</v>
      </c>
      <c r="Y219" s="57"/>
      <c r="Z219" s="58">
        <f>+IF(Y219='Tabla Valoración controles'!$D$9,'Tabla Valoración controles'!$F$9,IF(U219=FORMULAS!$A$10,0,'Tabla Valoración controles'!$F$10))</f>
        <v>0</v>
      </c>
      <c r="AA219" s="57"/>
      <c r="AB219" s="58">
        <f>+IF(AA219='Tabla Valoración controles'!$D$9,'Tabla Valoración controles'!$F$9,IF(W219=FORMULAS!$A$10,0,'Tabla Valoración controles'!$F$10))</f>
        <v>0</v>
      </c>
      <c r="AC219" s="57"/>
      <c r="AD219" s="58">
        <f>+IF(AC219='Tabla Valoración controles'!$D$13,'Tabla Valoración controles'!$F$13,'Tabla Valoración controles'!$F$14)</f>
        <v>0</v>
      </c>
      <c r="AE219" s="105">
        <f t="shared" si="187"/>
        <v>0</v>
      </c>
      <c r="AF219" s="105">
        <f t="shared" si="204"/>
        <v>0</v>
      </c>
      <c r="AG219" s="105">
        <f t="shared" si="143"/>
        <v>0.48</v>
      </c>
      <c r="AH219" s="263"/>
      <c r="AI219" s="263"/>
      <c r="AJ219" s="263"/>
      <c r="AK219" s="263"/>
      <c r="AL219" s="264"/>
      <c r="AM219" s="267"/>
      <c r="AN219" s="217"/>
      <c r="AO219" s="140"/>
      <c r="AP219" s="140"/>
      <c r="AQ219" s="166"/>
      <c r="AR219" s="174"/>
      <c r="AS219" s="174"/>
      <c r="AT219" s="140"/>
      <c r="AU219" s="140"/>
      <c r="AV219" s="144"/>
      <c r="AW219" s="231"/>
      <c r="AX219" s="139"/>
      <c r="AY219" s="139"/>
      <c r="AZ219" s="139"/>
      <c r="BA219" s="189"/>
      <c r="BB219" s="139"/>
      <c r="BC219" s="139"/>
      <c r="BD219" s="139"/>
      <c r="BE219" s="189"/>
      <c r="BF219" s="139"/>
      <c r="BG219" s="139"/>
      <c r="BH219" s="139"/>
      <c r="BI219" s="189"/>
      <c r="BJ219" s="139"/>
      <c r="BK219" s="139"/>
      <c r="BL219" s="139"/>
      <c r="BM219" s="189"/>
      <c r="BN219" s="110"/>
      <c r="BO219" s="110"/>
      <c r="BP219" s="217"/>
      <c r="BQ219" s="189"/>
      <c r="BR219" s="217"/>
      <c r="BS219" s="217"/>
      <c r="BT219" s="217"/>
      <c r="BU219" s="189"/>
      <c r="BV219" s="217"/>
      <c r="BW219" s="217"/>
      <c r="BX219" s="217"/>
      <c r="BY219" s="189"/>
      <c r="BZ219" s="217"/>
      <c r="CA219" s="217"/>
      <c r="CB219" s="217"/>
      <c r="CC219" s="189"/>
      <c r="CD219" s="217"/>
      <c r="CE219" s="217"/>
      <c r="CF219" s="217"/>
      <c r="CG219" s="189"/>
      <c r="CH219" s="217"/>
      <c r="CI219" s="217"/>
      <c r="CJ219" s="217"/>
      <c r="CK219" s="189"/>
      <c r="CL219" s="217"/>
      <c r="CM219" s="217"/>
      <c r="CN219" s="217"/>
      <c r="CO219" s="189"/>
      <c r="CP219" s="217"/>
      <c r="CQ219" s="217"/>
      <c r="CR219" s="217"/>
      <c r="CS219" s="189"/>
      <c r="CT219" s="217"/>
      <c r="CU219" s="217"/>
      <c r="CV219" s="217"/>
      <c r="CW219" s="189"/>
      <c r="CX219" s="217"/>
      <c r="CY219" s="217"/>
      <c r="CZ219" s="217"/>
      <c r="DA219" s="217"/>
      <c r="DB219" s="217"/>
      <c r="DC219" s="217"/>
      <c r="DD219" s="217"/>
      <c r="DE219" s="217"/>
      <c r="DF219" s="189"/>
      <c r="DG219" s="217"/>
      <c r="DH219" s="217"/>
      <c r="DI219" s="217"/>
      <c r="DJ219" s="217"/>
      <c r="DK219" s="217"/>
      <c r="DL219" s="217"/>
      <c r="DM219" s="217"/>
      <c r="DN219" s="217"/>
      <c r="DO219" s="189"/>
      <c r="DP219" s="217"/>
      <c r="DQ219" s="217"/>
      <c r="DR219" s="217"/>
      <c r="DS219" s="217"/>
      <c r="DT219" s="217"/>
    </row>
    <row r="220" spans="1:124" ht="75.75" customHeight="1" x14ac:dyDescent="0.2">
      <c r="A220" s="277">
        <v>36</v>
      </c>
      <c r="B220" s="280" t="s">
        <v>179</v>
      </c>
      <c r="C220" s="259" t="str">
        <f>VLOOKUP(B220,FORMULAS!$A$30:$B$52,2,0)</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D220" s="259" t="str">
        <f>VLOOKUP(B220,FORMULAS!$A$30:$C$52,3,0)</f>
        <v xml:space="preserve">Subdirector Administrativo </v>
      </c>
      <c r="E220" s="280" t="s">
        <v>113</v>
      </c>
      <c r="F220" s="280" t="s">
        <v>441</v>
      </c>
      <c r="G220" s="280" t="s">
        <v>442</v>
      </c>
      <c r="H220" s="280" t="s">
        <v>443</v>
      </c>
      <c r="I220" s="271" t="s">
        <v>259</v>
      </c>
      <c r="J220" s="274">
        <v>192</v>
      </c>
      <c r="K220" s="233" t="str">
        <f>+IF(L220=FORMULAS!$N$2,FORMULAS!$O$2,IF('208-PLA-Ft-78 Mapa Gestión'!L220:L225=FORMULAS!$N$3,FORMULAS!$O$3,IF('208-PLA-Ft-78 Mapa Gestión'!L220:L225=FORMULAS!$N$4,FORMULAS!$O$4,IF('208-PLA-Ft-78 Mapa Gestión'!L220:L225=FORMULAS!$N$5,FORMULAS!$O$5,IF('208-PLA-Ft-78 Mapa Gestión'!L220:L225=FORMULAS!$N$6,FORMULAS!$O$6)))))</f>
        <v>Media</v>
      </c>
      <c r="L220" s="236">
        <f>+IF(J220&lt;=FORMULAS!$M$2,FORMULAS!$N$2,IF('208-PLA-Ft-78 Mapa Gestión'!J220&lt;=FORMULAS!$M$3,FORMULAS!$N$3,IF('208-PLA-Ft-78 Mapa Gestión'!J220&lt;=FORMULAS!$M$4,FORMULAS!$N$4,IF('208-PLA-Ft-78 Mapa Gestión'!J220&lt;=FORMULAS!$M$5,FORMULAS!$N$5,FORMULAS!$N$6))))</f>
        <v>0.6</v>
      </c>
      <c r="M220" s="239" t="s">
        <v>84</v>
      </c>
      <c r="N220" s="233" t="str">
        <f>+IF(M220=FORMULAS!$H$2,FORMULAS!$I$2,IF('208-PLA-Ft-78 Mapa Gestión'!M220:M225=FORMULAS!$H$3,FORMULAS!$I$3,IF('208-PLA-Ft-78 Mapa Gestión'!M220:M225=FORMULAS!$H$4,FORMULAS!$I$4,IF('208-PLA-Ft-78 Mapa Gestión'!M220:M225=FORMULAS!$H$5,FORMULAS!$I$5,IF('208-PLA-Ft-78 Mapa Gestión'!M220:M225=FORMULAS!$H$6,FORMULAS!$I$6,IF('208-PLA-Ft-78 Mapa Gestión'!M220:M225=FORMULAS!$H$7,FORMULAS!$I$7,IF('208-PLA-Ft-78 Mapa Gestión'!M220:M225=FORMULAS!$H$8,FORMULAS!$I$8,IF('208-PLA-Ft-78 Mapa Gestión'!M220:M225=FORMULAS!$H$9,FORMULAS!$I$9,IF('208-PLA-Ft-78 Mapa Gestión'!M220:M225=FORMULAS!$H$10,FORMULAS!$I$10,IF('208-PLA-Ft-78 Mapa Gestión'!M220:M225=FORMULAS!$H$11,FORMULAS!$I$11))))))))))</f>
        <v>Menor</v>
      </c>
      <c r="O220" s="268">
        <f>VLOOKUP(N220,FORMULAS!$I$1:$J$6,2,0)</f>
        <v>0.4</v>
      </c>
      <c r="P220" s="268" t="str">
        <f t="shared" ref="P220" si="205">CONCATENATE(N220,K220)</f>
        <v>MenorMedia</v>
      </c>
      <c r="Q220" s="219" t="str">
        <f>VLOOKUP(P220,FORMULAS!$K$17:$L$42,2,0)</f>
        <v>Moderado</v>
      </c>
      <c r="R220" s="132">
        <v>1</v>
      </c>
      <c r="S220" s="130" t="s">
        <v>501</v>
      </c>
      <c r="T220" s="56" t="str">
        <f>VLOOKUP(U220,FORMULAS!$A$15:$B$18,2,0)</f>
        <v>Probabilidad</v>
      </c>
      <c r="U220" s="57" t="s">
        <v>14</v>
      </c>
      <c r="V220" s="58">
        <f>+IF(U220='Tabla Valoración controles'!$D$4,'Tabla Valoración controles'!$F$4,IF('208-PLA-Ft-78 Mapa Gestión'!U220='Tabla Valoración controles'!$D$5,'Tabla Valoración controles'!$F$5,IF(U220=FORMULAS!$A$10,0,'Tabla Valoración controles'!$F$6)))</f>
        <v>0.15</v>
      </c>
      <c r="W220" s="57" t="s">
        <v>9</v>
      </c>
      <c r="X220" s="59">
        <f>+IF(W220='Tabla Valoración controles'!$D$7,'Tabla Valoración controles'!$F$7,IF(U220=FORMULAS!$A$10,0,'Tabla Valoración controles'!$F$8))</f>
        <v>0.25</v>
      </c>
      <c r="Y220" s="57" t="s">
        <v>19</v>
      </c>
      <c r="Z220" s="58">
        <f>+IF(Y220='Tabla Valoración controles'!$D$9,'Tabla Valoración controles'!$F$9,IF(U220=FORMULAS!$A$10,0,'Tabla Valoración controles'!$F$10))</f>
        <v>0</v>
      </c>
      <c r="AA220" s="57" t="s">
        <v>22</v>
      </c>
      <c r="AB220" s="58">
        <f>+IF(AA220='Tabla Valoración controles'!$D$9,'Tabla Valoración controles'!$F$9,IF(W220=FORMULAS!$A$10,0,'Tabla Valoración controles'!$F$10))</f>
        <v>0</v>
      </c>
      <c r="AC220" s="57" t="s">
        <v>100</v>
      </c>
      <c r="AD220" s="58">
        <f>+IF(AC220='Tabla Valoración controles'!$D$13,'Tabla Valoración controles'!$F$13,'Tabla Valoración controles'!$F$14)</f>
        <v>0</v>
      </c>
      <c r="AE220" s="105">
        <f t="shared" si="187"/>
        <v>0.4</v>
      </c>
      <c r="AF220" s="105">
        <f>+IF(T220=FORMULAS!$A$8,'208-PLA-Ft-78 Mapa Gestión'!AE220*'208-PLA-Ft-78 Mapa Gestión'!L220:L225,'208-PLA-Ft-78 Mapa Gestión'!AE220*'208-PLA-Ft-78 Mapa Gestión'!O220:O225)</f>
        <v>0.24</v>
      </c>
      <c r="AG220" s="105">
        <f>+IF(T220=FORMULAS!$A$8,'208-PLA-Ft-78 Mapa Gestión'!L220:L225-'208-PLA-Ft-78 Mapa Gestión'!AF220,0)</f>
        <v>0.36</v>
      </c>
      <c r="AH220" s="262">
        <f t="shared" ref="AH220" si="206">+AG225</f>
        <v>0.36</v>
      </c>
      <c r="AI220" s="262" t="str">
        <f>+IF(AH220&lt;=FORMULAS!$N$2,FORMULAS!$O$2,IF(AH220&lt;=FORMULAS!$N$3,FORMULAS!$O$3,IF(AH220&lt;=FORMULAS!$N$4,FORMULAS!$O$4,IF(AH220&lt;=FORMULAS!$N$5,FORMULAS!$O$5,FORMULAS!O216))))</f>
        <v>Baja</v>
      </c>
      <c r="AJ220" s="262" t="str">
        <f>+IF(T220=FORMULAS!$A$9,AG225,'208-PLA-Ft-78 Mapa Gestión'!N220:N225)</f>
        <v>Menor</v>
      </c>
      <c r="AK220" s="262">
        <f>+IF(T220=FORMULAS!B219,'208-PLA-Ft-78 Mapa Gestión'!AG225,'208-PLA-Ft-78 Mapa Gestión'!O220:O225)</f>
        <v>0.4</v>
      </c>
      <c r="AL220" s="264" t="str">
        <f t="shared" ref="AL220" si="207">CONCATENATE(AJ220,AI220)</f>
        <v>MenorBaja</v>
      </c>
      <c r="AM220" s="265" t="str">
        <f>VLOOKUP(AL220,FORMULAS!$K$17:$L$42,2,0)</f>
        <v>Moderado</v>
      </c>
      <c r="AN220" s="215" t="s">
        <v>162</v>
      </c>
      <c r="AO220" s="139" t="s">
        <v>552</v>
      </c>
      <c r="AP220" s="139" t="s">
        <v>575</v>
      </c>
      <c r="AQ220" s="139" t="s">
        <v>325</v>
      </c>
      <c r="AR220" s="149">
        <v>44562</v>
      </c>
      <c r="AS220" s="149">
        <v>44712</v>
      </c>
      <c r="AT220" s="139" t="s">
        <v>654</v>
      </c>
      <c r="AU220" s="139" t="s">
        <v>655</v>
      </c>
      <c r="AV220" s="157" t="s">
        <v>234</v>
      </c>
      <c r="AW220" s="215"/>
      <c r="AX220" s="139"/>
      <c r="AY220" s="139"/>
      <c r="AZ220" s="139"/>
      <c r="BA220" s="189"/>
      <c r="BB220" s="139"/>
      <c r="BC220" s="139"/>
      <c r="BD220" s="139"/>
      <c r="BE220" s="189"/>
      <c r="BF220" s="139"/>
      <c r="BG220" s="139"/>
      <c r="BH220" s="139"/>
      <c r="BI220" s="189"/>
      <c r="BJ220" s="139"/>
      <c r="BK220" s="139"/>
      <c r="BL220" s="139"/>
      <c r="BM220" s="189"/>
      <c r="BN220" s="108"/>
      <c r="BO220" s="108"/>
      <c r="BP220" s="215"/>
      <c r="BQ220" s="189"/>
      <c r="BR220" s="215"/>
      <c r="BS220" s="215"/>
      <c r="BT220" s="215"/>
      <c r="BU220" s="189"/>
      <c r="BV220" s="215"/>
      <c r="BW220" s="215"/>
      <c r="BX220" s="215"/>
      <c r="BY220" s="189"/>
      <c r="BZ220" s="215"/>
      <c r="CA220" s="215"/>
      <c r="CB220" s="215"/>
      <c r="CC220" s="189"/>
      <c r="CD220" s="215"/>
      <c r="CE220" s="215"/>
      <c r="CF220" s="215"/>
      <c r="CG220" s="189"/>
      <c r="CH220" s="215"/>
      <c r="CI220" s="215"/>
      <c r="CJ220" s="215"/>
      <c r="CK220" s="189"/>
      <c r="CL220" s="215"/>
      <c r="CM220" s="215"/>
      <c r="CN220" s="215"/>
      <c r="CO220" s="189"/>
      <c r="CP220" s="215"/>
      <c r="CQ220" s="215"/>
      <c r="CR220" s="215"/>
      <c r="CS220" s="189"/>
      <c r="CT220" s="215"/>
      <c r="CU220" s="215"/>
      <c r="CV220" s="215"/>
      <c r="CW220" s="189"/>
      <c r="CX220" s="215"/>
      <c r="CY220" s="215"/>
      <c r="CZ220" s="215"/>
      <c r="DA220" s="215"/>
      <c r="DB220" s="215"/>
      <c r="DC220" s="215"/>
      <c r="DD220" s="215"/>
      <c r="DE220" s="215"/>
      <c r="DF220" s="189"/>
      <c r="DG220" s="215"/>
      <c r="DH220" s="215"/>
      <c r="DI220" s="215"/>
      <c r="DJ220" s="215"/>
      <c r="DK220" s="215"/>
      <c r="DL220" s="215"/>
      <c r="DM220" s="215"/>
      <c r="DN220" s="215"/>
      <c r="DO220" s="189"/>
      <c r="DP220" s="215"/>
      <c r="DQ220" s="215"/>
      <c r="DR220" s="215"/>
      <c r="DS220" s="215"/>
      <c r="DT220" s="215"/>
    </row>
    <row r="221" spans="1:124" ht="83.25" customHeight="1" x14ac:dyDescent="0.2">
      <c r="A221" s="278"/>
      <c r="B221" s="281"/>
      <c r="C221" s="260"/>
      <c r="D221" s="260"/>
      <c r="E221" s="281"/>
      <c r="F221" s="281"/>
      <c r="G221" s="281"/>
      <c r="H221" s="281"/>
      <c r="I221" s="272"/>
      <c r="J221" s="275"/>
      <c r="K221" s="234"/>
      <c r="L221" s="237"/>
      <c r="M221" s="240"/>
      <c r="N221" s="234"/>
      <c r="O221" s="269"/>
      <c r="P221" s="269"/>
      <c r="Q221" s="220"/>
      <c r="R221" s="132"/>
      <c r="S221" s="130"/>
      <c r="T221" s="56">
        <f>VLOOKUP(U221,FORMULAS!$A$15:$B$18,2,0)</f>
        <v>0</v>
      </c>
      <c r="U221" s="57" t="s">
        <v>156</v>
      </c>
      <c r="V221" s="58">
        <f>+IF(U221='Tabla Valoración controles'!$D$4,'Tabla Valoración controles'!$F$4,IF('208-PLA-Ft-78 Mapa Gestión'!U221='Tabla Valoración controles'!$D$5,'Tabla Valoración controles'!$F$5,IF(U221=FORMULAS!$A$10,0,'Tabla Valoración controles'!$F$6)))</f>
        <v>0</v>
      </c>
      <c r="W221" s="57"/>
      <c r="X221" s="59">
        <f>+IF(W221='Tabla Valoración controles'!$D$7,'Tabla Valoración controles'!$F$7,IF(U221=FORMULAS!$A$10,0,'Tabla Valoración controles'!$F$8))</f>
        <v>0</v>
      </c>
      <c r="Y221" s="57"/>
      <c r="Z221" s="58">
        <f>+IF(Y221='Tabla Valoración controles'!$D$9,'Tabla Valoración controles'!$F$9,IF(U221=FORMULAS!$A$10,0,'Tabla Valoración controles'!$F$10))</f>
        <v>0</v>
      </c>
      <c r="AA221" s="57"/>
      <c r="AB221" s="58">
        <f>+IF(AA221='Tabla Valoración controles'!$D$9,'Tabla Valoración controles'!$F$9,IF(W221=FORMULAS!$A$10,0,'Tabla Valoración controles'!$F$10))</f>
        <v>0</v>
      </c>
      <c r="AC221" s="57"/>
      <c r="AD221" s="58">
        <f>+IF(AC221='Tabla Valoración controles'!$D$13,'Tabla Valoración controles'!$F$13,'Tabla Valoración controles'!$F$14)</f>
        <v>0</v>
      </c>
      <c r="AE221" s="105">
        <f t="shared" si="187"/>
        <v>0</v>
      </c>
      <c r="AF221" s="105">
        <f t="shared" ref="AF221" si="208">+AE221*AG220</f>
        <v>0</v>
      </c>
      <c r="AG221" s="105">
        <f t="shared" ref="AG221:AG225" si="209">+AG220-AF221</f>
        <v>0.36</v>
      </c>
      <c r="AH221" s="263"/>
      <c r="AI221" s="263"/>
      <c r="AJ221" s="263"/>
      <c r="AK221" s="263"/>
      <c r="AL221" s="264"/>
      <c r="AM221" s="266"/>
      <c r="AN221" s="216"/>
      <c r="AO221" s="139" t="s">
        <v>553</v>
      </c>
      <c r="AP221" s="139" t="s">
        <v>575</v>
      </c>
      <c r="AQ221" s="139" t="s">
        <v>320</v>
      </c>
      <c r="AR221" s="149">
        <v>44652</v>
      </c>
      <c r="AS221" s="149">
        <v>44926</v>
      </c>
      <c r="AT221" s="139" t="s">
        <v>656</v>
      </c>
      <c r="AU221" s="139" t="s">
        <v>753</v>
      </c>
      <c r="AV221" s="157" t="s">
        <v>234</v>
      </c>
      <c r="AW221" s="216"/>
      <c r="AX221" s="139"/>
      <c r="AY221" s="139"/>
      <c r="AZ221" s="139"/>
      <c r="BA221" s="189"/>
      <c r="BB221" s="139"/>
      <c r="BC221" s="139"/>
      <c r="BD221" s="139"/>
      <c r="BE221" s="189"/>
      <c r="BF221" s="139"/>
      <c r="BG221" s="139"/>
      <c r="BH221" s="139"/>
      <c r="BI221" s="189"/>
      <c r="BJ221" s="139"/>
      <c r="BK221" s="139"/>
      <c r="BL221" s="139"/>
      <c r="BM221" s="189"/>
      <c r="BN221" s="109"/>
      <c r="BO221" s="109"/>
      <c r="BP221" s="216"/>
      <c r="BQ221" s="189"/>
      <c r="BR221" s="216"/>
      <c r="BS221" s="216"/>
      <c r="BT221" s="216"/>
      <c r="BU221" s="189"/>
      <c r="BV221" s="216"/>
      <c r="BW221" s="216"/>
      <c r="BX221" s="216"/>
      <c r="BY221" s="189"/>
      <c r="BZ221" s="216"/>
      <c r="CA221" s="216"/>
      <c r="CB221" s="216"/>
      <c r="CC221" s="189"/>
      <c r="CD221" s="216"/>
      <c r="CE221" s="216"/>
      <c r="CF221" s="216"/>
      <c r="CG221" s="189"/>
      <c r="CH221" s="216"/>
      <c r="CI221" s="216"/>
      <c r="CJ221" s="216"/>
      <c r="CK221" s="189"/>
      <c r="CL221" s="216"/>
      <c r="CM221" s="216"/>
      <c r="CN221" s="216"/>
      <c r="CO221" s="189"/>
      <c r="CP221" s="216"/>
      <c r="CQ221" s="216"/>
      <c r="CR221" s="216"/>
      <c r="CS221" s="189"/>
      <c r="CT221" s="216"/>
      <c r="CU221" s="216"/>
      <c r="CV221" s="216"/>
      <c r="CW221" s="189"/>
      <c r="CX221" s="216"/>
      <c r="CY221" s="216"/>
      <c r="CZ221" s="216"/>
      <c r="DA221" s="216"/>
      <c r="DB221" s="216"/>
      <c r="DC221" s="216"/>
      <c r="DD221" s="216"/>
      <c r="DE221" s="216"/>
      <c r="DF221" s="189"/>
      <c r="DG221" s="216"/>
      <c r="DH221" s="216"/>
      <c r="DI221" s="216"/>
      <c r="DJ221" s="216"/>
      <c r="DK221" s="216"/>
      <c r="DL221" s="216"/>
      <c r="DM221" s="216"/>
      <c r="DN221" s="216"/>
      <c r="DO221" s="189"/>
      <c r="DP221" s="216"/>
      <c r="DQ221" s="216"/>
      <c r="DR221" s="216"/>
      <c r="DS221" s="216"/>
      <c r="DT221" s="216"/>
    </row>
    <row r="222" spans="1:124" ht="17.25" customHeight="1" x14ac:dyDescent="0.2">
      <c r="A222" s="278"/>
      <c r="B222" s="281"/>
      <c r="C222" s="260"/>
      <c r="D222" s="260"/>
      <c r="E222" s="281"/>
      <c r="F222" s="281"/>
      <c r="G222" s="281"/>
      <c r="H222" s="281"/>
      <c r="I222" s="272"/>
      <c r="J222" s="275"/>
      <c r="K222" s="234"/>
      <c r="L222" s="237"/>
      <c r="M222" s="240"/>
      <c r="N222" s="234"/>
      <c r="O222" s="269"/>
      <c r="P222" s="269"/>
      <c r="Q222" s="220"/>
      <c r="R222" s="132"/>
      <c r="S222" s="130"/>
      <c r="T222" s="56">
        <f>VLOOKUP(U222,FORMULAS!$A$15:$B$18,2,0)</f>
        <v>0</v>
      </c>
      <c r="U222" s="57" t="s">
        <v>156</v>
      </c>
      <c r="V222" s="58">
        <f>+IF(U222='Tabla Valoración controles'!$D$4,'Tabla Valoración controles'!$F$4,IF('208-PLA-Ft-78 Mapa Gestión'!U222='Tabla Valoración controles'!$D$5,'Tabla Valoración controles'!$F$5,IF(U222=FORMULAS!$A$10,0,'Tabla Valoración controles'!$F$6)))</f>
        <v>0</v>
      </c>
      <c r="W222" s="57"/>
      <c r="X222" s="59">
        <f>+IF(W222='Tabla Valoración controles'!$D$7,'Tabla Valoración controles'!$F$7,IF(U222=FORMULAS!$A$10,0,'Tabla Valoración controles'!$F$8))</f>
        <v>0</v>
      </c>
      <c r="Y222" s="57"/>
      <c r="Z222" s="58">
        <f>+IF(Y222='Tabla Valoración controles'!$D$9,'Tabla Valoración controles'!$F$9,IF(U222=FORMULAS!$A$10,0,'Tabla Valoración controles'!$F$10))</f>
        <v>0</v>
      </c>
      <c r="AA222" s="57"/>
      <c r="AB222" s="58">
        <f>+IF(AA222='Tabla Valoración controles'!$D$9,'Tabla Valoración controles'!$F$9,IF(W222=FORMULAS!$A$10,0,'Tabla Valoración controles'!$F$10))</f>
        <v>0</v>
      </c>
      <c r="AC222" s="57"/>
      <c r="AD222" s="58">
        <f>+IF(AC222='Tabla Valoración controles'!$D$13,'Tabla Valoración controles'!$F$13,'Tabla Valoración controles'!$F$14)</f>
        <v>0</v>
      </c>
      <c r="AE222" s="105">
        <f t="shared" si="187"/>
        <v>0</v>
      </c>
      <c r="AF222" s="105">
        <f t="shared" ref="AF222:AF225" si="210">+AF221*AE222</f>
        <v>0</v>
      </c>
      <c r="AG222" s="105">
        <f t="shared" si="209"/>
        <v>0.36</v>
      </c>
      <c r="AH222" s="263"/>
      <c r="AI222" s="263"/>
      <c r="AJ222" s="263"/>
      <c r="AK222" s="263"/>
      <c r="AL222" s="264"/>
      <c r="AM222" s="266"/>
      <c r="AN222" s="216"/>
      <c r="AO222" s="143"/>
      <c r="AP222" s="143"/>
      <c r="AQ222" s="143"/>
      <c r="AR222" s="143"/>
      <c r="AS222" s="143"/>
      <c r="AT222" s="143"/>
      <c r="AU222" s="143"/>
      <c r="AV222" s="143"/>
      <c r="AW222" s="216"/>
      <c r="AX222" s="139"/>
      <c r="AY222" s="139"/>
      <c r="AZ222" s="139"/>
      <c r="BA222" s="189"/>
      <c r="BB222" s="139"/>
      <c r="BC222" s="139"/>
      <c r="BD222" s="139"/>
      <c r="BE222" s="189"/>
      <c r="BF222" s="139"/>
      <c r="BG222" s="139"/>
      <c r="BH222" s="139"/>
      <c r="BI222" s="189"/>
      <c r="BJ222" s="139"/>
      <c r="BK222" s="139"/>
      <c r="BL222" s="139"/>
      <c r="BM222" s="189"/>
      <c r="BN222" s="109"/>
      <c r="BO222" s="109"/>
      <c r="BP222" s="216"/>
      <c r="BQ222" s="189"/>
      <c r="BR222" s="216"/>
      <c r="BS222" s="216"/>
      <c r="BT222" s="216"/>
      <c r="BU222" s="189"/>
      <c r="BV222" s="216"/>
      <c r="BW222" s="216"/>
      <c r="BX222" s="216"/>
      <c r="BY222" s="189"/>
      <c r="BZ222" s="216"/>
      <c r="CA222" s="216"/>
      <c r="CB222" s="216"/>
      <c r="CC222" s="189"/>
      <c r="CD222" s="216"/>
      <c r="CE222" s="216"/>
      <c r="CF222" s="216"/>
      <c r="CG222" s="189"/>
      <c r="CH222" s="216"/>
      <c r="CI222" s="216"/>
      <c r="CJ222" s="216"/>
      <c r="CK222" s="189"/>
      <c r="CL222" s="216"/>
      <c r="CM222" s="216"/>
      <c r="CN222" s="216"/>
      <c r="CO222" s="189"/>
      <c r="CP222" s="216"/>
      <c r="CQ222" s="216"/>
      <c r="CR222" s="216"/>
      <c r="CS222" s="189"/>
      <c r="CT222" s="216"/>
      <c r="CU222" s="216"/>
      <c r="CV222" s="216"/>
      <c r="CW222" s="189"/>
      <c r="CX222" s="216"/>
      <c r="CY222" s="216"/>
      <c r="CZ222" s="216"/>
      <c r="DA222" s="216"/>
      <c r="DB222" s="216"/>
      <c r="DC222" s="216"/>
      <c r="DD222" s="216"/>
      <c r="DE222" s="216"/>
      <c r="DF222" s="189"/>
      <c r="DG222" s="216"/>
      <c r="DH222" s="216"/>
      <c r="DI222" s="216"/>
      <c r="DJ222" s="216"/>
      <c r="DK222" s="216"/>
      <c r="DL222" s="216"/>
      <c r="DM222" s="216"/>
      <c r="DN222" s="216"/>
      <c r="DO222" s="189"/>
      <c r="DP222" s="216"/>
      <c r="DQ222" s="216"/>
      <c r="DR222" s="216"/>
      <c r="DS222" s="216"/>
      <c r="DT222" s="216"/>
    </row>
    <row r="223" spans="1:124" ht="17.25" customHeight="1" x14ac:dyDescent="0.2">
      <c r="A223" s="278"/>
      <c r="B223" s="281"/>
      <c r="C223" s="260"/>
      <c r="D223" s="260"/>
      <c r="E223" s="281"/>
      <c r="F223" s="281"/>
      <c r="G223" s="281"/>
      <c r="H223" s="281"/>
      <c r="I223" s="272"/>
      <c r="J223" s="275"/>
      <c r="K223" s="234"/>
      <c r="L223" s="237"/>
      <c r="M223" s="240"/>
      <c r="N223" s="234"/>
      <c r="O223" s="269"/>
      <c r="P223" s="269"/>
      <c r="Q223" s="220"/>
      <c r="R223" s="132"/>
      <c r="S223" s="130"/>
      <c r="T223" s="56">
        <f>VLOOKUP(U223,FORMULAS!$A$15:$B$18,2,0)</f>
        <v>0</v>
      </c>
      <c r="U223" s="57" t="s">
        <v>156</v>
      </c>
      <c r="V223" s="58">
        <f>+IF(U223='Tabla Valoración controles'!$D$4,'Tabla Valoración controles'!$F$4,IF('208-PLA-Ft-78 Mapa Gestión'!U223='Tabla Valoración controles'!$D$5,'Tabla Valoración controles'!$F$5,IF(U223=FORMULAS!$A$10,0,'Tabla Valoración controles'!$F$6)))</f>
        <v>0</v>
      </c>
      <c r="W223" s="57"/>
      <c r="X223" s="59">
        <f>+IF(W223='Tabla Valoración controles'!$D$7,'Tabla Valoración controles'!$F$7,IF(U223=FORMULAS!$A$10,0,'Tabla Valoración controles'!$F$8))</f>
        <v>0</v>
      </c>
      <c r="Y223" s="57"/>
      <c r="Z223" s="58">
        <f>+IF(Y223='Tabla Valoración controles'!$D$9,'Tabla Valoración controles'!$F$9,IF(U223=FORMULAS!$A$10,0,'Tabla Valoración controles'!$F$10))</f>
        <v>0</v>
      </c>
      <c r="AA223" s="57"/>
      <c r="AB223" s="58">
        <f>+IF(AA223='Tabla Valoración controles'!$D$9,'Tabla Valoración controles'!$F$9,IF(W223=FORMULAS!$A$10,0,'Tabla Valoración controles'!$F$10))</f>
        <v>0</v>
      </c>
      <c r="AC223" s="57"/>
      <c r="AD223" s="58">
        <f>+IF(AC223='Tabla Valoración controles'!$D$13,'Tabla Valoración controles'!$F$13,'Tabla Valoración controles'!$F$14)</f>
        <v>0</v>
      </c>
      <c r="AE223" s="105">
        <f t="shared" ref="AE223:AE225" si="211">+V223+X223+Z223</f>
        <v>0</v>
      </c>
      <c r="AF223" s="105">
        <f t="shared" si="210"/>
        <v>0</v>
      </c>
      <c r="AG223" s="105">
        <f t="shared" si="209"/>
        <v>0.36</v>
      </c>
      <c r="AH223" s="263"/>
      <c r="AI223" s="263"/>
      <c r="AJ223" s="263"/>
      <c r="AK223" s="263"/>
      <c r="AL223" s="264"/>
      <c r="AM223" s="266"/>
      <c r="AN223" s="216"/>
      <c r="AO223" s="143"/>
      <c r="AP223" s="143"/>
      <c r="AQ223" s="143"/>
      <c r="AR223" s="143"/>
      <c r="AS223" s="143"/>
      <c r="AT223" s="143"/>
      <c r="AU223" s="143"/>
      <c r="AV223" s="143"/>
      <c r="AW223" s="216"/>
      <c r="AX223" s="139"/>
      <c r="AY223" s="139"/>
      <c r="AZ223" s="139"/>
      <c r="BA223" s="189"/>
      <c r="BB223" s="139"/>
      <c r="BC223" s="139"/>
      <c r="BD223" s="139"/>
      <c r="BE223" s="189"/>
      <c r="BF223" s="139"/>
      <c r="BG223" s="139"/>
      <c r="BH223" s="139"/>
      <c r="BI223" s="189"/>
      <c r="BJ223" s="139"/>
      <c r="BK223" s="139"/>
      <c r="BL223" s="139"/>
      <c r="BM223" s="189"/>
      <c r="BN223" s="109"/>
      <c r="BO223" s="109"/>
      <c r="BP223" s="216"/>
      <c r="BQ223" s="189"/>
      <c r="BR223" s="216"/>
      <c r="BS223" s="216"/>
      <c r="BT223" s="216"/>
      <c r="BU223" s="189"/>
      <c r="BV223" s="216"/>
      <c r="BW223" s="216"/>
      <c r="BX223" s="216"/>
      <c r="BY223" s="189"/>
      <c r="BZ223" s="216"/>
      <c r="CA223" s="216"/>
      <c r="CB223" s="216"/>
      <c r="CC223" s="189"/>
      <c r="CD223" s="216"/>
      <c r="CE223" s="216"/>
      <c r="CF223" s="216"/>
      <c r="CG223" s="189"/>
      <c r="CH223" s="216"/>
      <c r="CI223" s="216"/>
      <c r="CJ223" s="216"/>
      <c r="CK223" s="189"/>
      <c r="CL223" s="216"/>
      <c r="CM223" s="216"/>
      <c r="CN223" s="216"/>
      <c r="CO223" s="189"/>
      <c r="CP223" s="216"/>
      <c r="CQ223" s="216"/>
      <c r="CR223" s="216"/>
      <c r="CS223" s="189"/>
      <c r="CT223" s="216"/>
      <c r="CU223" s="216"/>
      <c r="CV223" s="216"/>
      <c r="CW223" s="189"/>
      <c r="CX223" s="216"/>
      <c r="CY223" s="216"/>
      <c r="CZ223" s="216"/>
      <c r="DA223" s="216"/>
      <c r="DB223" s="216"/>
      <c r="DC223" s="216"/>
      <c r="DD223" s="216"/>
      <c r="DE223" s="216"/>
      <c r="DF223" s="189"/>
      <c r="DG223" s="216"/>
      <c r="DH223" s="216"/>
      <c r="DI223" s="216"/>
      <c r="DJ223" s="216"/>
      <c r="DK223" s="216"/>
      <c r="DL223" s="216"/>
      <c r="DM223" s="216"/>
      <c r="DN223" s="216"/>
      <c r="DO223" s="189"/>
      <c r="DP223" s="216"/>
      <c r="DQ223" s="216"/>
      <c r="DR223" s="216"/>
      <c r="DS223" s="216"/>
      <c r="DT223" s="216"/>
    </row>
    <row r="224" spans="1:124" ht="17.25" customHeight="1" x14ac:dyDescent="0.2">
      <c r="A224" s="278"/>
      <c r="B224" s="281"/>
      <c r="C224" s="260"/>
      <c r="D224" s="260"/>
      <c r="E224" s="281"/>
      <c r="F224" s="281"/>
      <c r="G224" s="281"/>
      <c r="H224" s="281"/>
      <c r="I224" s="272"/>
      <c r="J224" s="275"/>
      <c r="K224" s="234"/>
      <c r="L224" s="237"/>
      <c r="M224" s="240"/>
      <c r="N224" s="234"/>
      <c r="O224" s="269"/>
      <c r="P224" s="269"/>
      <c r="Q224" s="220"/>
      <c r="R224" s="132"/>
      <c r="S224" s="130"/>
      <c r="T224" s="56">
        <f>VLOOKUP(U224,FORMULAS!$A$15:$B$18,2,0)</f>
        <v>0</v>
      </c>
      <c r="U224" s="57" t="s">
        <v>156</v>
      </c>
      <c r="V224" s="58">
        <f>+IF(U224='Tabla Valoración controles'!$D$4,'Tabla Valoración controles'!$F$4,IF('208-PLA-Ft-78 Mapa Gestión'!U224='Tabla Valoración controles'!$D$5,'Tabla Valoración controles'!$F$5,IF(U224=FORMULAS!$A$10,0,'Tabla Valoración controles'!$F$6)))</f>
        <v>0</v>
      </c>
      <c r="W224" s="57"/>
      <c r="X224" s="59">
        <f>+IF(W224='Tabla Valoración controles'!$D$7,'Tabla Valoración controles'!$F$7,IF(U224=FORMULAS!$A$10,0,'Tabla Valoración controles'!$F$8))</f>
        <v>0</v>
      </c>
      <c r="Y224" s="57"/>
      <c r="Z224" s="58">
        <f>+IF(Y224='Tabla Valoración controles'!$D$9,'Tabla Valoración controles'!$F$9,IF(U224=FORMULAS!$A$10,0,'Tabla Valoración controles'!$F$10))</f>
        <v>0</v>
      </c>
      <c r="AA224" s="57"/>
      <c r="AB224" s="58">
        <f>+IF(AA224='Tabla Valoración controles'!$D$9,'Tabla Valoración controles'!$F$9,IF(W224=FORMULAS!$A$10,0,'Tabla Valoración controles'!$F$10))</f>
        <v>0</v>
      </c>
      <c r="AC224" s="57"/>
      <c r="AD224" s="58">
        <f>+IF(AC224='Tabla Valoración controles'!$D$13,'Tabla Valoración controles'!$F$13,'Tabla Valoración controles'!$F$14)</f>
        <v>0</v>
      </c>
      <c r="AE224" s="105">
        <f t="shared" si="211"/>
        <v>0</v>
      </c>
      <c r="AF224" s="105">
        <f t="shared" si="210"/>
        <v>0</v>
      </c>
      <c r="AG224" s="105">
        <f t="shared" si="209"/>
        <v>0.36</v>
      </c>
      <c r="AH224" s="263"/>
      <c r="AI224" s="263"/>
      <c r="AJ224" s="263"/>
      <c r="AK224" s="263"/>
      <c r="AL224" s="264"/>
      <c r="AM224" s="266"/>
      <c r="AN224" s="216"/>
      <c r="AO224" s="143"/>
      <c r="AP224" s="143"/>
      <c r="AQ224" s="143"/>
      <c r="AR224" s="143"/>
      <c r="AS224" s="143"/>
      <c r="AT224" s="143"/>
      <c r="AU224" s="143"/>
      <c r="AV224" s="143"/>
      <c r="AW224" s="216"/>
      <c r="AX224" s="139"/>
      <c r="AY224" s="139"/>
      <c r="AZ224" s="139"/>
      <c r="BA224" s="189"/>
      <c r="BB224" s="139"/>
      <c r="BC224" s="139"/>
      <c r="BD224" s="139"/>
      <c r="BE224" s="189"/>
      <c r="BF224" s="139"/>
      <c r="BG224" s="139"/>
      <c r="BH224" s="139"/>
      <c r="BI224" s="189"/>
      <c r="BJ224" s="139"/>
      <c r="BK224" s="139"/>
      <c r="BL224" s="139"/>
      <c r="BM224" s="189"/>
      <c r="BN224" s="109"/>
      <c r="BO224" s="109"/>
      <c r="BP224" s="216"/>
      <c r="BQ224" s="189"/>
      <c r="BR224" s="216"/>
      <c r="BS224" s="216"/>
      <c r="BT224" s="216"/>
      <c r="BU224" s="189"/>
      <c r="BV224" s="216"/>
      <c r="BW224" s="216"/>
      <c r="BX224" s="216"/>
      <c r="BY224" s="189"/>
      <c r="BZ224" s="216"/>
      <c r="CA224" s="216"/>
      <c r="CB224" s="216"/>
      <c r="CC224" s="189"/>
      <c r="CD224" s="216"/>
      <c r="CE224" s="216"/>
      <c r="CF224" s="216"/>
      <c r="CG224" s="189"/>
      <c r="CH224" s="216"/>
      <c r="CI224" s="216"/>
      <c r="CJ224" s="216"/>
      <c r="CK224" s="189"/>
      <c r="CL224" s="216"/>
      <c r="CM224" s="216"/>
      <c r="CN224" s="216"/>
      <c r="CO224" s="189"/>
      <c r="CP224" s="216"/>
      <c r="CQ224" s="216"/>
      <c r="CR224" s="216"/>
      <c r="CS224" s="189"/>
      <c r="CT224" s="216"/>
      <c r="CU224" s="216"/>
      <c r="CV224" s="216"/>
      <c r="CW224" s="189"/>
      <c r="CX224" s="216"/>
      <c r="CY224" s="216"/>
      <c r="CZ224" s="216"/>
      <c r="DA224" s="216"/>
      <c r="DB224" s="216"/>
      <c r="DC224" s="216"/>
      <c r="DD224" s="216"/>
      <c r="DE224" s="216"/>
      <c r="DF224" s="189"/>
      <c r="DG224" s="216"/>
      <c r="DH224" s="216"/>
      <c r="DI224" s="216"/>
      <c r="DJ224" s="216"/>
      <c r="DK224" s="216"/>
      <c r="DL224" s="216"/>
      <c r="DM224" s="216"/>
      <c r="DN224" s="216"/>
      <c r="DO224" s="189"/>
      <c r="DP224" s="216"/>
      <c r="DQ224" s="216"/>
      <c r="DR224" s="216"/>
      <c r="DS224" s="216"/>
      <c r="DT224" s="216"/>
    </row>
    <row r="225" spans="1:124" ht="17.25" customHeight="1" x14ac:dyDescent="0.2">
      <c r="A225" s="279"/>
      <c r="B225" s="282"/>
      <c r="C225" s="261"/>
      <c r="D225" s="261"/>
      <c r="E225" s="282"/>
      <c r="F225" s="282"/>
      <c r="G225" s="282"/>
      <c r="H225" s="282"/>
      <c r="I225" s="273"/>
      <c r="J225" s="276"/>
      <c r="K225" s="235"/>
      <c r="L225" s="238"/>
      <c r="M225" s="241"/>
      <c r="N225" s="235"/>
      <c r="O225" s="270"/>
      <c r="P225" s="270"/>
      <c r="Q225" s="221"/>
      <c r="R225" s="132"/>
      <c r="S225" s="130"/>
      <c r="T225" s="56">
        <f>VLOOKUP(U225,FORMULAS!$A$15:$B$18,2,0)</f>
        <v>0</v>
      </c>
      <c r="U225" s="57" t="s">
        <v>156</v>
      </c>
      <c r="V225" s="58">
        <f>+IF(U225='Tabla Valoración controles'!$D$4,'Tabla Valoración controles'!$F$4,IF('208-PLA-Ft-78 Mapa Gestión'!U225='Tabla Valoración controles'!$D$5,'Tabla Valoración controles'!$F$5,IF(U225=FORMULAS!$A$10,0,'Tabla Valoración controles'!$F$6)))</f>
        <v>0</v>
      </c>
      <c r="W225" s="57"/>
      <c r="X225" s="59">
        <f>+IF(W225='Tabla Valoración controles'!$D$7,'Tabla Valoración controles'!$F$7,IF(U225=FORMULAS!$A$10,0,'Tabla Valoración controles'!$F$8))</f>
        <v>0</v>
      </c>
      <c r="Y225" s="57"/>
      <c r="Z225" s="58">
        <f>+IF(Y225='Tabla Valoración controles'!$D$9,'Tabla Valoración controles'!$F$9,IF(U225=FORMULAS!$A$10,0,'Tabla Valoración controles'!$F$10))</f>
        <v>0</v>
      </c>
      <c r="AA225" s="57"/>
      <c r="AB225" s="58">
        <f>+IF(AA225='Tabla Valoración controles'!$D$9,'Tabla Valoración controles'!$F$9,IF(W225=FORMULAS!$A$10,0,'Tabla Valoración controles'!$F$10))</f>
        <v>0</v>
      </c>
      <c r="AC225" s="57"/>
      <c r="AD225" s="58">
        <f>+IF(AC225='Tabla Valoración controles'!$D$13,'Tabla Valoración controles'!$F$13,'Tabla Valoración controles'!$F$14)</f>
        <v>0</v>
      </c>
      <c r="AE225" s="105">
        <f t="shared" si="211"/>
        <v>0</v>
      </c>
      <c r="AF225" s="105">
        <f t="shared" si="210"/>
        <v>0</v>
      </c>
      <c r="AG225" s="105">
        <f t="shared" si="209"/>
        <v>0.36</v>
      </c>
      <c r="AH225" s="263"/>
      <c r="AI225" s="263"/>
      <c r="AJ225" s="263"/>
      <c r="AK225" s="263"/>
      <c r="AL225" s="264"/>
      <c r="AM225" s="266"/>
      <c r="AN225" s="217"/>
      <c r="AO225" s="144"/>
      <c r="AP225" s="144"/>
      <c r="AQ225" s="144"/>
      <c r="AR225" s="144"/>
      <c r="AS225" s="144"/>
      <c r="AT225" s="144"/>
      <c r="AU225" s="144"/>
      <c r="AV225" s="144"/>
      <c r="AW225" s="217"/>
      <c r="AX225" s="139"/>
      <c r="AY225" s="139"/>
      <c r="AZ225" s="139"/>
      <c r="BA225" s="189"/>
      <c r="BB225" s="139"/>
      <c r="BC225" s="139"/>
      <c r="BD225" s="139"/>
      <c r="BE225" s="189"/>
      <c r="BF225" s="139"/>
      <c r="BG225" s="139"/>
      <c r="BH225" s="139"/>
      <c r="BI225" s="189"/>
      <c r="BJ225" s="139"/>
      <c r="BK225" s="139"/>
      <c r="BL225" s="139"/>
      <c r="BM225" s="189"/>
      <c r="BN225" s="110"/>
      <c r="BO225" s="110"/>
      <c r="BP225" s="217"/>
      <c r="BQ225" s="189"/>
      <c r="BR225" s="217"/>
      <c r="BS225" s="217"/>
      <c r="BT225" s="217"/>
      <c r="BU225" s="189"/>
      <c r="BV225" s="217"/>
      <c r="BW225" s="217"/>
      <c r="BX225" s="217"/>
      <c r="BY225" s="189"/>
      <c r="BZ225" s="217"/>
      <c r="CA225" s="217"/>
      <c r="CB225" s="217"/>
      <c r="CC225" s="189"/>
      <c r="CD225" s="217"/>
      <c r="CE225" s="217"/>
      <c r="CF225" s="217"/>
      <c r="CG225" s="189"/>
      <c r="CH225" s="217"/>
      <c r="CI225" s="217"/>
      <c r="CJ225" s="217"/>
      <c r="CK225" s="189"/>
      <c r="CL225" s="217"/>
      <c r="CM225" s="217"/>
      <c r="CN225" s="217"/>
      <c r="CO225" s="189"/>
      <c r="CP225" s="217"/>
      <c r="CQ225" s="217"/>
      <c r="CR225" s="217"/>
      <c r="CS225" s="189"/>
      <c r="CT225" s="217"/>
      <c r="CU225" s="217"/>
      <c r="CV225" s="217"/>
      <c r="CW225" s="189"/>
      <c r="CX225" s="217"/>
      <c r="CY225" s="217"/>
      <c r="CZ225" s="217"/>
      <c r="DA225" s="217"/>
      <c r="DB225" s="217"/>
      <c r="DC225" s="217"/>
      <c r="DD225" s="217"/>
      <c r="DE225" s="217"/>
      <c r="DF225" s="189"/>
      <c r="DG225" s="217"/>
      <c r="DH225" s="217"/>
      <c r="DI225" s="217"/>
      <c r="DJ225" s="217"/>
      <c r="DK225" s="217"/>
      <c r="DL225" s="217"/>
      <c r="DM225" s="217"/>
      <c r="DN225" s="217"/>
      <c r="DO225" s="189"/>
      <c r="DP225" s="217"/>
      <c r="DQ225" s="217"/>
      <c r="DR225" s="217"/>
      <c r="DS225" s="217"/>
      <c r="DT225" s="217"/>
    </row>
    <row r="226" spans="1:124" ht="62.25" customHeight="1" x14ac:dyDescent="0.2">
      <c r="A226" s="277">
        <v>37</v>
      </c>
      <c r="B226" s="280" t="s">
        <v>179</v>
      </c>
      <c r="C226" s="259" t="str">
        <f>VLOOKUP(B226,FORMULAS!$A$30:$B$52,2,0)</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D226" s="259" t="str">
        <f>VLOOKUP(B226,FORMULAS!$A$30:$C$52,3,0)</f>
        <v xml:space="preserve">Subdirector Administrativo </v>
      </c>
      <c r="E226" s="280" t="s">
        <v>113</v>
      </c>
      <c r="F226" s="280" t="s">
        <v>444</v>
      </c>
      <c r="G226" s="280" t="s">
        <v>445</v>
      </c>
      <c r="H226" s="280" t="s">
        <v>446</v>
      </c>
      <c r="I226" s="271" t="s">
        <v>259</v>
      </c>
      <c r="J226" s="274">
        <v>350</v>
      </c>
      <c r="K226" s="233" t="str">
        <f>+IF(L226=FORMULAS!$N$2,FORMULAS!$O$2,IF('208-PLA-Ft-78 Mapa Gestión'!L226:L231=FORMULAS!$N$3,FORMULAS!$O$3,IF('208-PLA-Ft-78 Mapa Gestión'!L226:L231=FORMULAS!$N$4,FORMULAS!$O$4,IF('208-PLA-Ft-78 Mapa Gestión'!L226:L231=FORMULAS!$N$5,FORMULAS!$O$5,IF('208-PLA-Ft-78 Mapa Gestión'!L226:L231=FORMULAS!$N$6,FORMULAS!$O$6)))))</f>
        <v>Media</v>
      </c>
      <c r="L226" s="236">
        <f>+IF(J226&lt;=FORMULAS!$M$2,FORMULAS!$N$2,IF('208-PLA-Ft-78 Mapa Gestión'!J226&lt;=FORMULAS!$M$3,FORMULAS!$N$3,IF('208-PLA-Ft-78 Mapa Gestión'!J226&lt;=FORMULAS!$M$4,FORMULAS!$N$4,IF('208-PLA-Ft-78 Mapa Gestión'!J226&lt;=FORMULAS!$M$5,FORMULAS!$N$5,FORMULAS!$N$6))))</f>
        <v>0.6</v>
      </c>
      <c r="M226" s="239" t="s">
        <v>91</v>
      </c>
      <c r="N226" s="233" t="str">
        <f>+IF(M226=FORMULAS!$H$2,FORMULAS!$I$2,IF('208-PLA-Ft-78 Mapa Gestión'!M226:M231=FORMULAS!$H$3,FORMULAS!$I$3,IF('208-PLA-Ft-78 Mapa Gestión'!M226:M231=FORMULAS!$H$4,FORMULAS!$I$4,IF('208-PLA-Ft-78 Mapa Gestión'!M226:M231=FORMULAS!$H$5,FORMULAS!$I$5,IF('208-PLA-Ft-78 Mapa Gestión'!M226:M231=FORMULAS!$H$6,FORMULAS!$I$6,IF('208-PLA-Ft-78 Mapa Gestión'!M226:M231=FORMULAS!$H$7,FORMULAS!$I$7,IF('208-PLA-Ft-78 Mapa Gestión'!M226:M231=FORMULAS!$H$8,FORMULAS!$I$8,IF('208-PLA-Ft-78 Mapa Gestión'!M226:M231=FORMULAS!$H$9,FORMULAS!$I$9,IF('208-PLA-Ft-78 Mapa Gestión'!M226:M231=FORMULAS!$H$10,FORMULAS!$I$10,IF('208-PLA-Ft-78 Mapa Gestión'!M226:M231=FORMULAS!$H$11,FORMULAS!$I$11))))))))))</f>
        <v>Moderado</v>
      </c>
      <c r="O226" s="268">
        <f>VLOOKUP(N226,FORMULAS!$I$1:$J$6,2,0)</f>
        <v>0.6</v>
      </c>
      <c r="P226" s="268" t="str">
        <f t="shared" ref="P226" si="212">CONCATENATE(N226,K226)</f>
        <v>ModeradoMedia</v>
      </c>
      <c r="Q226" s="219" t="str">
        <f>VLOOKUP(P226,FORMULAS!$K$17:$L$42,2,0)</f>
        <v>Moderado</v>
      </c>
      <c r="R226" s="132">
        <v>1</v>
      </c>
      <c r="S226" s="130" t="s">
        <v>502</v>
      </c>
      <c r="T226" s="56" t="str">
        <f>VLOOKUP(U226,FORMULAS!$A$15:$B$18,2,0)</f>
        <v>Probabilidad</v>
      </c>
      <c r="U226" s="57" t="s">
        <v>14</v>
      </c>
      <c r="W226" s="57" t="s">
        <v>8</v>
      </c>
      <c r="Y226" s="57" t="s">
        <v>18</v>
      </c>
      <c r="AA226" s="57" t="s">
        <v>22</v>
      </c>
      <c r="AC226" s="57" t="s">
        <v>100</v>
      </c>
      <c r="AI226" s="262" t="str">
        <f>+IF(AH226&lt;=FORMULAS!$N$2,FORMULAS!$O$2,IF(AH226&lt;=FORMULAS!$N$3,FORMULAS!$O$3,IF(AH226&lt;=FORMULAS!$N$4,FORMULAS!$O$4,IF(AH226&lt;=FORMULAS!$N$5,FORMULAS!$O$5,FORMULAS!O222))))</f>
        <v>Muy Baja</v>
      </c>
      <c r="AJ226" s="262" t="str">
        <f>+IF(T226=FORMULAS!$A$9,AG231,'208-PLA-Ft-78 Mapa Gestión'!N226:N231)</f>
        <v>Moderado</v>
      </c>
      <c r="AK226" s="262">
        <f>+IF(T226=FORMULAS!B225,'208-PLA-Ft-78 Mapa Gestión'!AG231,'208-PLA-Ft-78 Mapa Gestión'!O226:O231)</f>
        <v>0.6</v>
      </c>
      <c r="AL226" s="264" t="str">
        <f t="shared" ref="AL226" si="213">CONCATENATE(AJ226,AI226)</f>
        <v>ModeradoMuy Baja</v>
      </c>
      <c r="AM226" s="265" t="str">
        <f>VLOOKUP(AL226,FORMULAS!$K$17:$L$42,2,0)</f>
        <v>Moderado</v>
      </c>
      <c r="AN226" s="215" t="s">
        <v>162</v>
      </c>
      <c r="AO226" s="139" t="s">
        <v>554</v>
      </c>
      <c r="AP226" s="139" t="s">
        <v>575</v>
      </c>
      <c r="AQ226" s="139" t="s">
        <v>325</v>
      </c>
      <c r="AR226" s="158">
        <v>44562</v>
      </c>
      <c r="AS226" s="158">
        <v>44651</v>
      </c>
      <c r="AT226" s="139" t="s">
        <v>657</v>
      </c>
      <c r="AU226" s="139" t="s">
        <v>657</v>
      </c>
      <c r="AV226" s="157" t="s">
        <v>234</v>
      </c>
      <c r="AW226" s="215"/>
      <c r="AX226" s="139"/>
      <c r="AY226" s="139"/>
      <c r="AZ226" s="139"/>
      <c r="BA226" s="189"/>
      <c r="BB226" s="139"/>
      <c r="BC226" s="139"/>
      <c r="BD226" s="139"/>
      <c r="BE226" s="189"/>
      <c r="BF226" s="139"/>
      <c r="BG226" s="139"/>
      <c r="BH226" s="139"/>
      <c r="BI226" s="189"/>
      <c r="BJ226" s="139"/>
      <c r="BK226" s="139"/>
      <c r="BL226" s="139"/>
      <c r="BM226" s="189"/>
      <c r="BQ226" s="189"/>
      <c r="BU226" s="189"/>
      <c r="BY226" s="189"/>
      <c r="CC226" s="189"/>
      <c r="CG226" s="189"/>
      <c r="CK226" s="189"/>
      <c r="CO226" s="189"/>
      <c r="CS226" s="189"/>
      <c r="CW226" s="189"/>
      <c r="DF226" s="189"/>
      <c r="DO226" s="189"/>
    </row>
    <row r="227" spans="1:124" ht="57" customHeight="1" x14ac:dyDescent="0.2">
      <c r="A227" s="278"/>
      <c r="B227" s="281"/>
      <c r="C227" s="260"/>
      <c r="D227" s="260"/>
      <c r="E227" s="281"/>
      <c r="F227" s="281"/>
      <c r="G227" s="281"/>
      <c r="H227" s="281"/>
      <c r="I227" s="272"/>
      <c r="J227" s="275"/>
      <c r="K227" s="234"/>
      <c r="L227" s="237"/>
      <c r="M227" s="240"/>
      <c r="N227" s="234"/>
      <c r="O227" s="269"/>
      <c r="P227" s="269"/>
      <c r="Q227" s="220"/>
      <c r="R227" s="132">
        <v>2</v>
      </c>
      <c r="S227" s="130" t="s">
        <v>503</v>
      </c>
      <c r="T227" s="56" t="str">
        <f>VLOOKUP(U227,FORMULAS!$A$15:$B$18,2,0)</f>
        <v>Probabilidad</v>
      </c>
      <c r="U227" s="57" t="s">
        <v>14</v>
      </c>
      <c r="W227" s="57" t="s">
        <v>8</v>
      </c>
      <c r="Y227" s="57" t="s">
        <v>18</v>
      </c>
      <c r="AA227" s="57" t="s">
        <v>22</v>
      </c>
      <c r="AC227" s="57" t="s">
        <v>100</v>
      </c>
      <c r="AI227" s="263"/>
      <c r="AJ227" s="263"/>
      <c r="AK227" s="263"/>
      <c r="AL227" s="264"/>
      <c r="AM227" s="266"/>
      <c r="AN227" s="216"/>
      <c r="AO227" s="139" t="s">
        <v>555</v>
      </c>
      <c r="AP227" s="139" t="s">
        <v>575</v>
      </c>
      <c r="AQ227" s="139" t="s">
        <v>685</v>
      </c>
      <c r="AR227" s="158">
        <v>44562</v>
      </c>
      <c r="AS227" s="158">
        <v>44926</v>
      </c>
      <c r="AT227" s="139" t="s">
        <v>759</v>
      </c>
      <c r="AU227" s="139" t="s">
        <v>760</v>
      </c>
      <c r="AV227" s="157" t="s">
        <v>234</v>
      </c>
      <c r="AW227" s="216"/>
      <c r="AX227" s="139"/>
      <c r="AY227" s="139"/>
      <c r="AZ227" s="139"/>
      <c r="BA227" s="189"/>
      <c r="BB227" s="139"/>
      <c r="BC227" s="139"/>
      <c r="BD227" s="139"/>
      <c r="BE227" s="189"/>
      <c r="BF227" s="139"/>
      <c r="BG227" s="139"/>
      <c r="BH227" s="139"/>
      <c r="BI227" s="189"/>
      <c r="BJ227" s="139"/>
      <c r="BK227" s="139"/>
      <c r="BL227" s="139"/>
      <c r="BM227" s="189"/>
      <c r="BQ227" s="189"/>
      <c r="BU227" s="189"/>
      <c r="BY227" s="189"/>
      <c r="CC227" s="189"/>
      <c r="CG227" s="189"/>
      <c r="CK227" s="189"/>
      <c r="CO227" s="189"/>
      <c r="CS227" s="189"/>
      <c r="CW227" s="189"/>
      <c r="DF227" s="189"/>
      <c r="DO227" s="189"/>
    </row>
    <row r="228" spans="1:124" ht="153" customHeight="1" x14ac:dyDescent="0.2">
      <c r="A228" s="278"/>
      <c r="B228" s="281"/>
      <c r="C228" s="260"/>
      <c r="D228" s="260"/>
      <c r="E228" s="281"/>
      <c r="F228" s="281"/>
      <c r="G228" s="281"/>
      <c r="H228" s="281"/>
      <c r="I228" s="272"/>
      <c r="J228" s="275"/>
      <c r="K228" s="234"/>
      <c r="L228" s="237"/>
      <c r="M228" s="240"/>
      <c r="N228" s="234"/>
      <c r="O228" s="269"/>
      <c r="P228" s="269"/>
      <c r="Q228" s="220"/>
      <c r="R228" s="132"/>
      <c r="S228" s="130"/>
      <c r="T228" s="56">
        <f>VLOOKUP(U228,FORMULAS!$A$15:$B$18,2,0)</f>
        <v>0</v>
      </c>
      <c r="U228" s="57" t="s">
        <v>156</v>
      </c>
      <c r="W228" s="57"/>
      <c r="Y228" s="57"/>
      <c r="AA228" s="57"/>
      <c r="AC228" s="57"/>
      <c r="AI228" s="263"/>
      <c r="AJ228" s="263"/>
      <c r="AK228" s="263"/>
      <c r="AL228" s="264"/>
      <c r="AM228" s="266"/>
      <c r="AN228" s="216"/>
      <c r="AO228" s="139" t="s">
        <v>556</v>
      </c>
      <c r="AP228" s="139" t="s">
        <v>575</v>
      </c>
      <c r="AQ228" s="139" t="s">
        <v>324</v>
      </c>
      <c r="AR228" s="158">
        <v>44562</v>
      </c>
      <c r="AS228" s="158">
        <v>44926</v>
      </c>
      <c r="AT228" s="139" t="s">
        <v>658</v>
      </c>
      <c r="AU228" s="139" t="s">
        <v>754</v>
      </c>
      <c r="AV228" s="157" t="s">
        <v>234</v>
      </c>
      <c r="AW228" s="216"/>
      <c r="AX228" s="139"/>
      <c r="AY228" s="139"/>
      <c r="AZ228" s="139"/>
      <c r="BA228" s="189"/>
      <c r="BB228" s="139"/>
      <c r="BC228" s="139"/>
      <c r="BD228" s="139"/>
      <c r="BE228" s="189"/>
      <c r="BF228" s="139"/>
      <c r="BG228" s="139"/>
      <c r="BH228" s="139"/>
      <c r="BI228" s="189"/>
      <c r="BJ228" s="139"/>
      <c r="BK228" s="139"/>
      <c r="BL228" s="139"/>
      <c r="BM228" s="189"/>
      <c r="BQ228" s="189"/>
      <c r="BU228" s="189"/>
      <c r="BY228" s="189"/>
      <c r="CC228" s="189"/>
      <c r="CG228" s="189"/>
      <c r="CK228" s="189"/>
      <c r="CO228" s="189"/>
      <c r="CS228" s="189"/>
      <c r="CW228" s="189"/>
      <c r="DF228" s="189"/>
      <c r="DO228" s="189"/>
    </row>
    <row r="229" spans="1:124" ht="57" x14ac:dyDescent="0.2">
      <c r="A229" s="278"/>
      <c r="B229" s="281"/>
      <c r="C229" s="260"/>
      <c r="D229" s="260"/>
      <c r="E229" s="281"/>
      <c r="F229" s="281"/>
      <c r="G229" s="281"/>
      <c r="H229" s="281"/>
      <c r="I229" s="272"/>
      <c r="J229" s="275"/>
      <c r="K229" s="234"/>
      <c r="L229" s="237"/>
      <c r="M229" s="240"/>
      <c r="N229" s="234"/>
      <c r="O229" s="269"/>
      <c r="P229" s="269"/>
      <c r="Q229" s="220"/>
      <c r="R229" s="132"/>
      <c r="S229" s="130"/>
      <c r="T229" s="56">
        <f>VLOOKUP(U229,FORMULAS!$A$15:$B$18,2,0)</f>
        <v>0</v>
      </c>
      <c r="U229" s="57" t="s">
        <v>156</v>
      </c>
      <c r="W229" s="57"/>
      <c r="Y229" s="57"/>
      <c r="AA229" s="57"/>
      <c r="AC229" s="57"/>
      <c r="AI229" s="263"/>
      <c r="AJ229" s="263"/>
      <c r="AK229" s="263"/>
      <c r="AL229" s="264"/>
      <c r="AM229" s="266"/>
      <c r="AN229" s="216"/>
      <c r="AO229" s="143"/>
      <c r="AP229" s="143"/>
      <c r="AQ229" s="143"/>
      <c r="AR229" s="143"/>
      <c r="AS229" s="143"/>
      <c r="AT229" s="143"/>
      <c r="AU229" s="143"/>
      <c r="AV229" s="143"/>
      <c r="AW229" s="216"/>
      <c r="AX229" s="139"/>
      <c r="AY229" s="139"/>
      <c r="AZ229" s="139"/>
      <c r="BA229" s="189"/>
      <c r="BB229" s="139"/>
      <c r="BC229" s="139"/>
      <c r="BD229" s="139"/>
      <c r="BE229" s="189"/>
      <c r="BF229" s="139"/>
      <c r="BG229" s="139"/>
      <c r="BH229" s="139"/>
      <c r="BI229" s="189"/>
      <c r="BJ229" s="139"/>
      <c r="BK229" s="139"/>
      <c r="BL229" s="139"/>
      <c r="BM229" s="189"/>
      <c r="BQ229" s="189"/>
      <c r="BU229" s="189"/>
      <c r="BY229" s="189"/>
      <c r="CC229" s="189"/>
      <c r="CG229" s="189"/>
      <c r="CK229" s="189"/>
      <c r="CO229" s="189"/>
      <c r="CS229" s="189"/>
      <c r="CW229" s="189"/>
      <c r="DF229" s="189"/>
      <c r="DO229" s="189"/>
    </row>
    <row r="230" spans="1:124" ht="57" x14ac:dyDescent="0.2">
      <c r="A230" s="278"/>
      <c r="B230" s="281"/>
      <c r="C230" s="260"/>
      <c r="D230" s="260"/>
      <c r="E230" s="281"/>
      <c r="F230" s="281"/>
      <c r="G230" s="281"/>
      <c r="H230" s="281"/>
      <c r="I230" s="272"/>
      <c r="J230" s="275"/>
      <c r="K230" s="234"/>
      <c r="L230" s="237"/>
      <c r="M230" s="240"/>
      <c r="N230" s="234"/>
      <c r="O230" s="269"/>
      <c r="P230" s="269"/>
      <c r="Q230" s="220"/>
      <c r="R230" s="132"/>
      <c r="S230" s="130"/>
      <c r="T230" s="56">
        <f>VLOOKUP(U230,FORMULAS!$A$15:$B$18,2,0)</f>
        <v>0</v>
      </c>
      <c r="U230" s="57" t="s">
        <v>156</v>
      </c>
      <c r="W230" s="57"/>
      <c r="Y230" s="57"/>
      <c r="AA230" s="57"/>
      <c r="AC230" s="57"/>
      <c r="AI230" s="263"/>
      <c r="AJ230" s="263"/>
      <c r="AK230" s="263"/>
      <c r="AL230" s="264"/>
      <c r="AM230" s="266"/>
      <c r="AN230" s="216"/>
      <c r="AO230" s="143"/>
      <c r="AP230" s="143"/>
      <c r="AQ230" s="143"/>
      <c r="AR230" s="143"/>
      <c r="AS230" s="143"/>
      <c r="AT230" s="143"/>
      <c r="AU230" s="143"/>
      <c r="AV230" s="143"/>
      <c r="AW230" s="216"/>
      <c r="AX230" s="139"/>
      <c r="AY230" s="139"/>
      <c r="AZ230" s="139"/>
      <c r="BA230" s="189"/>
      <c r="BB230" s="139"/>
      <c r="BC230" s="139"/>
      <c r="BD230" s="139"/>
      <c r="BE230" s="189"/>
      <c r="BF230" s="139"/>
      <c r="BG230" s="139"/>
      <c r="BH230" s="139"/>
      <c r="BI230" s="189"/>
      <c r="BJ230" s="139"/>
      <c r="BK230" s="139"/>
      <c r="BL230" s="139"/>
      <c r="BM230" s="189"/>
      <c r="BQ230" s="189"/>
      <c r="BU230" s="189"/>
      <c r="BY230" s="189"/>
      <c r="CC230" s="189"/>
      <c r="CG230" s="189"/>
      <c r="CK230" s="189"/>
      <c r="CO230" s="189"/>
      <c r="CS230" s="189"/>
      <c r="CW230" s="189"/>
      <c r="DF230" s="189"/>
      <c r="DO230" s="189"/>
    </row>
    <row r="231" spans="1:124" ht="57" x14ac:dyDescent="0.2">
      <c r="A231" s="279"/>
      <c r="B231" s="282"/>
      <c r="C231" s="261"/>
      <c r="D231" s="261"/>
      <c r="E231" s="282"/>
      <c r="F231" s="282"/>
      <c r="G231" s="282"/>
      <c r="H231" s="282"/>
      <c r="I231" s="273"/>
      <c r="J231" s="276"/>
      <c r="K231" s="235"/>
      <c r="L231" s="238"/>
      <c r="M231" s="241"/>
      <c r="N231" s="235"/>
      <c r="O231" s="270"/>
      <c r="P231" s="270"/>
      <c r="Q231" s="221"/>
      <c r="R231" s="132"/>
      <c r="S231" s="130"/>
      <c r="T231" s="56">
        <f>VLOOKUP(U231,FORMULAS!$A$15:$B$18,2,0)</f>
        <v>0</v>
      </c>
      <c r="U231" s="57" t="s">
        <v>156</v>
      </c>
      <c r="W231" s="57"/>
      <c r="Y231" s="57"/>
      <c r="AA231" s="57"/>
      <c r="AC231" s="57"/>
      <c r="AI231" s="263"/>
      <c r="AJ231" s="263"/>
      <c r="AK231" s="263"/>
      <c r="AL231" s="264"/>
      <c r="AM231" s="266"/>
      <c r="AN231" s="217"/>
      <c r="AO231" s="144"/>
      <c r="AP231" s="144"/>
      <c r="AQ231" s="144"/>
      <c r="AR231" s="144"/>
      <c r="AS231" s="144"/>
      <c r="AT231" s="144"/>
      <c r="AU231" s="144"/>
      <c r="AV231" s="144"/>
      <c r="AW231" s="217"/>
      <c r="AX231" s="139"/>
      <c r="AY231" s="139"/>
      <c r="AZ231" s="139"/>
      <c r="BA231" s="189"/>
      <c r="BB231" s="139"/>
      <c r="BC231" s="139"/>
      <c r="BD231" s="139"/>
      <c r="BE231" s="189"/>
      <c r="BF231" s="139"/>
      <c r="BG231" s="139"/>
      <c r="BH231" s="139"/>
      <c r="BI231" s="189"/>
      <c r="BJ231" s="139"/>
      <c r="BK231" s="139"/>
      <c r="BL231" s="139"/>
      <c r="BM231" s="189"/>
      <c r="BQ231" s="189"/>
      <c r="BU231" s="189"/>
      <c r="BY231" s="189"/>
      <c r="CC231" s="189"/>
      <c r="CG231" s="189"/>
      <c r="CK231" s="189"/>
      <c r="CO231" s="189"/>
      <c r="CS231" s="189"/>
      <c r="CW231" s="189"/>
      <c r="DF231" s="189"/>
      <c r="DO231" s="189"/>
    </row>
    <row r="232" spans="1:124" ht="60.75" customHeight="1" x14ac:dyDescent="0.2">
      <c r="A232" s="277">
        <v>38</v>
      </c>
      <c r="B232" s="280" t="s">
        <v>179</v>
      </c>
      <c r="C232" s="259" t="str">
        <f>VLOOKUP(B232,FORMULAS!$A$30:$B$52,2,0)</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D232" s="259" t="str">
        <f>VLOOKUP(B232,FORMULAS!$A$30:$C$52,3,0)</f>
        <v xml:space="preserve">Subdirector Administrativo </v>
      </c>
      <c r="E232" s="280" t="s">
        <v>113</v>
      </c>
      <c r="F232" s="280" t="s">
        <v>447</v>
      </c>
      <c r="G232" s="280" t="s">
        <v>448</v>
      </c>
      <c r="H232" s="280" t="s">
        <v>449</v>
      </c>
      <c r="I232" s="271" t="s">
        <v>259</v>
      </c>
      <c r="J232" s="274">
        <v>364</v>
      </c>
      <c r="K232" s="233" t="str">
        <f>+IF(L232=FORMULAS!$N$2,FORMULAS!$O$2,IF('208-PLA-Ft-78 Mapa Gestión'!L232:L237=FORMULAS!$N$3,FORMULAS!$O$3,IF('208-PLA-Ft-78 Mapa Gestión'!L232:L237=FORMULAS!$N$4,FORMULAS!$O$4,IF('208-PLA-Ft-78 Mapa Gestión'!L232:L237=FORMULAS!$N$5,FORMULAS!$O$5,IF('208-PLA-Ft-78 Mapa Gestión'!L232:L237=FORMULAS!$N$6,FORMULAS!$O$6)))))</f>
        <v>Media</v>
      </c>
      <c r="L232" s="236">
        <f>+IF(J232&lt;=FORMULAS!$M$2,FORMULAS!$N$2,IF('208-PLA-Ft-78 Mapa Gestión'!J232&lt;=FORMULAS!$M$3,FORMULAS!$N$3,IF('208-PLA-Ft-78 Mapa Gestión'!J232&lt;=FORMULAS!$M$4,FORMULAS!$N$4,IF('208-PLA-Ft-78 Mapa Gestión'!J232&lt;=FORMULAS!$M$5,FORMULAS!$N$5,FORMULAS!$N$6))))</f>
        <v>0.6</v>
      </c>
      <c r="M232" s="239" t="s">
        <v>91</v>
      </c>
      <c r="N232" s="233" t="str">
        <f>+IF(M232=FORMULAS!$H$2,FORMULAS!$I$2,IF('208-PLA-Ft-78 Mapa Gestión'!M232:M237=FORMULAS!$H$3,FORMULAS!$I$3,IF('208-PLA-Ft-78 Mapa Gestión'!M232:M237=FORMULAS!$H$4,FORMULAS!$I$4,IF('208-PLA-Ft-78 Mapa Gestión'!M232:M237=FORMULAS!$H$5,FORMULAS!$I$5,IF('208-PLA-Ft-78 Mapa Gestión'!M232:M237=FORMULAS!$H$6,FORMULAS!$I$6,IF('208-PLA-Ft-78 Mapa Gestión'!M232:M237=FORMULAS!$H$7,FORMULAS!$I$7,IF('208-PLA-Ft-78 Mapa Gestión'!M232:M237=FORMULAS!$H$8,FORMULAS!$I$8,IF('208-PLA-Ft-78 Mapa Gestión'!M232:M237=FORMULAS!$H$9,FORMULAS!$I$9,IF('208-PLA-Ft-78 Mapa Gestión'!M232:M237=FORMULAS!$H$10,FORMULAS!$I$10,IF('208-PLA-Ft-78 Mapa Gestión'!M232:M237=FORMULAS!$H$11,FORMULAS!$I$11))))))))))</f>
        <v>Moderado</v>
      </c>
      <c r="O232" s="268">
        <f>VLOOKUP(N232,FORMULAS!$I$1:$J$6,2,0)</f>
        <v>0.6</v>
      </c>
      <c r="P232" s="268" t="str">
        <f t="shared" ref="P232" si="214">CONCATENATE(N232,K232)</f>
        <v>ModeradoMedia</v>
      </c>
      <c r="Q232" s="219" t="str">
        <f>VLOOKUP(P232,FORMULAS!$K$17:$L$42,2,0)</f>
        <v>Moderado</v>
      </c>
      <c r="R232" s="132">
        <v>1</v>
      </c>
      <c r="S232" s="130" t="s">
        <v>504</v>
      </c>
      <c r="T232" s="56" t="str">
        <f>VLOOKUP(U232,FORMULAS!$A$15:$B$18,2,0)</f>
        <v>Probabilidad</v>
      </c>
      <c r="U232" s="57" t="s">
        <v>14</v>
      </c>
      <c r="W232" s="57" t="s">
        <v>8</v>
      </c>
      <c r="Y232" s="57" t="s">
        <v>18</v>
      </c>
      <c r="AA232" s="57" t="s">
        <v>22</v>
      </c>
      <c r="AC232" s="57" t="s">
        <v>100</v>
      </c>
      <c r="AI232" s="262" t="str">
        <f>+IF(AH232&lt;=FORMULAS!$N$2,FORMULAS!$O$2,IF(AH232&lt;=FORMULAS!$N$3,FORMULAS!$O$3,IF(AH232&lt;=FORMULAS!$N$4,FORMULAS!$O$4,IF(AH232&lt;=FORMULAS!$N$5,FORMULAS!$O$5,FORMULAS!O228))))</f>
        <v>Muy Baja</v>
      </c>
      <c r="AJ232" s="262" t="str">
        <f>+IF(T232=FORMULAS!$A$9,AG237,'208-PLA-Ft-78 Mapa Gestión'!N232:N237)</f>
        <v>Moderado</v>
      </c>
      <c r="AK232" s="262">
        <f>+IF(T232=FORMULAS!B231,'208-PLA-Ft-78 Mapa Gestión'!AG237,'208-PLA-Ft-78 Mapa Gestión'!O232:O237)</f>
        <v>0.6</v>
      </c>
      <c r="AL232" s="264" t="str">
        <f t="shared" ref="AL232" si="215">CONCATENATE(AJ232,AI232)</f>
        <v>ModeradoMuy Baja</v>
      </c>
      <c r="AM232" s="265" t="str">
        <f>VLOOKUP(AL232,FORMULAS!$K$17:$L$42,2,0)</f>
        <v>Moderado</v>
      </c>
      <c r="AN232" s="215" t="s">
        <v>162</v>
      </c>
      <c r="AO232" s="139" t="s">
        <v>557</v>
      </c>
      <c r="AP232" s="139" t="s">
        <v>575</v>
      </c>
      <c r="AQ232" s="139" t="s">
        <v>325</v>
      </c>
      <c r="AR232" s="149">
        <v>44562</v>
      </c>
      <c r="AS232" s="149" t="s">
        <v>689</v>
      </c>
      <c r="AT232" s="139" t="s">
        <v>659</v>
      </c>
      <c r="AU232" s="139" t="s">
        <v>660</v>
      </c>
      <c r="AV232" s="157" t="s">
        <v>234</v>
      </c>
      <c r="AW232" s="215"/>
      <c r="AX232" s="139"/>
      <c r="AY232" s="139"/>
      <c r="AZ232" s="139"/>
      <c r="BA232" s="189"/>
      <c r="BB232" s="139"/>
      <c r="BC232" s="139"/>
      <c r="BD232" s="139"/>
      <c r="BE232" s="189"/>
      <c r="BF232" s="139"/>
      <c r="BG232" s="139"/>
      <c r="BH232" s="139"/>
      <c r="BI232" s="189"/>
      <c r="BJ232" s="139"/>
      <c r="BK232" s="139"/>
      <c r="BL232" s="139"/>
      <c r="BM232" s="189"/>
      <c r="BQ232" s="189"/>
      <c r="BU232" s="189"/>
      <c r="BY232" s="189"/>
      <c r="CC232" s="189"/>
      <c r="CG232" s="189"/>
      <c r="CK232" s="189"/>
      <c r="CO232" s="189"/>
      <c r="CS232" s="189"/>
      <c r="CW232" s="189"/>
      <c r="DF232" s="189"/>
      <c r="DO232" s="189"/>
    </row>
    <row r="233" spans="1:124" ht="102" customHeight="1" x14ac:dyDescent="0.2">
      <c r="A233" s="278"/>
      <c r="B233" s="281"/>
      <c r="C233" s="260"/>
      <c r="D233" s="260"/>
      <c r="E233" s="281"/>
      <c r="F233" s="281"/>
      <c r="G233" s="281"/>
      <c r="H233" s="281"/>
      <c r="I233" s="272"/>
      <c r="J233" s="275"/>
      <c r="K233" s="234"/>
      <c r="L233" s="237"/>
      <c r="M233" s="240"/>
      <c r="N233" s="234"/>
      <c r="O233" s="269"/>
      <c r="P233" s="269"/>
      <c r="Q233" s="220"/>
      <c r="R233" s="132"/>
      <c r="S233" s="130"/>
      <c r="T233" s="56">
        <f>VLOOKUP(U233,FORMULAS!$A$15:$B$18,2,0)</f>
        <v>0</v>
      </c>
      <c r="U233" s="57" t="s">
        <v>156</v>
      </c>
      <c r="W233" s="57"/>
      <c r="Y233" s="57"/>
      <c r="AA233" s="57"/>
      <c r="AC233" s="57"/>
      <c r="AI233" s="263"/>
      <c r="AJ233" s="263"/>
      <c r="AK233" s="263"/>
      <c r="AL233" s="264"/>
      <c r="AM233" s="266"/>
      <c r="AN233" s="216"/>
      <c r="AO233" s="139" t="s">
        <v>558</v>
      </c>
      <c r="AP233" s="139" t="s">
        <v>575</v>
      </c>
      <c r="AQ233" s="139" t="s">
        <v>687</v>
      </c>
      <c r="AR233" s="149">
        <v>44562</v>
      </c>
      <c r="AS233" s="149">
        <v>44926</v>
      </c>
      <c r="AT233" s="139" t="s">
        <v>661</v>
      </c>
      <c r="AU233" s="139" t="s">
        <v>755</v>
      </c>
      <c r="AV233" s="157" t="s">
        <v>234</v>
      </c>
      <c r="AW233" s="216"/>
      <c r="AX233" s="139"/>
      <c r="AY233" s="139"/>
      <c r="AZ233" s="139"/>
      <c r="BA233" s="189"/>
      <c r="BB233" s="139"/>
      <c r="BC233" s="139"/>
      <c r="BD233" s="139"/>
      <c r="BE233" s="189"/>
      <c r="BF233" s="139"/>
      <c r="BG233" s="139"/>
      <c r="BH233" s="139"/>
      <c r="BI233" s="189"/>
      <c r="BJ233" s="139"/>
      <c r="BK233" s="139"/>
      <c r="BL233" s="139"/>
      <c r="BM233" s="189"/>
      <c r="BQ233" s="189"/>
      <c r="BU233" s="189"/>
      <c r="BY233" s="189"/>
      <c r="CC233" s="189"/>
      <c r="CG233" s="189"/>
      <c r="CK233" s="189"/>
      <c r="CO233" s="189"/>
      <c r="CS233" s="189"/>
      <c r="CW233" s="189"/>
      <c r="DF233" s="189"/>
      <c r="DO233" s="189"/>
    </row>
    <row r="234" spans="1:124" ht="57" x14ac:dyDescent="0.2">
      <c r="A234" s="278"/>
      <c r="B234" s="281"/>
      <c r="C234" s="260"/>
      <c r="D234" s="260"/>
      <c r="E234" s="281"/>
      <c r="F234" s="281"/>
      <c r="G234" s="281"/>
      <c r="H234" s="281"/>
      <c r="I234" s="272"/>
      <c r="J234" s="275"/>
      <c r="K234" s="234"/>
      <c r="L234" s="237"/>
      <c r="M234" s="240"/>
      <c r="N234" s="234"/>
      <c r="O234" s="269"/>
      <c r="P234" s="269"/>
      <c r="Q234" s="220"/>
      <c r="R234" s="132"/>
      <c r="S234" s="130"/>
      <c r="T234" s="56">
        <f>VLOOKUP(U234,FORMULAS!$A$15:$B$18,2,0)</f>
        <v>0</v>
      </c>
      <c r="U234" s="57" t="s">
        <v>156</v>
      </c>
      <c r="W234" s="57"/>
      <c r="Y234" s="57"/>
      <c r="AA234" s="57"/>
      <c r="AC234" s="57"/>
      <c r="AI234" s="263"/>
      <c r="AJ234" s="263"/>
      <c r="AK234" s="263"/>
      <c r="AL234" s="264"/>
      <c r="AM234" s="266"/>
      <c r="AN234" s="216"/>
      <c r="AO234" s="143"/>
      <c r="AP234" s="143"/>
      <c r="AQ234" s="143"/>
      <c r="AR234" s="143"/>
      <c r="AS234" s="143"/>
      <c r="AT234" s="143"/>
      <c r="AU234" s="143"/>
      <c r="AV234" s="143"/>
      <c r="AW234" s="216"/>
      <c r="AX234" s="139"/>
      <c r="AY234" s="139"/>
      <c r="AZ234" s="139"/>
      <c r="BA234" s="189"/>
      <c r="BB234" s="139"/>
      <c r="BC234" s="139"/>
      <c r="BD234" s="139"/>
      <c r="BE234" s="189"/>
      <c r="BF234" s="139"/>
      <c r="BG234" s="139"/>
      <c r="BH234" s="139"/>
      <c r="BI234" s="189"/>
      <c r="BJ234" s="139"/>
      <c r="BK234" s="139"/>
      <c r="BL234" s="139"/>
      <c r="BM234" s="189"/>
      <c r="BQ234" s="189"/>
      <c r="BU234" s="189"/>
      <c r="BY234" s="189"/>
      <c r="CC234" s="189"/>
      <c r="CG234" s="189"/>
      <c r="CK234" s="189"/>
      <c r="CO234" s="189"/>
      <c r="CS234" s="189"/>
      <c r="CW234" s="189"/>
      <c r="DF234" s="189"/>
      <c r="DO234" s="189"/>
    </row>
    <row r="235" spans="1:124" ht="57" x14ac:dyDescent="0.2">
      <c r="A235" s="278"/>
      <c r="B235" s="281"/>
      <c r="C235" s="260"/>
      <c r="D235" s="260"/>
      <c r="E235" s="281"/>
      <c r="F235" s="281"/>
      <c r="G235" s="281"/>
      <c r="H235" s="281"/>
      <c r="I235" s="272"/>
      <c r="J235" s="275"/>
      <c r="K235" s="234"/>
      <c r="L235" s="237"/>
      <c r="M235" s="240"/>
      <c r="N235" s="234"/>
      <c r="O235" s="269"/>
      <c r="P235" s="269"/>
      <c r="Q235" s="220"/>
      <c r="R235" s="132"/>
      <c r="S235" s="130"/>
      <c r="T235" s="56">
        <f>VLOOKUP(U235,FORMULAS!$A$15:$B$18,2,0)</f>
        <v>0</v>
      </c>
      <c r="U235" s="57" t="s">
        <v>156</v>
      </c>
      <c r="W235" s="57"/>
      <c r="Y235" s="57"/>
      <c r="AA235" s="57"/>
      <c r="AC235" s="57"/>
      <c r="AI235" s="263"/>
      <c r="AJ235" s="263"/>
      <c r="AK235" s="263"/>
      <c r="AL235" s="264"/>
      <c r="AM235" s="266"/>
      <c r="AN235" s="216"/>
      <c r="AO235" s="143"/>
      <c r="AP235" s="143"/>
      <c r="AQ235" s="143"/>
      <c r="AR235" s="143"/>
      <c r="AS235" s="143"/>
      <c r="AT235" s="143"/>
      <c r="AU235" s="143"/>
      <c r="AV235" s="143"/>
      <c r="AW235" s="216"/>
      <c r="AX235" s="139"/>
      <c r="AY235" s="139"/>
      <c r="AZ235" s="139"/>
      <c r="BA235" s="189"/>
      <c r="BB235" s="139"/>
      <c r="BC235" s="139"/>
      <c r="BD235" s="139"/>
      <c r="BE235" s="189"/>
      <c r="BF235" s="139"/>
      <c r="BG235" s="139"/>
      <c r="BH235" s="139"/>
      <c r="BI235" s="189"/>
      <c r="BJ235" s="139"/>
      <c r="BK235" s="139"/>
      <c r="BL235" s="139"/>
      <c r="BM235" s="189"/>
      <c r="BQ235" s="189"/>
      <c r="BU235" s="189"/>
      <c r="BY235" s="189"/>
      <c r="CC235" s="189"/>
      <c r="CG235" s="189"/>
      <c r="CK235" s="189"/>
      <c r="CO235" s="189"/>
      <c r="CS235" s="189"/>
      <c r="CW235" s="189"/>
      <c r="DF235" s="189"/>
      <c r="DO235" s="189"/>
    </row>
    <row r="236" spans="1:124" ht="57" x14ac:dyDescent="0.2">
      <c r="A236" s="278"/>
      <c r="B236" s="281"/>
      <c r="C236" s="260"/>
      <c r="D236" s="260"/>
      <c r="E236" s="281"/>
      <c r="F236" s="281"/>
      <c r="G236" s="281"/>
      <c r="H236" s="281"/>
      <c r="I236" s="272"/>
      <c r="J236" s="275"/>
      <c r="K236" s="234"/>
      <c r="L236" s="237"/>
      <c r="M236" s="240"/>
      <c r="N236" s="234"/>
      <c r="O236" s="269"/>
      <c r="P236" s="269"/>
      <c r="Q236" s="220"/>
      <c r="R236" s="132"/>
      <c r="S236" s="130"/>
      <c r="T236" s="56">
        <f>VLOOKUP(U236,FORMULAS!$A$15:$B$18,2,0)</f>
        <v>0</v>
      </c>
      <c r="U236" s="57" t="s">
        <v>156</v>
      </c>
      <c r="W236" s="57"/>
      <c r="Y236" s="57"/>
      <c r="AA236" s="57"/>
      <c r="AC236" s="57"/>
      <c r="AI236" s="263"/>
      <c r="AJ236" s="263"/>
      <c r="AK236" s="263"/>
      <c r="AL236" s="264"/>
      <c r="AM236" s="266"/>
      <c r="AN236" s="216"/>
      <c r="AO236" s="143"/>
      <c r="AP236" s="143"/>
      <c r="AQ236" s="143"/>
      <c r="AR236" s="143"/>
      <c r="AS236" s="143"/>
      <c r="AT236" s="143"/>
      <c r="AU236" s="143"/>
      <c r="AV236" s="143"/>
      <c r="AW236" s="216"/>
      <c r="AX236" s="139"/>
      <c r="AY236" s="139"/>
      <c r="AZ236" s="139"/>
      <c r="BA236" s="189"/>
      <c r="BB236" s="139"/>
      <c r="BC236" s="139"/>
      <c r="BD236" s="139"/>
      <c r="BE236" s="189"/>
      <c r="BF236" s="139"/>
      <c r="BG236" s="139"/>
      <c r="BH236" s="139"/>
      <c r="BI236" s="189"/>
      <c r="BJ236" s="139"/>
      <c r="BK236" s="139"/>
      <c r="BL236" s="139"/>
      <c r="BM236" s="189"/>
      <c r="BQ236" s="189"/>
      <c r="BU236" s="189"/>
      <c r="BY236" s="189"/>
      <c r="CC236" s="189"/>
      <c r="CG236" s="189"/>
      <c r="CK236" s="189"/>
      <c r="CO236" s="189"/>
      <c r="CS236" s="189"/>
      <c r="CW236" s="189"/>
      <c r="DF236" s="189"/>
      <c r="DO236" s="189"/>
    </row>
    <row r="237" spans="1:124" ht="57" x14ac:dyDescent="0.2">
      <c r="A237" s="279"/>
      <c r="B237" s="282"/>
      <c r="C237" s="261"/>
      <c r="D237" s="261"/>
      <c r="E237" s="282"/>
      <c r="F237" s="282"/>
      <c r="G237" s="282"/>
      <c r="H237" s="282"/>
      <c r="I237" s="273"/>
      <c r="J237" s="276"/>
      <c r="K237" s="235"/>
      <c r="L237" s="238"/>
      <c r="M237" s="241"/>
      <c r="N237" s="235"/>
      <c r="O237" s="270"/>
      <c r="P237" s="270"/>
      <c r="Q237" s="221"/>
      <c r="R237" s="132"/>
      <c r="S237" s="130"/>
      <c r="T237" s="56">
        <f>VLOOKUP(U237,FORMULAS!$A$15:$B$18,2,0)</f>
        <v>0</v>
      </c>
      <c r="U237" s="57" t="s">
        <v>156</v>
      </c>
      <c r="W237" s="57"/>
      <c r="Y237" s="57"/>
      <c r="AA237" s="57"/>
      <c r="AC237" s="57"/>
      <c r="AI237" s="263"/>
      <c r="AJ237" s="263"/>
      <c r="AK237" s="263"/>
      <c r="AL237" s="264"/>
      <c r="AM237" s="266"/>
      <c r="AN237" s="217"/>
      <c r="AO237" s="144"/>
      <c r="AP237" s="144"/>
      <c r="AQ237" s="144"/>
      <c r="AR237" s="144"/>
      <c r="AS237" s="144"/>
      <c r="AT237" s="144"/>
      <c r="AU237" s="144"/>
      <c r="AV237" s="144"/>
      <c r="AW237" s="217"/>
      <c r="AX237" s="139"/>
      <c r="AY237" s="139"/>
      <c r="AZ237" s="139"/>
      <c r="BA237" s="189"/>
      <c r="BB237" s="139"/>
      <c r="BC237" s="139"/>
      <c r="BD237" s="139"/>
      <c r="BE237" s="189"/>
      <c r="BF237" s="139"/>
      <c r="BG237" s="139"/>
      <c r="BH237" s="139"/>
      <c r="BI237" s="189"/>
      <c r="BJ237" s="139"/>
      <c r="BK237" s="139"/>
      <c r="BL237" s="139"/>
      <c r="BM237" s="189"/>
      <c r="BQ237" s="189"/>
      <c r="BU237" s="189"/>
      <c r="BY237" s="189"/>
      <c r="CC237" s="189"/>
      <c r="CG237" s="189"/>
      <c r="CK237" s="189"/>
      <c r="CO237" s="189"/>
      <c r="CS237" s="189"/>
      <c r="CW237" s="189"/>
      <c r="DF237" s="189"/>
      <c r="DO237" s="189"/>
    </row>
    <row r="238" spans="1:124" ht="76.5" customHeight="1" x14ac:dyDescent="0.2">
      <c r="A238" s="277">
        <v>39</v>
      </c>
      <c r="B238" s="280" t="s">
        <v>174</v>
      </c>
      <c r="C238" s="259" t="str">
        <f>VLOOKUP(B238,FORMULAS!$A$30:$B$52,2,0)</f>
        <v>Administrar de manera eficiente y eficaz la infraestructura física, los bienes y servicios que requieran todos los procesos de la entidad como apoyo a su gestión, garantizando que se encuentren en óptimas condiciones para el cumplimiento y desarrollo de sus funciones.</v>
      </c>
      <c r="D238" s="259" t="str">
        <f>VLOOKUP(B238,FORMULAS!$A$30:$C$52,3,0)</f>
        <v xml:space="preserve">Subdirector Administrativo </v>
      </c>
      <c r="E238" s="280" t="s">
        <v>113</v>
      </c>
      <c r="F238" s="280" t="s">
        <v>761</v>
      </c>
      <c r="G238" s="280" t="s">
        <v>762</v>
      </c>
      <c r="H238" s="280" t="s">
        <v>763</v>
      </c>
      <c r="I238" s="271" t="s">
        <v>259</v>
      </c>
      <c r="J238" s="274">
        <v>1600</v>
      </c>
      <c r="K238" s="233" t="str">
        <f>+IF(L238=FORMULAS!$N$2,FORMULAS!$O$2,IF('208-PLA-Ft-78 Mapa Gestión'!L238:L243=FORMULAS!$N$3,FORMULAS!$O$3,IF('208-PLA-Ft-78 Mapa Gestión'!L238:L243=FORMULAS!$N$4,FORMULAS!$O$4,IF('208-PLA-Ft-78 Mapa Gestión'!L238:L243=FORMULAS!$N$5,FORMULAS!$O$5,IF('208-PLA-Ft-78 Mapa Gestión'!L238:L243=FORMULAS!$N$6,FORMULAS!$O$6)))))</f>
        <v>Alta</v>
      </c>
      <c r="L238" s="236">
        <f>+IF(J238&lt;=FORMULAS!$M$2,FORMULAS!$N$2,IF('208-PLA-Ft-78 Mapa Gestión'!J238&lt;=FORMULAS!$M$3,FORMULAS!$N$3,IF('208-PLA-Ft-78 Mapa Gestión'!J238&lt;=FORMULAS!$M$4,FORMULAS!$N$4,IF('208-PLA-Ft-78 Mapa Gestión'!J238&lt;=FORMULAS!$M$5,FORMULAS!$N$5,FORMULAS!$N$6))))</f>
        <v>0.8</v>
      </c>
      <c r="M238" s="239" t="s">
        <v>260</v>
      </c>
      <c r="N238" s="233" t="str">
        <f>+IF(M238=FORMULAS!$H$2,FORMULAS!$I$2,IF('208-PLA-Ft-78 Mapa Gestión'!M238:M243=FORMULAS!$H$3,FORMULAS!$I$3,IF('208-PLA-Ft-78 Mapa Gestión'!M238:M243=FORMULAS!$H$4,FORMULAS!$I$4,IF('208-PLA-Ft-78 Mapa Gestión'!M238:M243=FORMULAS!$H$5,FORMULAS!$I$5,IF('208-PLA-Ft-78 Mapa Gestión'!M238:M243=FORMULAS!$H$6,FORMULAS!$I$6,IF('208-PLA-Ft-78 Mapa Gestión'!M238:M243=FORMULAS!$H$7,FORMULAS!$I$7,IF('208-PLA-Ft-78 Mapa Gestión'!M238:M243=FORMULAS!$H$8,FORMULAS!$I$8,IF('208-PLA-Ft-78 Mapa Gestión'!M238:M243=FORMULAS!$H$9,FORMULAS!$I$9,IF('208-PLA-Ft-78 Mapa Gestión'!M238:M243=FORMULAS!$H$10,FORMULAS!$I$10,IF('208-PLA-Ft-78 Mapa Gestión'!M238:M243=FORMULAS!$H$11,FORMULAS!$I$11))))))))))</f>
        <v>Menor</v>
      </c>
      <c r="O238" s="268">
        <f>VLOOKUP(N238,FORMULAS!$I$1:$J$6,2,0)</f>
        <v>0.4</v>
      </c>
      <c r="P238" s="268" t="str">
        <f t="shared" ref="P238" si="216">CONCATENATE(N238,K238)</f>
        <v>MenorAlta</v>
      </c>
      <c r="Q238" s="219" t="str">
        <f>VLOOKUP(P238,FORMULAS!$K$17:$L$42,2,0)</f>
        <v>Moderado</v>
      </c>
      <c r="R238" s="135">
        <v>1</v>
      </c>
      <c r="S238" s="136" t="s">
        <v>505</v>
      </c>
      <c r="T238" s="56" t="str">
        <f>VLOOKUP(U238,FORMULAS!$A$15:$B$18,2,0)</f>
        <v>Probabilidad</v>
      </c>
      <c r="U238" s="57" t="s">
        <v>14</v>
      </c>
      <c r="W238" s="57" t="s">
        <v>8</v>
      </c>
      <c r="Y238" s="57" t="s">
        <v>18</v>
      </c>
      <c r="AA238" s="57" t="s">
        <v>21</v>
      </c>
      <c r="AC238" s="57" t="s">
        <v>100</v>
      </c>
      <c r="AI238" s="262" t="str">
        <f>+IF(AH238&lt;=FORMULAS!$N$2,FORMULAS!$O$2,IF(AH238&lt;=FORMULAS!$N$3,FORMULAS!$O$3,IF(AH238&lt;=FORMULAS!$N$4,FORMULAS!$O$4,IF(AH238&lt;=FORMULAS!$N$5,FORMULAS!$O$5,FORMULAS!O234))))</f>
        <v>Muy Baja</v>
      </c>
      <c r="AJ238" s="262" t="str">
        <f>+IF(T238=FORMULAS!$A$9,AG243,'208-PLA-Ft-78 Mapa Gestión'!N238:N243)</f>
        <v>Menor</v>
      </c>
      <c r="AK238" s="262">
        <f>+IF(T238=FORMULAS!B237,'208-PLA-Ft-78 Mapa Gestión'!AG243,'208-PLA-Ft-78 Mapa Gestión'!O238:O243)</f>
        <v>0.4</v>
      </c>
      <c r="AL238" s="264" t="str">
        <f t="shared" ref="AL238" si="217">CONCATENATE(AJ238,AI238)</f>
        <v>MenorMuy Baja</v>
      </c>
      <c r="AM238" s="265" t="str">
        <f>VLOOKUP(AL238,FORMULAS!$K$17:$L$42,2,0)</f>
        <v>Bajo</v>
      </c>
      <c r="AN238" s="215" t="s">
        <v>162</v>
      </c>
      <c r="AO238" s="145" t="s">
        <v>764</v>
      </c>
      <c r="AP238" s="139" t="s">
        <v>575</v>
      </c>
      <c r="AQ238" s="145" t="s">
        <v>685</v>
      </c>
      <c r="AR238" s="159">
        <v>44562</v>
      </c>
      <c r="AS238" s="159">
        <v>44926</v>
      </c>
      <c r="AT238" s="145" t="s">
        <v>765</v>
      </c>
      <c r="AU238" s="139" t="s">
        <v>766</v>
      </c>
      <c r="AV238" s="157" t="s">
        <v>234</v>
      </c>
      <c r="AW238" s="215"/>
      <c r="AX238" s="139"/>
      <c r="AY238" s="139"/>
      <c r="AZ238" s="139"/>
      <c r="BA238" s="189"/>
      <c r="BB238" s="139"/>
      <c r="BC238" s="139"/>
      <c r="BD238" s="139"/>
      <c r="BE238" s="189"/>
      <c r="BF238" s="139"/>
      <c r="BG238" s="139"/>
      <c r="BH238" s="139"/>
      <c r="BI238" s="189"/>
      <c r="BJ238" s="139"/>
      <c r="BK238" s="139"/>
      <c r="BL238" s="139"/>
      <c r="BM238" s="189"/>
      <c r="BQ238" s="189"/>
      <c r="BU238" s="189"/>
      <c r="BY238" s="189"/>
      <c r="CC238" s="189"/>
      <c r="CG238" s="189"/>
      <c r="CK238" s="189"/>
      <c r="CO238" s="189"/>
      <c r="CS238" s="189"/>
      <c r="CW238" s="189"/>
      <c r="DF238" s="189"/>
      <c r="DO238" s="189"/>
    </row>
    <row r="239" spans="1:124" ht="140.25" customHeight="1" x14ac:dyDescent="0.2">
      <c r="A239" s="278"/>
      <c r="B239" s="281"/>
      <c r="C239" s="260"/>
      <c r="D239" s="260"/>
      <c r="E239" s="281"/>
      <c r="F239" s="281"/>
      <c r="G239" s="281"/>
      <c r="H239" s="281"/>
      <c r="I239" s="272"/>
      <c r="J239" s="275"/>
      <c r="K239" s="234"/>
      <c r="L239" s="237"/>
      <c r="M239" s="240"/>
      <c r="N239" s="234"/>
      <c r="O239" s="269"/>
      <c r="P239" s="269"/>
      <c r="Q239" s="220"/>
      <c r="R239" s="137"/>
      <c r="S239" s="138"/>
      <c r="T239" s="56">
        <f>VLOOKUP(U239,FORMULAS!$A$15:$B$18,2,0)</f>
        <v>0</v>
      </c>
      <c r="U239" s="57" t="s">
        <v>156</v>
      </c>
      <c r="W239" s="57"/>
      <c r="Y239" s="57"/>
      <c r="AA239" s="57"/>
      <c r="AC239" s="57"/>
      <c r="AI239" s="263"/>
      <c r="AJ239" s="263"/>
      <c r="AK239" s="263"/>
      <c r="AL239" s="264"/>
      <c r="AM239" s="266"/>
      <c r="AN239" s="216"/>
      <c r="AO239" s="145" t="s">
        <v>559</v>
      </c>
      <c r="AP239" s="139" t="s">
        <v>575</v>
      </c>
      <c r="AQ239" s="145" t="s">
        <v>325</v>
      </c>
      <c r="AR239" s="159">
        <v>44562</v>
      </c>
      <c r="AS239" s="159">
        <v>44772</v>
      </c>
      <c r="AT239" s="145" t="s">
        <v>662</v>
      </c>
      <c r="AU239" s="145" t="s">
        <v>756</v>
      </c>
      <c r="AV239" s="157" t="s">
        <v>234</v>
      </c>
      <c r="AW239" s="216"/>
      <c r="AX239" s="139"/>
      <c r="AY239" s="139"/>
      <c r="AZ239" s="139"/>
      <c r="BA239" s="189"/>
      <c r="BB239" s="139"/>
      <c r="BC239" s="139"/>
      <c r="BD239" s="139"/>
      <c r="BE239" s="189"/>
      <c r="BF239" s="139"/>
      <c r="BG239" s="139"/>
      <c r="BH239" s="139"/>
      <c r="BI239" s="189"/>
      <c r="BJ239" s="139"/>
      <c r="BK239" s="139"/>
      <c r="BL239" s="139"/>
      <c r="BM239" s="189"/>
      <c r="BQ239" s="189"/>
      <c r="BU239" s="189"/>
      <c r="BY239" s="189"/>
      <c r="CC239" s="189"/>
      <c r="CG239" s="189"/>
      <c r="CK239" s="189"/>
      <c r="CO239" s="189"/>
      <c r="CS239" s="189"/>
      <c r="CW239" s="189"/>
      <c r="DF239" s="189"/>
      <c r="DO239" s="189"/>
    </row>
    <row r="240" spans="1:124" ht="57" x14ac:dyDescent="0.2">
      <c r="A240" s="278"/>
      <c r="B240" s="281"/>
      <c r="C240" s="260"/>
      <c r="D240" s="260"/>
      <c r="E240" s="281"/>
      <c r="F240" s="281"/>
      <c r="G240" s="281"/>
      <c r="H240" s="281"/>
      <c r="I240" s="272"/>
      <c r="J240" s="275"/>
      <c r="K240" s="234"/>
      <c r="L240" s="237"/>
      <c r="M240" s="240"/>
      <c r="N240" s="234"/>
      <c r="O240" s="269"/>
      <c r="P240" s="269"/>
      <c r="Q240" s="220"/>
      <c r="R240" s="132"/>
      <c r="S240" s="130"/>
      <c r="T240" s="56">
        <f>VLOOKUP(U240,FORMULAS!$A$15:$B$18,2,0)</f>
        <v>0</v>
      </c>
      <c r="U240" s="57" t="s">
        <v>156</v>
      </c>
      <c r="W240" s="57"/>
      <c r="Y240" s="57"/>
      <c r="AA240" s="57"/>
      <c r="AC240" s="57"/>
      <c r="AI240" s="263"/>
      <c r="AJ240" s="263"/>
      <c r="AK240" s="263"/>
      <c r="AL240" s="264"/>
      <c r="AM240" s="266"/>
      <c r="AN240" s="216"/>
      <c r="AO240" s="143"/>
      <c r="AP240" s="143"/>
      <c r="AQ240" s="143"/>
      <c r="AR240" s="143"/>
      <c r="AS240" s="143"/>
      <c r="AT240" s="143"/>
      <c r="AU240" s="143"/>
      <c r="AV240" s="143"/>
      <c r="AW240" s="216"/>
      <c r="AX240" s="139"/>
      <c r="AY240" s="139"/>
      <c r="AZ240" s="139"/>
      <c r="BA240" s="189"/>
      <c r="BB240" s="139"/>
      <c r="BC240" s="139"/>
      <c r="BD240" s="139"/>
      <c r="BE240" s="189"/>
      <c r="BF240" s="139"/>
      <c r="BG240" s="139"/>
      <c r="BH240" s="139"/>
      <c r="BI240" s="189"/>
      <c r="BJ240" s="139"/>
      <c r="BK240" s="139"/>
      <c r="BL240" s="139"/>
      <c r="BM240" s="189"/>
      <c r="BQ240" s="189"/>
      <c r="BU240" s="189"/>
      <c r="BY240" s="189"/>
      <c r="CC240" s="189"/>
      <c r="CG240" s="189"/>
      <c r="CK240" s="189"/>
      <c r="CO240" s="189"/>
      <c r="CS240" s="189"/>
      <c r="CW240" s="189"/>
      <c r="DF240" s="189"/>
      <c r="DO240" s="189"/>
    </row>
    <row r="241" spans="1:119" ht="57" x14ac:dyDescent="0.2">
      <c r="A241" s="278"/>
      <c r="B241" s="281"/>
      <c r="C241" s="260"/>
      <c r="D241" s="260"/>
      <c r="E241" s="281"/>
      <c r="F241" s="281"/>
      <c r="G241" s="281"/>
      <c r="H241" s="281"/>
      <c r="I241" s="272"/>
      <c r="J241" s="275"/>
      <c r="K241" s="234"/>
      <c r="L241" s="237"/>
      <c r="M241" s="240"/>
      <c r="N241" s="234"/>
      <c r="O241" s="269"/>
      <c r="P241" s="269"/>
      <c r="Q241" s="220"/>
      <c r="R241" s="132"/>
      <c r="S241" s="130"/>
      <c r="T241" s="56">
        <f>VLOOKUP(U241,FORMULAS!$A$15:$B$18,2,0)</f>
        <v>0</v>
      </c>
      <c r="U241" s="57" t="s">
        <v>156</v>
      </c>
      <c r="W241" s="57"/>
      <c r="Y241" s="57"/>
      <c r="AA241" s="57"/>
      <c r="AC241" s="57"/>
      <c r="AI241" s="263"/>
      <c r="AJ241" s="263"/>
      <c r="AK241" s="263"/>
      <c r="AL241" s="264"/>
      <c r="AM241" s="266"/>
      <c r="AN241" s="216"/>
      <c r="AO241" s="143"/>
      <c r="AP241" s="143"/>
      <c r="AQ241" s="143"/>
      <c r="AR241" s="143"/>
      <c r="AS241" s="143"/>
      <c r="AT241" s="143"/>
      <c r="AU241" s="143"/>
      <c r="AV241" s="143"/>
      <c r="AW241" s="216"/>
      <c r="AX241" s="139"/>
      <c r="AY241" s="139"/>
      <c r="AZ241" s="139"/>
      <c r="BA241" s="189"/>
      <c r="BB241" s="139"/>
      <c r="BC241" s="139"/>
      <c r="BD241" s="139"/>
      <c r="BE241" s="189"/>
      <c r="BF241" s="139"/>
      <c r="BG241" s="139"/>
      <c r="BH241" s="139"/>
      <c r="BI241" s="189"/>
      <c r="BJ241" s="139"/>
      <c r="BK241" s="139"/>
      <c r="BL241" s="139"/>
      <c r="BM241" s="189"/>
      <c r="BQ241" s="189"/>
      <c r="BU241" s="189"/>
      <c r="BY241" s="189"/>
      <c r="CC241" s="189"/>
      <c r="CG241" s="189"/>
      <c r="CK241" s="189"/>
      <c r="CO241" s="189"/>
      <c r="CS241" s="189"/>
      <c r="CW241" s="189"/>
      <c r="DF241" s="189"/>
      <c r="DO241" s="189"/>
    </row>
    <row r="242" spans="1:119" ht="57" x14ac:dyDescent="0.2">
      <c r="A242" s="278"/>
      <c r="B242" s="281"/>
      <c r="C242" s="260"/>
      <c r="D242" s="260"/>
      <c r="E242" s="281"/>
      <c r="F242" s="281"/>
      <c r="G242" s="281"/>
      <c r="H242" s="281"/>
      <c r="I242" s="272"/>
      <c r="J242" s="275"/>
      <c r="K242" s="234"/>
      <c r="L242" s="237"/>
      <c r="M242" s="240"/>
      <c r="N242" s="234"/>
      <c r="O242" s="269"/>
      <c r="P242" s="269"/>
      <c r="Q242" s="220"/>
      <c r="R242" s="132"/>
      <c r="S242" s="130"/>
      <c r="T242" s="56">
        <f>VLOOKUP(U242,FORMULAS!$A$15:$B$18,2,0)</f>
        <v>0</v>
      </c>
      <c r="U242" s="57" t="s">
        <v>156</v>
      </c>
      <c r="W242" s="57"/>
      <c r="Y242" s="57"/>
      <c r="AA242" s="57"/>
      <c r="AC242" s="57"/>
      <c r="AI242" s="263"/>
      <c r="AJ242" s="263"/>
      <c r="AK242" s="263"/>
      <c r="AL242" s="264"/>
      <c r="AM242" s="266"/>
      <c r="AN242" s="216"/>
      <c r="AO242" s="143"/>
      <c r="AP242" s="143"/>
      <c r="AQ242" s="143"/>
      <c r="AR242" s="143"/>
      <c r="AS242" s="143"/>
      <c r="AT242" s="143"/>
      <c r="AU242" s="143"/>
      <c r="AV242" s="143"/>
      <c r="AW242" s="216"/>
      <c r="AX242" s="139"/>
      <c r="AY242" s="139"/>
      <c r="AZ242" s="139"/>
      <c r="BA242" s="189"/>
      <c r="BB242" s="139"/>
      <c r="BC242" s="139"/>
      <c r="BD242" s="139"/>
      <c r="BE242" s="189"/>
      <c r="BF242" s="139"/>
      <c r="BG242" s="139"/>
      <c r="BH242" s="139"/>
      <c r="BI242" s="189"/>
      <c r="BJ242" s="139"/>
      <c r="BK242" s="139"/>
      <c r="BL242" s="139"/>
      <c r="BM242" s="189"/>
      <c r="BQ242" s="189"/>
      <c r="BU242" s="189"/>
      <c r="BY242" s="189"/>
      <c r="CC242" s="189"/>
      <c r="CG242" s="189"/>
      <c r="CK242" s="189"/>
      <c r="CO242" s="189"/>
      <c r="CS242" s="189"/>
      <c r="CW242" s="189"/>
      <c r="DF242" s="189"/>
      <c r="DO242" s="189"/>
    </row>
    <row r="243" spans="1:119" ht="57" x14ac:dyDescent="0.2">
      <c r="A243" s="279"/>
      <c r="B243" s="282"/>
      <c r="C243" s="261"/>
      <c r="D243" s="261"/>
      <c r="E243" s="282"/>
      <c r="F243" s="282"/>
      <c r="G243" s="282"/>
      <c r="H243" s="282"/>
      <c r="I243" s="273"/>
      <c r="J243" s="276"/>
      <c r="K243" s="235"/>
      <c r="L243" s="238"/>
      <c r="M243" s="241"/>
      <c r="N243" s="235"/>
      <c r="O243" s="270"/>
      <c r="P243" s="270"/>
      <c r="Q243" s="221"/>
      <c r="R243" s="132"/>
      <c r="S243" s="130"/>
      <c r="T243" s="56">
        <f>VLOOKUP(U243,FORMULAS!$A$15:$B$18,2,0)</f>
        <v>0</v>
      </c>
      <c r="U243" s="57" t="s">
        <v>156</v>
      </c>
      <c r="W243" s="57"/>
      <c r="Y243" s="57"/>
      <c r="AA243" s="57"/>
      <c r="AC243" s="57"/>
      <c r="AI243" s="263"/>
      <c r="AJ243" s="263"/>
      <c r="AK243" s="263"/>
      <c r="AL243" s="264"/>
      <c r="AM243" s="266"/>
      <c r="AN243" s="217"/>
      <c r="AO243" s="144"/>
      <c r="AP243" s="144"/>
      <c r="AQ243" s="144"/>
      <c r="AR243" s="144"/>
      <c r="AS243" s="144"/>
      <c r="AT243" s="144"/>
      <c r="AU243" s="144"/>
      <c r="AV243" s="144"/>
      <c r="AW243" s="217"/>
      <c r="AX243" s="139"/>
      <c r="AY243" s="139"/>
      <c r="AZ243" s="139"/>
      <c r="BA243" s="189"/>
      <c r="BB243" s="139"/>
      <c r="BC243" s="139"/>
      <c r="BD243" s="139"/>
      <c r="BE243" s="189"/>
      <c r="BF243" s="139"/>
      <c r="BG243" s="139"/>
      <c r="BH243" s="139"/>
      <c r="BI243" s="189"/>
      <c r="BJ243" s="139"/>
      <c r="BK243" s="139"/>
      <c r="BL243" s="139"/>
      <c r="BM243" s="189"/>
      <c r="BQ243" s="189"/>
      <c r="BU243" s="189"/>
      <c r="BY243" s="189"/>
      <c r="CC243" s="189"/>
      <c r="CG243" s="189"/>
      <c r="CK243" s="189"/>
      <c r="CO243" s="189"/>
      <c r="CS243" s="189"/>
      <c r="CW243" s="189"/>
      <c r="DF243" s="189"/>
      <c r="DO243" s="189"/>
    </row>
    <row r="244" spans="1:119" ht="117.75" customHeight="1" x14ac:dyDescent="0.2">
      <c r="A244" s="277">
        <v>40</v>
      </c>
      <c r="B244" s="280" t="s">
        <v>265</v>
      </c>
      <c r="C244" s="259" t="str">
        <f>VLOOKUP(B244,FORMULAS!$A$30:$B$52,2,0)</f>
        <v>Reasentar hogares estratos 1 y 2 que se encuentran ubicados en zonas de alto riesgo no mitigable, recomendadas por el IDIGER y/o los ordenados mediante sentencias judiciales o actos administrativos y adquirir los predios y/o mejoras de acuerdo con la normatividad vigente.</v>
      </c>
      <c r="D244" s="259" t="str">
        <f>VLOOKUP(B244,FORMULAS!$A$30:$C$52,3,0)</f>
        <v>Director de Reasentamientos</v>
      </c>
      <c r="E244" s="280" t="s">
        <v>258</v>
      </c>
      <c r="F244" s="280" t="s">
        <v>450</v>
      </c>
      <c r="G244" s="280" t="s">
        <v>451</v>
      </c>
      <c r="H244" s="283" t="s">
        <v>452</v>
      </c>
      <c r="I244" s="271" t="s">
        <v>259</v>
      </c>
      <c r="J244" s="274">
        <v>1900</v>
      </c>
      <c r="K244" s="233" t="str">
        <f>+IF(L244=FORMULAS!$N$2,FORMULAS!$O$2,IF('208-PLA-Ft-78 Mapa Gestión'!L244:L249=FORMULAS!$N$3,FORMULAS!$O$3,IF('208-PLA-Ft-78 Mapa Gestión'!L244:L249=FORMULAS!$N$4,FORMULAS!$O$4,IF('208-PLA-Ft-78 Mapa Gestión'!L244:L249=FORMULAS!$N$5,FORMULAS!$O$5,IF('208-PLA-Ft-78 Mapa Gestión'!L244:L249=FORMULAS!$N$6,FORMULAS!$O$6)))))</f>
        <v>Alta</v>
      </c>
      <c r="L244" s="236">
        <f>+IF(J244&lt;=FORMULAS!$M$2,FORMULAS!$N$2,IF('208-PLA-Ft-78 Mapa Gestión'!J244&lt;=FORMULAS!$M$3,FORMULAS!$N$3,IF('208-PLA-Ft-78 Mapa Gestión'!J244&lt;=FORMULAS!$M$4,FORMULAS!$N$4,IF('208-PLA-Ft-78 Mapa Gestión'!J244&lt;=FORMULAS!$M$5,FORMULAS!$N$5,FORMULAS!$N$6))))</f>
        <v>0.8</v>
      </c>
      <c r="M244" s="239" t="s">
        <v>91</v>
      </c>
      <c r="N244" s="233" t="str">
        <f>+IF(M244=FORMULAS!$H$2,FORMULAS!$I$2,IF('208-PLA-Ft-78 Mapa Gestión'!M244:M249=FORMULAS!$H$3,FORMULAS!$I$3,IF('208-PLA-Ft-78 Mapa Gestión'!M244:M249=FORMULAS!$H$4,FORMULAS!$I$4,IF('208-PLA-Ft-78 Mapa Gestión'!M244:M249=FORMULAS!$H$5,FORMULAS!$I$5,IF('208-PLA-Ft-78 Mapa Gestión'!M244:M249=FORMULAS!$H$6,FORMULAS!$I$6,IF('208-PLA-Ft-78 Mapa Gestión'!M244:M249=FORMULAS!$H$7,FORMULAS!$I$7,IF('208-PLA-Ft-78 Mapa Gestión'!M244:M249=FORMULAS!$H$8,FORMULAS!$I$8,IF('208-PLA-Ft-78 Mapa Gestión'!M244:M249=FORMULAS!$H$9,FORMULAS!$I$9,IF('208-PLA-Ft-78 Mapa Gestión'!M244:M249=FORMULAS!$H$10,FORMULAS!$I$10,IF('208-PLA-Ft-78 Mapa Gestión'!M244:M249=FORMULAS!$H$11,FORMULAS!$I$11))))))))))</f>
        <v>Moderado</v>
      </c>
      <c r="O244" s="268">
        <f>VLOOKUP(N244,FORMULAS!$I$1:$J$6,2,0)</f>
        <v>0.6</v>
      </c>
      <c r="P244" s="268" t="str">
        <f t="shared" ref="P244" si="218">CONCATENATE(N244,K244)</f>
        <v>ModeradoAlta</v>
      </c>
      <c r="Q244" s="219" t="str">
        <f>VLOOKUP(P244,FORMULAS!$K$17:$L$42,2,0)</f>
        <v>Alto</v>
      </c>
      <c r="R244" s="132">
        <v>1</v>
      </c>
      <c r="S244" s="130" t="s">
        <v>506</v>
      </c>
      <c r="T244" s="56" t="str">
        <f>VLOOKUP(U244,FORMULAS!$A$15:$B$18,2,0)</f>
        <v>Probabilidad</v>
      </c>
      <c r="U244" s="57" t="s">
        <v>13</v>
      </c>
      <c r="W244" s="57" t="s">
        <v>8</v>
      </c>
      <c r="Y244" s="57" t="s">
        <v>18</v>
      </c>
      <c r="AA244" s="57" t="s">
        <v>21</v>
      </c>
      <c r="AC244" s="57" t="s">
        <v>100</v>
      </c>
      <c r="AI244" s="262" t="str">
        <f>+IF(AH244&lt;=FORMULAS!$N$2,FORMULAS!$O$2,IF(AH244&lt;=FORMULAS!$N$3,FORMULAS!$O$3,IF(AH244&lt;=FORMULAS!$N$4,FORMULAS!$O$4,IF(AH244&lt;=FORMULAS!$N$5,FORMULAS!$O$5,FORMULAS!O240))))</f>
        <v>Muy Baja</v>
      </c>
      <c r="AJ244" s="262" t="str">
        <f>+IF(T244=FORMULAS!$A$9,AG249,'208-PLA-Ft-78 Mapa Gestión'!N244:N249)</f>
        <v>Moderado</v>
      </c>
      <c r="AK244" s="262">
        <f>+IF(T244=FORMULAS!B243,'208-PLA-Ft-78 Mapa Gestión'!AG249,'208-PLA-Ft-78 Mapa Gestión'!O244:O249)</f>
        <v>0.6</v>
      </c>
      <c r="AL244" s="264" t="str">
        <f t="shared" ref="AL244" si="219">CONCATENATE(AJ244,AI244)</f>
        <v>ModeradoMuy Baja</v>
      </c>
      <c r="AM244" s="265" t="str">
        <f>VLOOKUP(AL244,FORMULAS!$K$17:$L$42,2,0)</f>
        <v>Moderado</v>
      </c>
      <c r="AN244" s="215" t="s">
        <v>162</v>
      </c>
      <c r="AO244" s="145" t="s">
        <v>560</v>
      </c>
      <c r="AP244" s="145" t="s">
        <v>564</v>
      </c>
      <c r="AQ244" s="161" t="s">
        <v>685</v>
      </c>
      <c r="AR244" s="159">
        <v>44593</v>
      </c>
      <c r="AS244" s="159">
        <v>44895</v>
      </c>
      <c r="AT244" s="159" t="s">
        <v>588</v>
      </c>
      <c r="AU244" s="145" t="s">
        <v>591</v>
      </c>
      <c r="AV244" s="157" t="s">
        <v>234</v>
      </c>
      <c r="AW244" s="229" t="s">
        <v>668</v>
      </c>
      <c r="AX244" s="139"/>
      <c r="AY244" s="139"/>
      <c r="AZ244" s="139"/>
      <c r="BA244" s="189"/>
      <c r="BB244" s="139"/>
      <c r="BC244" s="139"/>
      <c r="BD244" s="139"/>
      <c r="BE244" s="189"/>
      <c r="BF244" s="139"/>
      <c r="BG244" s="139"/>
      <c r="BH244" s="139"/>
      <c r="BI244" s="189"/>
      <c r="BJ244" s="139"/>
      <c r="BK244" s="139"/>
      <c r="BL244" s="139"/>
      <c r="BM244" s="189"/>
      <c r="BQ244" s="189"/>
      <c r="BU244" s="189"/>
      <c r="BY244" s="189"/>
      <c r="CC244" s="189"/>
      <c r="CG244" s="189"/>
      <c r="CK244" s="189"/>
      <c r="CO244" s="189"/>
      <c r="CS244" s="189"/>
      <c r="CW244" s="189"/>
      <c r="DF244" s="189"/>
      <c r="DO244" s="189"/>
    </row>
    <row r="245" spans="1:119" ht="57" x14ac:dyDescent="0.2">
      <c r="A245" s="278"/>
      <c r="B245" s="281"/>
      <c r="C245" s="260"/>
      <c r="D245" s="260"/>
      <c r="E245" s="281"/>
      <c r="F245" s="281"/>
      <c r="G245" s="281"/>
      <c r="H245" s="284"/>
      <c r="I245" s="272"/>
      <c r="J245" s="275"/>
      <c r="K245" s="234"/>
      <c r="L245" s="237"/>
      <c r="M245" s="240"/>
      <c r="N245" s="234"/>
      <c r="O245" s="269"/>
      <c r="P245" s="269"/>
      <c r="Q245" s="220"/>
      <c r="R245" s="132"/>
      <c r="S245" s="130"/>
      <c r="T245" s="56">
        <f>VLOOKUP(U245,FORMULAS!$A$15:$B$18,2,0)</f>
        <v>0</v>
      </c>
      <c r="U245" s="57" t="s">
        <v>156</v>
      </c>
      <c r="W245" s="57"/>
      <c r="Y245" s="57"/>
      <c r="AA245" s="57"/>
      <c r="AC245" s="57"/>
      <c r="AI245" s="263"/>
      <c r="AJ245" s="263"/>
      <c r="AK245" s="263"/>
      <c r="AL245" s="264"/>
      <c r="AM245" s="266"/>
      <c r="AN245" s="216"/>
      <c r="AO245" s="141"/>
      <c r="AP245" s="141"/>
      <c r="AQ245" s="162"/>
      <c r="AR245" s="151"/>
      <c r="AS245" s="151"/>
      <c r="AT245" s="151"/>
      <c r="AU245" s="141"/>
      <c r="AV245" s="143"/>
      <c r="AW245" s="230"/>
      <c r="AX245" s="139"/>
      <c r="AY245" s="139"/>
      <c r="AZ245" s="139"/>
      <c r="BA245" s="189"/>
      <c r="BB245" s="139"/>
      <c r="BC245" s="139"/>
      <c r="BD245" s="139"/>
      <c r="BE245" s="189"/>
      <c r="BF245" s="139"/>
      <c r="BG245" s="139"/>
      <c r="BH245" s="139"/>
      <c r="BI245" s="189"/>
      <c r="BJ245" s="139"/>
      <c r="BK245" s="139"/>
      <c r="BL245" s="139"/>
      <c r="BM245" s="189"/>
      <c r="BQ245" s="189"/>
      <c r="BU245" s="189"/>
      <c r="BY245" s="189"/>
      <c r="CC245" s="189"/>
      <c r="CG245" s="189"/>
      <c r="CK245" s="189"/>
      <c r="CO245" s="189"/>
      <c r="CS245" s="189"/>
      <c r="CW245" s="189"/>
      <c r="DF245" s="189"/>
      <c r="DO245" s="189"/>
    </row>
    <row r="246" spans="1:119" ht="57" x14ac:dyDescent="0.2">
      <c r="A246" s="278"/>
      <c r="B246" s="281"/>
      <c r="C246" s="260"/>
      <c r="D246" s="260"/>
      <c r="E246" s="281"/>
      <c r="F246" s="281"/>
      <c r="G246" s="281"/>
      <c r="H246" s="284"/>
      <c r="I246" s="272"/>
      <c r="J246" s="275"/>
      <c r="K246" s="234"/>
      <c r="L246" s="237"/>
      <c r="M246" s="240"/>
      <c r="N246" s="234"/>
      <c r="O246" s="269"/>
      <c r="P246" s="269"/>
      <c r="Q246" s="220"/>
      <c r="R246" s="132"/>
      <c r="S246" s="130"/>
      <c r="T246" s="56">
        <f>VLOOKUP(U246,FORMULAS!$A$15:$B$18,2,0)</f>
        <v>0</v>
      </c>
      <c r="U246" s="57" t="s">
        <v>156</v>
      </c>
      <c r="W246" s="57"/>
      <c r="Y246" s="57"/>
      <c r="AA246" s="57"/>
      <c r="AC246" s="57"/>
      <c r="AI246" s="263"/>
      <c r="AJ246" s="263"/>
      <c r="AK246" s="263"/>
      <c r="AL246" s="264"/>
      <c r="AM246" s="266"/>
      <c r="AN246" s="216"/>
      <c r="AO246" s="141"/>
      <c r="AP246" s="141"/>
      <c r="AQ246" s="162"/>
      <c r="AR246" s="151"/>
      <c r="AS246" s="151"/>
      <c r="AT246" s="151"/>
      <c r="AU246" s="141"/>
      <c r="AV246" s="143"/>
      <c r="AW246" s="230"/>
      <c r="AX246" s="139"/>
      <c r="AY246" s="139"/>
      <c r="AZ246" s="139"/>
      <c r="BA246" s="189"/>
      <c r="BB246" s="139"/>
      <c r="BC246" s="139"/>
      <c r="BD246" s="139"/>
      <c r="BE246" s="189"/>
      <c r="BF246" s="139"/>
      <c r="BG246" s="139"/>
      <c r="BH246" s="139"/>
      <c r="BI246" s="189"/>
      <c r="BJ246" s="139"/>
      <c r="BK246" s="139"/>
      <c r="BL246" s="139"/>
      <c r="BM246" s="189"/>
      <c r="BQ246" s="189"/>
      <c r="BU246" s="189"/>
      <c r="BY246" s="189"/>
      <c r="CC246" s="189"/>
      <c r="CG246" s="189"/>
      <c r="CK246" s="189"/>
      <c r="CO246" s="189"/>
      <c r="CS246" s="189"/>
      <c r="CW246" s="189"/>
      <c r="DF246" s="189"/>
      <c r="DO246" s="189"/>
    </row>
    <row r="247" spans="1:119" ht="57" x14ac:dyDescent="0.2">
      <c r="A247" s="278"/>
      <c r="B247" s="281"/>
      <c r="C247" s="260"/>
      <c r="D247" s="260"/>
      <c r="E247" s="281"/>
      <c r="F247" s="281"/>
      <c r="G247" s="281"/>
      <c r="H247" s="284"/>
      <c r="I247" s="272"/>
      <c r="J247" s="275"/>
      <c r="K247" s="234"/>
      <c r="L247" s="237"/>
      <c r="M247" s="240"/>
      <c r="N247" s="234"/>
      <c r="O247" s="269"/>
      <c r="P247" s="269"/>
      <c r="Q247" s="220"/>
      <c r="R247" s="132"/>
      <c r="S247" s="130"/>
      <c r="T247" s="56">
        <f>VLOOKUP(U247,FORMULAS!$A$15:$B$18,2,0)</f>
        <v>0</v>
      </c>
      <c r="U247" s="57" t="s">
        <v>156</v>
      </c>
      <c r="W247" s="57"/>
      <c r="Y247" s="57"/>
      <c r="AA247" s="57"/>
      <c r="AC247" s="57"/>
      <c r="AI247" s="263"/>
      <c r="AJ247" s="263"/>
      <c r="AK247" s="263"/>
      <c r="AL247" s="264"/>
      <c r="AM247" s="266"/>
      <c r="AN247" s="216"/>
      <c r="AO247" s="141"/>
      <c r="AP247" s="141"/>
      <c r="AQ247" s="162"/>
      <c r="AR247" s="151"/>
      <c r="AS247" s="151"/>
      <c r="AT247" s="151"/>
      <c r="AU247" s="141"/>
      <c r="AV247" s="143"/>
      <c r="AW247" s="230"/>
      <c r="AX247" s="139"/>
      <c r="AY247" s="139"/>
      <c r="AZ247" s="139"/>
      <c r="BA247" s="189"/>
      <c r="BB247" s="139"/>
      <c r="BC247" s="139"/>
      <c r="BD247" s="139"/>
      <c r="BE247" s="189"/>
      <c r="BF247" s="139"/>
      <c r="BG247" s="139"/>
      <c r="BH247" s="139"/>
      <c r="BI247" s="189"/>
      <c r="BJ247" s="139"/>
      <c r="BK247" s="139"/>
      <c r="BL247" s="139"/>
      <c r="BM247" s="189"/>
      <c r="BQ247" s="189"/>
      <c r="BU247" s="189"/>
      <c r="BY247" s="189"/>
      <c r="CC247" s="189"/>
      <c r="CG247" s="189"/>
      <c r="CK247" s="189"/>
      <c r="CO247" s="189"/>
      <c r="CS247" s="189"/>
      <c r="CW247" s="189"/>
      <c r="DF247" s="189"/>
      <c r="DO247" s="189"/>
    </row>
    <row r="248" spans="1:119" ht="57" x14ac:dyDescent="0.2">
      <c r="A248" s="278"/>
      <c r="B248" s="281"/>
      <c r="C248" s="260"/>
      <c r="D248" s="260"/>
      <c r="E248" s="281"/>
      <c r="F248" s="281"/>
      <c r="G248" s="281"/>
      <c r="H248" s="284"/>
      <c r="I248" s="272"/>
      <c r="J248" s="275"/>
      <c r="K248" s="234"/>
      <c r="L248" s="237"/>
      <c r="M248" s="240"/>
      <c r="N248" s="234"/>
      <c r="O248" s="269"/>
      <c r="P248" s="269"/>
      <c r="Q248" s="220"/>
      <c r="R248" s="132"/>
      <c r="S248" s="130"/>
      <c r="T248" s="56">
        <f>VLOOKUP(U248,FORMULAS!$A$15:$B$18,2,0)</f>
        <v>0</v>
      </c>
      <c r="U248" s="57" t="s">
        <v>156</v>
      </c>
      <c r="W248" s="57"/>
      <c r="Y248" s="57"/>
      <c r="AA248" s="57"/>
      <c r="AC248" s="57"/>
      <c r="AI248" s="263"/>
      <c r="AJ248" s="263"/>
      <c r="AK248" s="263"/>
      <c r="AL248" s="264"/>
      <c r="AM248" s="266"/>
      <c r="AN248" s="216"/>
      <c r="AO248" s="141"/>
      <c r="AP248" s="141"/>
      <c r="AQ248" s="162"/>
      <c r="AR248" s="151"/>
      <c r="AS248" s="151"/>
      <c r="AT248" s="151"/>
      <c r="AU248" s="141"/>
      <c r="AV248" s="143"/>
      <c r="AW248" s="230"/>
      <c r="AX248" s="139"/>
      <c r="AY248" s="139"/>
      <c r="AZ248" s="139"/>
      <c r="BA248" s="189"/>
      <c r="BB248" s="139"/>
      <c r="BC248" s="139"/>
      <c r="BD248" s="139"/>
      <c r="BE248" s="189"/>
      <c r="BF248" s="139"/>
      <c r="BG248" s="139"/>
      <c r="BH248" s="139"/>
      <c r="BI248" s="189"/>
      <c r="BJ248" s="139"/>
      <c r="BK248" s="139"/>
      <c r="BL248" s="139"/>
      <c r="BM248" s="189"/>
      <c r="BQ248" s="189"/>
      <c r="BU248" s="189"/>
      <c r="BY248" s="189"/>
      <c r="CC248" s="189"/>
      <c r="CG248" s="189"/>
      <c r="CK248" s="189"/>
      <c r="CO248" s="189"/>
      <c r="CS248" s="189"/>
      <c r="CW248" s="189"/>
      <c r="DF248" s="189"/>
      <c r="DO248" s="189"/>
    </row>
    <row r="249" spans="1:119" ht="57" x14ac:dyDescent="0.2">
      <c r="A249" s="279"/>
      <c r="B249" s="282"/>
      <c r="C249" s="261"/>
      <c r="D249" s="261"/>
      <c r="E249" s="282"/>
      <c r="F249" s="282"/>
      <c r="G249" s="282"/>
      <c r="H249" s="285"/>
      <c r="I249" s="273"/>
      <c r="J249" s="276"/>
      <c r="K249" s="235"/>
      <c r="L249" s="238"/>
      <c r="M249" s="241"/>
      <c r="N249" s="235"/>
      <c r="O249" s="270"/>
      <c r="P249" s="270"/>
      <c r="Q249" s="221"/>
      <c r="R249" s="132"/>
      <c r="S249" s="130"/>
      <c r="T249" s="56">
        <f>VLOOKUP(U249,FORMULAS!$A$15:$B$18,2,0)</f>
        <v>0</v>
      </c>
      <c r="U249" s="57" t="s">
        <v>156</v>
      </c>
      <c r="W249" s="57"/>
      <c r="Y249" s="57"/>
      <c r="AA249" s="57"/>
      <c r="AC249" s="57"/>
      <c r="AI249" s="263"/>
      <c r="AJ249" s="263"/>
      <c r="AK249" s="263"/>
      <c r="AL249" s="264"/>
      <c r="AM249" s="266"/>
      <c r="AN249" s="217"/>
      <c r="AO249" s="142"/>
      <c r="AP249" s="142"/>
      <c r="AQ249" s="163"/>
      <c r="AR249" s="152"/>
      <c r="AS249" s="152"/>
      <c r="AT249" s="152"/>
      <c r="AU249" s="142"/>
      <c r="AV249" s="144"/>
      <c r="AW249" s="231"/>
      <c r="AX249" s="139"/>
      <c r="AY249" s="139"/>
      <c r="AZ249" s="139"/>
      <c r="BA249" s="189"/>
      <c r="BB249" s="139"/>
      <c r="BC249" s="139"/>
      <c r="BD249" s="139"/>
      <c r="BE249" s="189"/>
      <c r="BF249" s="139"/>
      <c r="BG249" s="139"/>
      <c r="BH249" s="139"/>
      <c r="BI249" s="189"/>
      <c r="BJ249" s="139"/>
      <c r="BK249" s="139"/>
      <c r="BL249" s="139"/>
      <c r="BM249" s="189"/>
      <c r="BQ249" s="189"/>
      <c r="BU249" s="189"/>
      <c r="BY249" s="189"/>
      <c r="CC249" s="189"/>
      <c r="CG249" s="189"/>
      <c r="CK249" s="189"/>
      <c r="CO249" s="189"/>
      <c r="CS249" s="189"/>
      <c r="CW249" s="189"/>
      <c r="DF249" s="189"/>
      <c r="DO249" s="189"/>
    </row>
    <row r="250" spans="1:119" ht="105" customHeight="1" x14ac:dyDescent="0.2">
      <c r="A250" s="277">
        <v>41</v>
      </c>
      <c r="B250" s="280" t="s">
        <v>265</v>
      </c>
      <c r="C250" s="259" t="str">
        <f>VLOOKUP(B250,FORMULAS!$A$30:$B$52,2,0)</f>
        <v>Reasentar hogares estratos 1 y 2 que se encuentran ubicados en zonas de alto riesgo no mitigable, recomendadas por el IDIGER y/o los ordenados mediante sentencias judiciales o actos administrativos y adquirir los predios y/o mejoras de acuerdo con la normatividad vigente.</v>
      </c>
      <c r="D250" s="259" t="str">
        <f>VLOOKUP(B250,FORMULAS!$A$30:$C$52,3,0)</f>
        <v>Director de Reasentamientos</v>
      </c>
      <c r="E250" s="280" t="s">
        <v>258</v>
      </c>
      <c r="F250" s="271" t="s">
        <v>453</v>
      </c>
      <c r="G250" s="280" t="s">
        <v>454</v>
      </c>
      <c r="H250" s="283" t="s">
        <v>455</v>
      </c>
      <c r="I250" s="271" t="s">
        <v>259</v>
      </c>
      <c r="J250" s="274">
        <v>390</v>
      </c>
      <c r="K250" s="233" t="str">
        <f>+IF(L250=FORMULAS!$N$2,FORMULAS!$O$2,IF('208-PLA-Ft-78 Mapa Gestión'!L250:L255=FORMULAS!$N$3,FORMULAS!$O$3,IF('208-PLA-Ft-78 Mapa Gestión'!L250:L255=FORMULAS!$N$4,FORMULAS!$O$4,IF('208-PLA-Ft-78 Mapa Gestión'!L250:L255=FORMULAS!$N$5,FORMULAS!$O$5,IF('208-PLA-Ft-78 Mapa Gestión'!L250:L255=FORMULAS!$N$6,FORMULAS!$O$6)))))</f>
        <v>Media</v>
      </c>
      <c r="L250" s="236">
        <f>+IF(J250&lt;=FORMULAS!$M$2,FORMULAS!$N$2,IF('208-PLA-Ft-78 Mapa Gestión'!J250&lt;=FORMULAS!$M$3,FORMULAS!$N$3,IF('208-PLA-Ft-78 Mapa Gestión'!J250&lt;=FORMULAS!$M$4,FORMULAS!$N$4,IF('208-PLA-Ft-78 Mapa Gestión'!J250&lt;=FORMULAS!$M$5,FORMULAS!$N$5,FORMULAS!$N$6))))</f>
        <v>0.6</v>
      </c>
      <c r="M250" s="239" t="s">
        <v>91</v>
      </c>
      <c r="N250" s="233" t="str">
        <f>+IF(M250=FORMULAS!$H$2,FORMULAS!$I$2,IF('208-PLA-Ft-78 Mapa Gestión'!M250:M255=FORMULAS!$H$3,FORMULAS!$I$3,IF('208-PLA-Ft-78 Mapa Gestión'!M250:M255=FORMULAS!$H$4,FORMULAS!$I$4,IF('208-PLA-Ft-78 Mapa Gestión'!M250:M255=FORMULAS!$H$5,FORMULAS!$I$5,IF('208-PLA-Ft-78 Mapa Gestión'!M250:M255=FORMULAS!$H$6,FORMULAS!$I$6,IF('208-PLA-Ft-78 Mapa Gestión'!M250:M255=FORMULAS!$H$7,FORMULAS!$I$7,IF('208-PLA-Ft-78 Mapa Gestión'!M250:M255=FORMULAS!$H$8,FORMULAS!$I$8,IF('208-PLA-Ft-78 Mapa Gestión'!M250:M255=FORMULAS!$H$9,FORMULAS!$I$9,IF('208-PLA-Ft-78 Mapa Gestión'!M250:M255=FORMULAS!$H$10,FORMULAS!$I$10,IF('208-PLA-Ft-78 Mapa Gestión'!M250:M255=FORMULAS!$H$11,FORMULAS!$I$11))))))))))</f>
        <v>Moderado</v>
      </c>
      <c r="O250" s="268">
        <f>VLOOKUP(N250,FORMULAS!$I$1:$J$6,2,0)</f>
        <v>0.6</v>
      </c>
      <c r="P250" s="268" t="str">
        <f t="shared" ref="P250" si="220">CONCATENATE(N250,K250)</f>
        <v>ModeradoMedia</v>
      </c>
      <c r="Q250" s="219" t="str">
        <f>VLOOKUP(P250,FORMULAS!$K$17:$L$42,2,0)</f>
        <v>Moderado</v>
      </c>
      <c r="R250" s="132">
        <v>1</v>
      </c>
      <c r="S250" s="130" t="s">
        <v>507</v>
      </c>
      <c r="T250" s="56" t="str">
        <f>VLOOKUP(U250,FORMULAS!$A$15:$B$18,2,0)</f>
        <v>Probabilidad</v>
      </c>
      <c r="U250" s="57" t="s">
        <v>13</v>
      </c>
      <c r="W250" s="57" t="s">
        <v>8</v>
      </c>
      <c r="Y250" s="57" t="s">
        <v>18</v>
      </c>
      <c r="AA250" s="57" t="s">
        <v>21</v>
      </c>
      <c r="AC250" s="57" t="s">
        <v>100</v>
      </c>
      <c r="AI250" s="262" t="str">
        <f>+IF(AH250&lt;=FORMULAS!$N$2,FORMULAS!$O$2,IF(AH250&lt;=FORMULAS!$N$3,FORMULAS!$O$3,IF(AH250&lt;=FORMULAS!$N$4,FORMULAS!$O$4,IF(AH250&lt;=FORMULAS!$N$5,FORMULAS!$O$5,FORMULAS!O246))))</f>
        <v>Muy Baja</v>
      </c>
      <c r="AJ250" s="262" t="str">
        <f>+IF(T250=FORMULAS!$A$9,AG255,'208-PLA-Ft-78 Mapa Gestión'!N250:N255)</f>
        <v>Moderado</v>
      </c>
      <c r="AK250" s="262">
        <f>+IF(T250=FORMULAS!B249,'208-PLA-Ft-78 Mapa Gestión'!AG255,'208-PLA-Ft-78 Mapa Gestión'!O250:O255)</f>
        <v>0.6</v>
      </c>
      <c r="AL250" s="264" t="str">
        <f t="shared" ref="AL250" si="221">CONCATENATE(AJ250,AI250)</f>
        <v>ModeradoMuy Baja</v>
      </c>
      <c r="AM250" s="265" t="str">
        <f>VLOOKUP(AL250,FORMULAS!$K$17:$L$42,2,0)</f>
        <v>Moderado</v>
      </c>
      <c r="AN250" s="215" t="s">
        <v>162</v>
      </c>
      <c r="AO250" s="139" t="s">
        <v>561</v>
      </c>
      <c r="AP250" s="139" t="s">
        <v>564</v>
      </c>
      <c r="AQ250" s="164" t="s">
        <v>325</v>
      </c>
      <c r="AR250" s="158">
        <v>44593</v>
      </c>
      <c r="AS250" s="158">
        <v>44771</v>
      </c>
      <c r="AT250" s="176" t="s">
        <v>663</v>
      </c>
      <c r="AU250" s="139" t="s">
        <v>664</v>
      </c>
      <c r="AV250" s="157" t="s">
        <v>234</v>
      </c>
      <c r="AW250" s="229" t="s">
        <v>668</v>
      </c>
      <c r="AX250" s="139"/>
      <c r="AY250" s="139"/>
      <c r="AZ250" s="139"/>
      <c r="BA250" s="189"/>
      <c r="BB250" s="139"/>
      <c r="BC250" s="139"/>
      <c r="BD250" s="139"/>
      <c r="BE250" s="189"/>
      <c r="BF250" s="139"/>
      <c r="BG250" s="139"/>
      <c r="BH250" s="139"/>
      <c r="BI250" s="189"/>
      <c r="BJ250" s="139"/>
      <c r="BK250" s="139"/>
      <c r="BL250" s="139"/>
      <c r="BM250" s="189"/>
      <c r="BQ250" s="189"/>
      <c r="BU250" s="189"/>
      <c r="BY250" s="189"/>
      <c r="CC250" s="189"/>
      <c r="CG250" s="189"/>
      <c r="CK250" s="189"/>
      <c r="CO250" s="189"/>
      <c r="CS250" s="189"/>
      <c r="CW250" s="189"/>
      <c r="DF250" s="189"/>
      <c r="DO250" s="189"/>
    </row>
    <row r="251" spans="1:119" ht="57" x14ac:dyDescent="0.2">
      <c r="A251" s="278"/>
      <c r="B251" s="281"/>
      <c r="C251" s="260"/>
      <c r="D251" s="260"/>
      <c r="E251" s="281"/>
      <c r="F251" s="272"/>
      <c r="G251" s="281"/>
      <c r="H251" s="284"/>
      <c r="I251" s="272"/>
      <c r="J251" s="275"/>
      <c r="K251" s="234"/>
      <c r="L251" s="237"/>
      <c r="M251" s="240"/>
      <c r="N251" s="234"/>
      <c r="O251" s="269"/>
      <c r="P251" s="269"/>
      <c r="Q251" s="220"/>
      <c r="R251" s="132"/>
      <c r="S251" s="130"/>
      <c r="T251" s="56">
        <f>VLOOKUP(U251,FORMULAS!$A$15:$B$18,2,0)</f>
        <v>0</v>
      </c>
      <c r="U251" s="57" t="s">
        <v>156</v>
      </c>
      <c r="W251" s="57"/>
      <c r="Y251" s="57"/>
      <c r="AA251" s="57"/>
      <c r="AC251" s="57"/>
      <c r="AI251" s="263"/>
      <c r="AJ251" s="263"/>
      <c r="AK251" s="263"/>
      <c r="AL251" s="264"/>
      <c r="AM251" s="266"/>
      <c r="AN251" s="216"/>
      <c r="AO251" s="139" t="s">
        <v>562</v>
      </c>
      <c r="AP251" s="139" t="s">
        <v>564</v>
      </c>
      <c r="AQ251" s="164" t="s">
        <v>325</v>
      </c>
      <c r="AR251" s="158">
        <v>44593</v>
      </c>
      <c r="AS251" s="158">
        <v>44771</v>
      </c>
      <c r="AT251" s="176" t="s">
        <v>665</v>
      </c>
      <c r="AU251" s="139" t="s">
        <v>664</v>
      </c>
      <c r="AV251" s="157" t="s">
        <v>234</v>
      </c>
      <c r="AW251" s="230"/>
      <c r="AX251" s="139"/>
      <c r="AY251" s="139"/>
      <c r="AZ251" s="139"/>
      <c r="BA251" s="189"/>
      <c r="BB251" s="139"/>
      <c r="BC251" s="139"/>
      <c r="BD251" s="139"/>
      <c r="BE251" s="189"/>
      <c r="BF251" s="139"/>
      <c r="BG251" s="139"/>
      <c r="BH251" s="139"/>
      <c r="BI251" s="189"/>
      <c r="BJ251" s="139"/>
      <c r="BK251" s="139"/>
      <c r="BL251" s="139"/>
      <c r="BM251" s="189"/>
      <c r="BQ251" s="189"/>
      <c r="BU251" s="189"/>
      <c r="BY251" s="189"/>
      <c r="CC251" s="189"/>
      <c r="CG251" s="189"/>
      <c r="CK251" s="189"/>
      <c r="CO251" s="189"/>
      <c r="CS251" s="189"/>
      <c r="CW251" s="189"/>
      <c r="DF251" s="189"/>
      <c r="DO251" s="189"/>
    </row>
    <row r="252" spans="1:119" ht="57" x14ac:dyDescent="0.2">
      <c r="A252" s="278"/>
      <c r="B252" s="281"/>
      <c r="C252" s="260"/>
      <c r="D252" s="260"/>
      <c r="E252" s="281"/>
      <c r="F252" s="272"/>
      <c r="G252" s="281"/>
      <c r="H252" s="284"/>
      <c r="I252" s="272"/>
      <c r="J252" s="275"/>
      <c r="K252" s="234"/>
      <c r="L252" s="237"/>
      <c r="M252" s="240"/>
      <c r="N252" s="234"/>
      <c r="O252" s="269"/>
      <c r="P252" s="269"/>
      <c r="Q252" s="220"/>
      <c r="R252" s="132"/>
      <c r="S252" s="130"/>
      <c r="T252" s="56">
        <f>VLOOKUP(U252,FORMULAS!$A$15:$B$18,2,0)</f>
        <v>0</v>
      </c>
      <c r="U252" s="57" t="s">
        <v>156</v>
      </c>
      <c r="W252" s="57"/>
      <c r="Y252" s="57"/>
      <c r="AA252" s="57"/>
      <c r="AC252" s="57"/>
      <c r="AI252" s="263"/>
      <c r="AJ252" s="263"/>
      <c r="AK252" s="263"/>
      <c r="AL252" s="264"/>
      <c r="AM252" s="266"/>
      <c r="AN252" s="216"/>
      <c r="AO252" s="139"/>
      <c r="AP252" s="139"/>
      <c r="AQ252" s="164"/>
      <c r="AR252" s="158"/>
      <c r="AS252" s="158"/>
      <c r="AT252" s="176"/>
      <c r="AU252" s="139"/>
      <c r="AV252" s="143"/>
      <c r="AW252" s="230"/>
      <c r="AX252" s="139"/>
      <c r="AY252" s="139"/>
      <c r="AZ252" s="139"/>
      <c r="BA252" s="189"/>
      <c r="BB252" s="139"/>
      <c r="BC252" s="139"/>
      <c r="BD252" s="139"/>
      <c r="BE252" s="189"/>
      <c r="BF252" s="139"/>
      <c r="BG252" s="139"/>
      <c r="BH252" s="139"/>
      <c r="BI252" s="189"/>
      <c r="BJ252" s="139"/>
      <c r="BK252" s="139"/>
      <c r="BL252" s="139"/>
      <c r="BM252" s="189"/>
      <c r="BQ252" s="189"/>
      <c r="BU252" s="189"/>
      <c r="BY252" s="189"/>
      <c r="CC252" s="189"/>
      <c r="CG252" s="189"/>
      <c r="CK252" s="189"/>
      <c r="CO252" s="189"/>
      <c r="CS252" s="189"/>
      <c r="CW252" s="189"/>
      <c r="DF252" s="189"/>
      <c r="DO252" s="189"/>
    </row>
    <row r="253" spans="1:119" ht="57" x14ac:dyDescent="0.2">
      <c r="A253" s="278"/>
      <c r="B253" s="281"/>
      <c r="C253" s="260"/>
      <c r="D253" s="260"/>
      <c r="E253" s="281"/>
      <c r="F253" s="272"/>
      <c r="G253" s="281"/>
      <c r="H253" s="284"/>
      <c r="I253" s="272"/>
      <c r="J253" s="275"/>
      <c r="K253" s="234"/>
      <c r="L253" s="237"/>
      <c r="M253" s="240"/>
      <c r="N253" s="234"/>
      <c r="O253" s="269"/>
      <c r="P253" s="269"/>
      <c r="Q253" s="220"/>
      <c r="R253" s="132"/>
      <c r="S253" s="130"/>
      <c r="T253" s="56">
        <f>VLOOKUP(U253,FORMULAS!$A$15:$B$18,2,0)</f>
        <v>0</v>
      </c>
      <c r="U253" s="57" t="s">
        <v>156</v>
      </c>
      <c r="W253" s="57"/>
      <c r="Y253" s="57"/>
      <c r="AA253" s="57"/>
      <c r="AC253" s="57"/>
      <c r="AI253" s="263"/>
      <c r="AJ253" s="263"/>
      <c r="AK253" s="263"/>
      <c r="AL253" s="264"/>
      <c r="AM253" s="266"/>
      <c r="AN253" s="216"/>
      <c r="AO253" s="139"/>
      <c r="AP253" s="139"/>
      <c r="AQ253" s="164"/>
      <c r="AR253" s="158"/>
      <c r="AS253" s="158"/>
      <c r="AT253" s="176"/>
      <c r="AU253" s="139"/>
      <c r="AV253" s="143"/>
      <c r="AW253" s="230"/>
      <c r="AX253" s="139"/>
      <c r="AY253" s="139"/>
      <c r="AZ253" s="139"/>
      <c r="BA253" s="189"/>
      <c r="BB253" s="139"/>
      <c r="BC253" s="139"/>
      <c r="BD253" s="139"/>
      <c r="BE253" s="189"/>
      <c r="BF253" s="139"/>
      <c r="BG253" s="139"/>
      <c r="BH253" s="139"/>
      <c r="BI253" s="189"/>
      <c r="BJ253" s="139"/>
      <c r="BK253" s="139"/>
      <c r="BL253" s="139"/>
      <c r="BM253" s="189"/>
      <c r="BQ253" s="189"/>
      <c r="BU253" s="189"/>
      <c r="BY253" s="189"/>
      <c r="CC253" s="189"/>
      <c r="CG253" s="189"/>
      <c r="CK253" s="189"/>
      <c r="CO253" s="189"/>
      <c r="CS253" s="189"/>
      <c r="CW253" s="189"/>
      <c r="DF253" s="189"/>
      <c r="DO253" s="189"/>
    </row>
    <row r="254" spans="1:119" ht="57" x14ac:dyDescent="0.2">
      <c r="A254" s="278"/>
      <c r="B254" s="281"/>
      <c r="C254" s="260"/>
      <c r="D254" s="260"/>
      <c r="E254" s="281"/>
      <c r="F254" s="272"/>
      <c r="G254" s="281"/>
      <c r="H254" s="284"/>
      <c r="I254" s="272"/>
      <c r="J254" s="275"/>
      <c r="K254" s="234"/>
      <c r="L254" s="237"/>
      <c r="M254" s="240"/>
      <c r="N254" s="234"/>
      <c r="O254" s="269"/>
      <c r="P254" s="269"/>
      <c r="Q254" s="220"/>
      <c r="R254" s="132"/>
      <c r="S254" s="130"/>
      <c r="T254" s="56">
        <f>VLOOKUP(U254,FORMULAS!$A$15:$B$18,2,0)</f>
        <v>0</v>
      </c>
      <c r="U254" s="57" t="s">
        <v>156</v>
      </c>
      <c r="W254" s="57"/>
      <c r="Y254" s="57"/>
      <c r="AA254" s="57"/>
      <c r="AC254" s="57"/>
      <c r="AI254" s="263"/>
      <c r="AJ254" s="263"/>
      <c r="AK254" s="263"/>
      <c r="AL254" s="264"/>
      <c r="AM254" s="266"/>
      <c r="AN254" s="216"/>
      <c r="AO254" s="139"/>
      <c r="AP254" s="139"/>
      <c r="AQ254" s="164"/>
      <c r="AR254" s="158"/>
      <c r="AS254" s="158"/>
      <c r="AT254" s="176"/>
      <c r="AU254" s="139"/>
      <c r="AV254" s="143"/>
      <c r="AW254" s="230"/>
      <c r="AX254" s="139"/>
      <c r="AY254" s="139"/>
      <c r="AZ254" s="139"/>
      <c r="BA254" s="189"/>
      <c r="BB254" s="139"/>
      <c r="BC254" s="139"/>
      <c r="BD254" s="139"/>
      <c r="BE254" s="189"/>
      <c r="BF254" s="139"/>
      <c r="BG254" s="139"/>
      <c r="BH254" s="139"/>
      <c r="BI254" s="189"/>
      <c r="BJ254" s="139"/>
      <c r="BK254" s="139"/>
      <c r="BL254" s="139"/>
      <c r="BM254" s="189"/>
      <c r="BQ254" s="189"/>
      <c r="BU254" s="189"/>
      <c r="BY254" s="189"/>
      <c r="CC254" s="189"/>
      <c r="CG254" s="189"/>
      <c r="CK254" s="189"/>
      <c r="CO254" s="189"/>
      <c r="CS254" s="189"/>
      <c r="CW254" s="189"/>
      <c r="DF254" s="189"/>
      <c r="DO254" s="189"/>
    </row>
    <row r="255" spans="1:119" ht="57" x14ac:dyDescent="0.2">
      <c r="A255" s="279"/>
      <c r="B255" s="282"/>
      <c r="C255" s="261"/>
      <c r="D255" s="261"/>
      <c r="E255" s="282"/>
      <c r="F255" s="273"/>
      <c r="G255" s="282"/>
      <c r="H255" s="285"/>
      <c r="I255" s="273"/>
      <c r="J255" s="276"/>
      <c r="K255" s="235"/>
      <c r="L255" s="238"/>
      <c r="M255" s="241"/>
      <c r="N255" s="235"/>
      <c r="O255" s="270"/>
      <c r="P255" s="270"/>
      <c r="Q255" s="221"/>
      <c r="R255" s="132"/>
      <c r="S255" s="130"/>
      <c r="T255" s="56">
        <f>VLOOKUP(U255,FORMULAS!$A$15:$B$18,2,0)</f>
        <v>0</v>
      </c>
      <c r="U255" s="57" t="s">
        <v>156</v>
      </c>
      <c r="W255" s="57"/>
      <c r="Y255" s="57"/>
      <c r="AA255" s="57"/>
      <c r="AC255" s="57"/>
      <c r="AI255" s="263"/>
      <c r="AJ255" s="263"/>
      <c r="AK255" s="263"/>
      <c r="AL255" s="264"/>
      <c r="AM255" s="266"/>
      <c r="AN255" s="217"/>
      <c r="AO255" s="139"/>
      <c r="AP255" s="139"/>
      <c r="AQ255" s="164"/>
      <c r="AR255" s="158"/>
      <c r="AS255" s="158"/>
      <c r="AT255" s="176"/>
      <c r="AU255" s="139"/>
      <c r="AV255" s="144"/>
      <c r="AW255" s="231"/>
      <c r="AX255" s="139"/>
      <c r="AY255" s="139"/>
      <c r="AZ255" s="139"/>
      <c r="BA255" s="189"/>
      <c r="BB255" s="139"/>
      <c r="BC255" s="139"/>
      <c r="BD255" s="139"/>
      <c r="BE255" s="189"/>
      <c r="BF255" s="139"/>
      <c r="BG255" s="139"/>
      <c r="BH255" s="139"/>
      <c r="BI255" s="189"/>
      <c r="BJ255" s="139"/>
      <c r="BK255" s="139"/>
      <c r="BL255" s="139"/>
      <c r="BM255" s="189"/>
      <c r="BQ255" s="189"/>
      <c r="BU255" s="189"/>
      <c r="BY255" s="189"/>
      <c r="CC255" s="189"/>
      <c r="CG255" s="189"/>
      <c r="CK255" s="189"/>
      <c r="CO255" s="189"/>
      <c r="CS255" s="189"/>
      <c r="CW255" s="189"/>
      <c r="DF255" s="189"/>
      <c r="DO255" s="189"/>
    </row>
    <row r="256" spans="1:119" x14ac:dyDescent="0.2">
      <c r="B256" s="106"/>
      <c r="BM256" s="187"/>
      <c r="BQ256" s="187"/>
      <c r="BU256" s="187"/>
      <c r="BY256" s="187"/>
      <c r="CC256" s="187"/>
      <c r="CG256" s="187"/>
      <c r="CK256" s="187"/>
      <c r="CO256" s="187"/>
      <c r="CS256" s="187"/>
      <c r="CW256" s="187"/>
      <c r="DF256" s="187"/>
      <c r="DO256" s="187"/>
    </row>
    <row r="257" spans="2:119" x14ac:dyDescent="0.2">
      <c r="B257" s="106"/>
      <c r="BM257" s="187"/>
      <c r="BQ257" s="187"/>
      <c r="BU257" s="187"/>
      <c r="BY257" s="187"/>
      <c r="CC257" s="187"/>
      <c r="CG257" s="187"/>
      <c r="CK257" s="187"/>
      <c r="CO257" s="187"/>
      <c r="CS257" s="187"/>
      <c r="CW257" s="187"/>
      <c r="DF257" s="187"/>
      <c r="DO257" s="187"/>
    </row>
    <row r="258" spans="2:119" x14ac:dyDescent="0.2">
      <c r="B258" s="106"/>
      <c r="BM258" s="187"/>
      <c r="BQ258" s="187"/>
      <c r="BU258" s="187"/>
      <c r="BY258" s="187"/>
      <c r="CC258" s="187"/>
      <c r="CG258" s="187"/>
      <c r="CK258" s="187"/>
      <c r="CO258" s="187"/>
      <c r="CS258" s="187"/>
      <c r="CW258" s="187"/>
      <c r="DF258" s="187"/>
      <c r="DO258" s="187"/>
    </row>
    <row r="259" spans="2:119" x14ac:dyDescent="0.2">
      <c r="B259" s="106"/>
      <c r="BM259" s="187"/>
      <c r="BQ259" s="187"/>
      <c r="BU259" s="187"/>
      <c r="BY259" s="187"/>
      <c r="CC259" s="187"/>
      <c r="CG259" s="187"/>
      <c r="CK259" s="187"/>
      <c r="CO259" s="187"/>
      <c r="CS259" s="187"/>
      <c r="CW259" s="187"/>
      <c r="DF259" s="187"/>
      <c r="DO259" s="187"/>
    </row>
    <row r="260" spans="2:119" x14ac:dyDescent="0.2">
      <c r="B260" s="106"/>
      <c r="BM260" s="187"/>
      <c r="BQ260" s="187"/>
      <c r="BU260" s="187"/>
      <c r="BY260" s="187"/>
      <c r="CC260" s="187"/>
      <c r="CG260" s="187"/>
      <c r="CK260" s="187"/>
      <c r="CO260" s="187"/>
      <c r="CS260" s="187"/>
      <c r="CW260" s="187"/>
      <c r="DF260" s="187"/>
      <c r="DO260" s="187"/>
    </row>
    <row r="261" spans="2:119" x14ac:dyDescent="0.2">
      <c r="B261" s="106"/>
      <c r="BM261" s="187"/>
      <c r="BQ261" s="187"/>
      <c r="BU261" s="187"/>
      <c r="BY261" s="187"/>
      <c r="CC261" s="187"/>
      <c r="CG261" s="187"/>
      <c r="CK261" s="187"/>
      <c r="CO261" s="187"/>
      <c r="CS261" s="187"/>
      <c r="CW261" s="187"/>
      <c r="DF261" s="187"/>
      <c r="DO261" s="187"/>
    </row>
    <row r="262" spans="2:119" x14ac:dyDescent="0.2">
      <c r="B262" s="106"/>
      <c r="BM262" s="187"/>
      <c r="BQ262" s="187"/>
      <c r="BU262" s="187"/>
      <c r="BY262" s="187"/>
      <c r="CC262" s="187"/>
      <c r="CG262" s="187"/>
      <c r="CK262" s="187"/>
      <c r="CO262" s="187"/>
      <c r="CS262" s="187"/>
      <c r="CW262" s="187"/>
      <c r="DF262" s="187"/>
      <c r="DO262" s="187"/>
    </row>
    <row r="263" spans="2:119" x14ac:dyDescent="0.2">
      <c r="BM263" s="187"/>
      <c r="BQ263" s="187"/>
      <c r="BU263" s="187"/>
      <c r="BY263" s="187"/>
      <c r="CC263" s="187"/>
      <c r="CG263" s="187"/>
      <c r="CK263" s="187"/>
      <c r="CO263" s="187"/>
      <c r="CS263" s="187"/>
      <c r="CW263" s="187"/>
      <c r="DF263" s="187"/>
      <c r="DO263" s="187"/>
    </row>
    <row r="264" spans="2:119" x14ac:dyDescent="0.2">
      <c r="BM264" s="187"/>
      <c r="BQ264" s="187"/>
      <c r="BU264" s="187"/>
      <c r="BY264" s="187"/>
      <c r="CC264" s="187"/>
      <c r="CG264" s="187"/>
      <c r="CK264" s="187"/>
      <c r="CO264" s="187"/>
      <c r="CS264" s="187"/>
      <c r="CW264" s="187"/>
      <c r="DF264" s="187"/>
      <c r="DO264" s="187"/>
    </row>
    <row r="265" spans="2:119" x14ac:dyDescent="0.2">
      <c r="BM265" s="187"/>
      <c r="BQ265" s="187"/>
      <c r="BU265" s="187"/>
      <c r="BY265" s="187"/>
      <c r="CC265" s="187"/>
      <c r="CG265" s="187"/>
      <c r="CK265" s="187"/>
      <c r="CO265" s="187"/>
      <c r="CS265" s="187"/>
      <c r="CW265" s="187"/>
      <c r="DF265" s="187"/>
      <c r="DO265" s="187"/>
    </row>
    <row r="266" spans="2:119" x14ac:dyDescent="0.2">
      <c r="BM266" s="187"/>
      <c r="BQ266" s="187"/>
      <c r="BU266" s="187"/>
      <c r="BY266" s="187"/>
      <c r="CC266" s="187"/>
      <c r="CG266" s="187"/>
      <c r="CK266" s="187"/>
      <c r="CO266" s="187"/>
      <c r="CS266" s="187"/>
      <c r="CW266" s="187"/>
      <c r="DF266" s="187"/>
      <c r="DO266" s="187"/>
    </row>
    <row r="267" spans="2:119" x14ac:dyDescent="0.2">
      <c r="BM267" s="187"/>
      <c r="BQ267" s="187"/>
      <c r="BU267" s="187"/>
      <c r="BY267" s="187"/>
      <c r="CC267" s="187"/>
      <c r="CG267" s="187"/>
      <c r="CK267" s="187"/>
      <c r="CO267" s="187"/>
      <c r="CS267" s="187"/>
      <c r="CW267" s="187"/>
      <c r="DF267" s="187"/>
      <c r="DO267" s="187"/>
    </row>
    <row r="268" spans="2:119" x14ac:dyDescent="0.2">
      <c r="BM268" s="187"/>
      <c r="BQ268" s="187"/>
      <c r="BU268" s="187"/>
      <c r="BY268" s="187"/>
      <c r="CC268" s="187"/>
      <c r="CG268" s="187"/>
      <c r="CK268" s="187"/>
      <c r="CO268" s="187"/>
      <c r="CS268" s="187"/>
      <c r="CW268" s="187"/>
      <c r="DF268" s="187"/>
      <c r="DO268" s="187"/>
    </row>
    <row r="269" spans="2:119" x14ac:dyDescent="0.2">
      <c r="BM269" s="187"/>
      <c r="BQ269" s="187"/>
      <c r="BU269" s="187"/>
      <c r="BY269" s="187"/>
      <c r="CC269" s="187"/>
      <c r="CG269" s="187"/>
      <c r="CK269" s="187"/>
      <c r="CO269" s="187"/>
      <c r="CS269" s="187"/>
      <c r="CW269" s="187"/>
      <c r="DF269" s="187"/>
      <c r="DO269" s="187"/>
    </row>
    <row r="270" spans="2:119" x14ac:dyDescent="0.2">
      <c r="BM270" s="187"/>
      <c r="BQ270" s="187"/>
      <c r="BU270" s="187"/>
      <c r="BY270" s="187"/>
      <c r="CC270" s="187"/>
      <c r="CG270" s="187"/>
      <c r="CK270" s="187"/>
      <c r="CO270" s="187"/>
      <c r="CS270" s="187"/>
      <c r="CW270" s="187"/>
      <c r="DF270" s="187"/>
      <c r="DO270" s="187"/>
    </row>
    <row r="271" spans="2:119" x14ac:dyDescent="0.2">
      <c r="BM271" s="187"/>
      <c r="BQ271" s="187"/>
      <c r="BU271" s="187"/>
      <c r="BY271" s="187"/>
      <c r="CC271" s="187"/>
      <c r="CG271" s="187"/>
      <c r="CK271" s="187"/>
      <c r="CO271" s="187"/>
      <c r="CS271" s="187"/>
      <c r="CW271" s="187"/>
      <c r="DF271" s="187"/>
      <c r="DO271" s="187"/>
    </row>
    <row r="272" spans="2:119" x14ac:dyDescent="0.2">
      <c r="BM272" s="187"/>
      <c r="BQ272" s="187"/>
      <c r="BU272" s="187"/>
      <c r="BY272" s="187"/>
      <c r="CC272" s="187"/>
      <c r="CG272" s="187"/>
      <c r="CK272" s="187"/>
      <c r="CO272" s="187"/>
      <c r="CS272" s="187"/>
      <c r="CW272" s="187"/>
      <c r="DF272" s="187"/>
      <c r="DO272" s="187"/>
    </row>
    <row r="273" spans="65:119" x14ac:dyDescent="0.2">
      <c r="BM273" s="187"/>
      <c r="BQ273" s="187"/>
      <c r="BU273" s="187"/>
      <c r="BY273" s="187"/>
      <c r="CC273" s="187"/>
      <c r="CG273" s="187"/>
      <c r="CK273" s="187"/>
      <c r="CO273" s="187"/>
      <c r="CS273" s="187"/>
      <c r="CW273" s="187"/>
      <c r="DF273" s="187"/>
      <c r="DO273" s="187"/>
    </row>
    <row r="274" spans="65:119" x14ac:dyDescent="0.2">
      <c r="BM274" s="187"/>
      <c r="BQ274" s="187"/>
      <c r="BU274" s="187"/>
      <c r="BY274" s="187"/>
      <c r="CC274" s="187"/>
      <c r="CG274" s="187"/>
      <c r="CK274" s="187"/>
      <c r="CO274" s="187"/>
      <c r="CS274" s="187"/>
      <c r="CW274" s="187"/>
      <c r="DF274" s="187"/>
      <c r="DO274" s="187"/>
    </row>
    <row r="275" spans="65:119" x14ac:dyDescent="0.2">
      <c r="BM275" s="187"/>
      <c r="BQ275" s="187"/>
      <c r="BU275" s="187"/>
      <c r="BY275" s="187"/>
      <c r="CC275" s="187"/>
      <c r="CG275" s="187"/>
      <c r="CK275" s="187"/>
      <c r="CO275" s="187"/>
      <c r="CS275" s="187"/>
      <c r="CW275" s="187"/>
      <c r="DF275" s="187"/>
      <c r="DO275" s="187"/>
    </row>
    <row r="276" spans="65:119" x14ac:dyDescent="0.2">
      <c r="BM276" s="187"/>
      <c r="BQ276" s="187"/>
      <c r="BU276" s="187"/>
      <c r="BY276" s="187"/>
      <c r="CC276" s="187"/>
      <c r="CG276" s="187"/>
      <c r="CK276" s="187"/>
      <c r="CO276" s="187"/>
      <c r="CS276" s="187"/>
      <c r="CW276" s="187"/>
      <c r="DF276" s="187"/>
      <c r="DO276" s="187"/>
    </row>
    <row r="277" spans="65:119" x14ac:dyDescent="0.2">
      <c r="BM277" s="187"/>
      <c r="BQ277" s="187"/>
      <c r="BU277" s="187"/>
      <c r="BY277" s="187"/>
      <c r="CC277" s="187"/>
      <c r="CG277" s="187"/>
      <c r="CK277" s="187"/>
      <c r="CO277" s="187"/>
      <c r="CS277" s="187"/>
      <c r="CW277" s="187"/>
      <c r="DF277" s="187"/>
      <c r="DO277" s="187"/>
    </row>
    <row r="278" spans="65:119" x14ac:dyDescent="0.2">
      <c r="BM278" s="187"/>
      <c r="BQ278" s="187"/>
      <c r="BU278" s="187"/>
      <c r="BY278" s="187"/>
      <c r="CC278" s="187"/>
      <c r="CG278" s="187"/>
      <c r="CK278" s="187"/>
      <c r="CO278" s="187"/>
      <c r="CS278" s="187"/>
      <c r="CW278" s="187"/>
      <c r="DF278" s="187"/>
      <c r="DO278" s="187"/>
    </row>
    <row r="279" spans="65:119" x14ac:dyDescent="0.2">
      <c r="BM279" s="187"/>
      <c r="BQ279" s="187"/>
      <c r="BU279" s="187"/>
      <c r="BY279" s="187"/>
      <c r="CC279" s="187"/>
      <c r="CG279" s="187"/>
      <c r="CK279" s="187"/>
      <c r="CO279" s="187"/>
      <c r="CS279" s="187"/>
      <c r="CW279" s="187"/>
      <c r="DF279" s="187"/>
      <c r="DO279" s="187"/>
    </row>
    <row r="280" spans="65:119" x14ac:dyDescent="0.2">
      <c r="BM280" s="187"/>
      <c r="BQ280" s="187"/>
      <c r="BU280" s="187"/>
      <c r="BY280" s="187"/>
      <c r="CC280" s="187"/>
      <c r="CG280" s="187"/>
      <c r="CK280" s="187"/>
      <c r="CO280" s="187"/>
      <c r="CS280" s="187"/>
      <c r="CW280" s="187"/>
      <c r="DF280" s="187"/>
      <c r="DO280" s="187"/>
    </row>
    <row r="281" spans="65:119" x14ac:dyDescent="0.2">
      <c r="BM281" s="187"/>
      <c r="BQ281" s="187"/>
      <c r="BU281" s="187"/>
      <c r="BY281" s="187"/>
      <c r="CC281" s="187"/>
      <c r="CG281" s="187"/>
      <c r="CK281" s="187"/>
      <c r="CO281" s="187"/>
      <c r="CS281" s="187"/>
      <c r="CW281" s="187"/>
      <c r="DF281" s="187"/>
      <c r="DO281" s="187"/>
    </row>
    <row r="282" spans="65:119" x14ac:dyDescent="0.2">
      <c r="BM282" s="187"/>
      <c r="BQ282" s="187"/>
      <c r="BU282" s="187"/>
      <c r="BY282" s="187"/>
      <c r="CC282" s="187"/>
      <c r="CG282" s="187"/>
      <c r="CK282" s="187"/>
      <c r="CO282" s="187"/>
      <c r="CS282" s="187"/>
      <c r="CW282" s="187"/>
      <c r="DF282" s="187"/>
      <c r="DO282" s="187"/>
    </row>
    <row r="283" spans="65:119" x14ac:dyDescent="0.2">
      <c r="BM283" s="187"/>
      <c r="BQ283" s="187"/>
      <c r="BU283" s="187"/>
      <c r="BY283" s="187"/>
      <c r="CC283" s="187"/>
      <c r="CG283" s="187"/>
      <c r="CK283" s="187"/>
      <c r="CO283" s="187"/>
      <c r="CS283" s="187"/>
      <c r="CW283" s="187"/>
      <c r="DF283" s="187"/>
      <c r="DO283" s="187"/>
    </row>
    <row r="284" spans="65:119" x14ac:dyDescent="0.2">
      <c r="BM284" s="187"/>
      <c r="BQ284" s="187"/>
      <c r="BU284" s="187"/>
      <c r="BY284" s="187"/>
      <c r="CC284" s="187"/>
      <c r="CG284" s="187"/>
      <c r="CK284" s="187"/>
      <c r="CO284" s="187"/>
      <c r="CS284" s="187"/>
      <c r="CW284" s="187"/>
      <c r="DF284" s="187"/>
      <c r="DO284" s="187"/>
    </row>
    <row r="285" spans="65:119" x14ac:dyDescent="0.2">
      <c r="BM285" s="187"/>
      <c r="BQ285" s="187"/>
      <c r="BU285" s="187"/>
      <c r="BY285" s="187"/>
      <c r="CC285" s="187"/>
      <c r="CG285" s="187"/>
      <c r="CK285" s="187"/>
      <c r="CO285" s="187"/>
      <c r="CS285" s="187"/>
      <c r="CW285" s="187"/>
      <c r="DF285" s="187"/>
      <c r="DO285" s="187"/>
    </row>
    <row r="286" spans="65:119" x14ac:dyDescent="0.2">
      <c r="BM286" s="187"/>
      <c r="BQ286" s="187"/>
      <c r="BU286" s="187"/>
      <c r="BY286" s="187"/>
      <c r="CC286" s="187"/>
      <c r="CG286" s="187"/>
      <c r="CK286" s="187"/>
      <c r="CO286" s="187"/>
      <c r="CS286" s="187"/>
      <c r="CW286" s="187"/>
      <c r="DF286" s="187"/>
      <c r="DO286" s="187"/>
    </row>
    <row r="287" spans="65:119" x14ac:dyDescent="0.2">
      <c r="BM287" s="187"/>
      <c r="BQ287" s="187"/>
      <c r="BU287" s="187"/>
      <c r="BY287" s="187"/>
      <c r="CC287" s="187"/>
      <c r="CG287" s="187"/>
      <c r="CK287" s="187"/>
      <c r="CO287" s="187"/>
      <c r="CS287" s="187"/>
      <c r="CW287" s="187"/>
      <c r="DF287" s="187"/>
      <c r="DO287" s="187"/>
    </row>
    <row r="288" spans="65:119" x14ac:dyDescent="0.2">
      <c r="BM288" s="187"/>
      <c r="BQ288" s="187"/>
      <c r="BU288" s="187"/>
      <c r="BY288" s="187"/>
      <c r="CC288" s="187"/>
      <c r="CG288" s="187"/>
      <c r="CK288" s="187"/>
      <c r="CO288" s="187"/>
      <c r="CS288" s="187"/>
      <c r="CW288" s="187"/>
      <c r="DF288" s="187"/>
      <c r="DO288" s="187"/>
    </row>
    <row r="289" spans="65:119" x14ac:dyDescent="0.2">
      <c r="BM289" s="187"/>
      <c r="BQ289" s="187"/>
      <c r="BU289" s="187"/>
      <c r="BY289" s="187"/>
      <c r="CC289" s="187"/>
      <c r="CG289" s="187"/>
      <c r="CK289" s="187"/>
      <c r="CO289" s="187"/>
      <c r="CS289" s="187"/>
      <c r="CW289" s="187"/>
      <c r="DF289" s="187"/>
      <c r="DO289" s="187"/>
    </row>
    <row r="290" spans="65:119" x14ac:dyDescent="0.2">
      <c r="BM290" s="187"/>
      <c r="BQ290" s="187"/>
      <c r="BU290" s="187"/>
      <c r="BY290" s="187"/>
      <c r="CC290" s="187"/>
      <c r="CG290" s="187"/>
      <c r="CK290" s="187"/>
      <c r="CO290" s="187"/>
      <c r="CS290" s="187"/>
      <c r="CW290" s="187"/>
      <c r="DF290" s="187"/>
      <c r="DO290" s="187"/>
    </row>
    <row r="291" spans="65:119" x14ac:dyDescent="0.2">
      <c r="BM291" s="187"/>
      <c r="BQ291" s="187"/>
      <c r="BU291" s="187"/>
      <c r="BY291" s="187"/>
      <c r="CC291" s="187"/>
      <c r="CG291" s="187"/>
      <c r="CK291" s="187"/>
      <c r="CO291" s="187"/>
      <c r="CS291" s="187"/>
      <c r="CW291" s="187"/>
      <c r="DF291" s="187"/>
      <c r="DO291" s="187"/>
    </row>
    <row r="292" spans="65:119" x14ac:dyDescent="0.2">
      <c r="BM292" s="187"/>
      <c r="BQ292" s="187"/>
      <c r="BU292" s="187"/>
      <c r="BY292" s="187"/>
      <c r="CC292" s="187"/>
      <c r="CG292" s="187"/>
      <c r="CK292" s="187"/>
      <c r="CO292" s="187"/>
      <c r="CS292" s="187"/>
      <c r="CW292" s="187"/>
      <c r="DF292" s="187"/>
      <c r="DO292" s="187"/>
    </row>
    <row r="293" spans="65:119" x14ac:dyDescent="0.2">
      <c r="BM293" s="187"/>
      <c r="BQ293" s="187"/>
      <c r="BU293" s="187"/>
      <c r="BY293" s="187"/>
      <c r="CC293" s="187"/>
      <c r="CG293" s="187"/>
      <c r="CK293" s="187"/>
      <c r="CO293" s="187"/>
      <c r="CS293" s="187"/>
      <c r="CW293" s="187"/>
      <c r="DF293" s="187"/>
      <c r="DO293" s="187"/>
    </row>
    <row r="294" spans="65:119" x14ac:dyDescent="0.2">
      <c r="BM294" s="187"/>
      <c r="BQ294" s="187"/>
      <c r="BU294" s="187"/>
      <c r="BY294" s="187"/>
      <c r="CC294" s="187"/>
      <c r="CG294" s="187"/>
      <c r="CK294" s="187"/>
      <c r="CO294" s="187"/>
      <c r="CS294" s="187"/>
      <c r="CW294" s="187"/>
      <c r="DF294" s="187"/>
      <c r="DO294" s="187"/>
    </row>
    <row r="295" spans="65:119" x14ac:dyDescent="0.2">
      <c r="BM295" s="187"/>
      <c r="BQ295" s="187"/>
      <c r="BU295" s="187"/>
      <c r="BY295" s="187"/>
      <c r="CC295" s="187"/>
      <c r="CG295" s="187"/>
      <c r="CK295" s="187"/>
      <c r="CO295" s="187"/>
      <c r="CS295" s="187"/>
      <c r="CW295" s="187"/>
      <c r="DF295" s="187"/>
      <c r="DO295" s="187"/>
    </row>
    <row r="296" spans="65:119" x14ac:dyDescent="0.2">
      <c r="BM296" s="187"/>
      <c r="BQ296" s="187"/>
      <c r="BU296" s="187"/>
      <c r="BY296" s="187"/>
      <c r="CC296" s="187"/>
      <c r="CG296" s="187"/>
      <c r="CK296" s="187"/>
      <c r="CO296" s="187"/>
      <c r="CS296" s="187"/>
      <c r="CW296" s="187"/>
      <c r="DF296" s="187"/>
      <c r="DO296" s="187"/>
    </row>
    <row r="297" spans="65:119" x14ac:dyDescent="0.2">
      <c r="BM297" s="187"/>
      <c r="BQ297" s="187"/>
      <c r="BU297" s="187"/>
      <c r="BY297" s="187"/>
      <c r="CC297" s="187"/>
      <c r="CG297" s="187"/>
      <c r="CK297" s="187"/>
      <c r="CO297" s="187"/>
      <c r="CS297" s="187"/>
      <c r="CW297" s="187"/>
      <c r="DF297" s="187"/>
      <c r="DO297" s="187"/>
    </row>
    <row r="298" spans="65:119" x14ac:dyDescent="0.2">
      <c r="BM298" s="187"/>
      <c r="BQ298" s="187"/>
      <c r="BU298" s="187"/>
      <c r="BY298" s="187"/>
      <c r="CC298" s="187"/>
      <c r="CG298" s="187"/>
      <c r="CK298" s="187"/>
      <c r="CO298" s="187"/>
      <c r="CS298" s="187"/>
      <c r="CW298" s="187"/>
      <c r="DF298" s="187"/>
      <c r="DO298" s="187"/>
    </row>
    <row r="299" spans="65:119" x14ac:dyDescent="0.2">
      <c r="BM299" s="187"/>
      <c r="BQ299" s="187"/>
      <c r="BU299" s="187"/>
      <c r="BY299" s="187"/>
      <c r="CC299" s="187"/>
      <c r="CG299" s="187"/>
      <c r="CK299" s="187"/>
      <c r="CO299" s="187"/>
      <c r="CS299" s="187"/>
      <c r="CW299" s="187"/>
      <c r="DF299" s="187"/>
      <c r="DO299" s="187"/>
    </row>
    <row r="300" spans="65:119" x14ac:dyDescent="0.2">
      <c r="BM300" s="187"/>
      <c r="BQ300" s="187"/>
      <c r="BU300" s="187"/>
      <c r="BY300" s="187"/>
      <c r="CC300" s="187"/>
      <c r="CG300" s="187"/>
      <c r="CK300" s="187"/>
      <c r="CO300" s="187"/>
      <c r="CS300" s="187"/>
      <c r="CW300" s="187"/>
      <c r="DF300" s="187"/>
      <c r="DO300" s="187"/>
    </row>
    <row r="301" spans="65:119" x14ac:dyDescent="0.2">
      <c r="BM301" s="187"/>
      <c r="BQ301" s="187"/>
      <c r="BU301" s="187"/>
      <c r="BY301" s="187"/>
      <c r="CC301" s="187"/>
      <c r="CG301" s="187"/>
      <c r="CK301" s="187"/>
      <c r="CO301" s="187"/>
      <c r="CS301" s="187"/>
      <c r="CW301" s="187"/>
      <c r="DF301" s="187"/>
      <c r="DO301" s="187"/>
    </row>
    <row r="302" spans="65:119" x14ac:dyDescent="0.2">
      <c r="BM302" s="187"/>
      <c r="BQ302" s="187"/>
      <c r="BU302" s="187"/>
      <c r="BY302" s="187"/>
      <c r="CC302" s="187"/>
      <c r="CG302" s="187"/>
      <c r="CK302" s="187"/>
      <c r="CO302" s="187"/>
      <c r="CS302" s="187"/>
      <c r="CW302" s="187"/>
      <c r="DF302" s="187"/>
      <c r="DO302" s="187"/>
    </row>
    <row r="303" spans="65:119" x14ac:dyDescent="0.2">
      <c r="BM303" s="187"/>
      <c r="BQ303" s="187"/>
      <c r="BU303" s="187"/>
      <c r="BY303" s="187"/>
      <c r="CC303" s="187"/>
      <c r="CG303" s="187"/>
      <c r="CK303" s="187"/>
      <c r="CO303" s="187"/>
      <c r="CS303" s="187"/>
      <c r="CW303" s="187"/>
      <c r="DF303" s="187"/>
      <c r="DO303" s="187"/>
    </row>
    <row r="304" spans="65:119" x14ac:dyDescent="0.2">
      <c r="BM304" s="187"/>
      <c r="BQ304" s="187"/>
      <c r="BU304" s="187"/>
      <c r="BY304" s="187"/>
      <c r="CC304" s="187"/>
      <c r="CG304" s="187"/>
      <c r="CK304" s="187"/>
      <c r="CO304" s="187"/>
      <c r="CS304" s="187"/>
      <c r="CW304" s="187"/>
      <c r="DF304" s="187"/>
      <c r="DO304" s="187"/>
    </row>
    <row r="305" spans="65:119" x14ac:dyDescent="0.2">
      <c r="BM305" s="187"/>
      <c r="BQ305" s="187"/>
      <c r="BU305" s="187"/>
      <c r="BY305" s="187"/>
      <c r="CC305" s="187"/>
      <c r="CG305" s="187"/>
      <c r="CK305" s="187"/>
      <c r="CO305" s="187"/>
      <c r="CS305" s="187"/>
      <c r="CW305" s="187"/>
      <c r="DF305" s="187"/>
      <c r="DO305" s="187"/>
    </row>
    <row r="306" spans="65:119" x14ac:dyDescent="0.2">
      <c r="BM306" s="187"/>
      <c r="BQ306" s="187"/>
      <c r="BU306" s="187"/>
      <c r="BY306" s="187"/>
      <c r="CC306" s="187"/>
      <c r="CG306" s="187"/>
      <c r="CK306" s="187"/>
      <c r="CO306" s="187"/>
      <c r="CS306" s="187"/>
      <c r="CW306" s="187"/>
      <c r="DF306" s="187"/>
      <c r="DO306" s="187"/>
    </row>
    <row r="307" spans="65:119" x14ac:dyDescent="0.2">
      <c r="BM307" s="187"/>
      <c r="BQ307" s="187"/>
      <c r="BU307" s="187"/>
      <c r="BY307" s="187"/>
      <c r="CC307" s="187"/>
      <c r="CG307" s="187"/>
      <c r="CK307" s="187"/>
      <c r="CO307" s="187"/>
      <c r="CS307" s="187"/>
      <c r="CW307" s="187"/>
      <c r="DF307" s="187"/>
      <c r="DO307" s="187"/>
    </row>
    <row r="308" spans="65:119" x14ac:dyDescent="0.2">
      <c r="BM308" s="187"/>
      <c r="BQ308" s="187"/>
      <c r="BU308" s="187"/>
      <c r="BY308" s="187"/>
      <c r="CC308" s="187"/>
      <c r="CG308" s="187"/>
      <c r="CK308" s="187"/>
      <c r="CO308" s="187"/>
      <c r="CS308" s="187"/>
      <c r="CW308" s="187"/>
      <c r="DF308" s="187"/>
      <c r="DO308" s="187"/>
    </row>
    <row r="309" spans="65:119" x14ac:dyDescent="0.2">
      <c r="BM309" s="187"/>
      <c r="BQ309" s="187"/>
      <c r="BU309" s="187"/>
      <c r="BY309" s="187"/>
      <c r="CC309" s="187"/>
      <c r="CG309" s="187"/>
      <c r="CK309" s="187"/>
      <c r="CO309" s="187"/>
      <c r="CS309" s="187"/>
      <c r="CW309" s="187"/>
      <c r="DF309" s="187"/>
      <c r="DO309" s="187"/>
    </row>
    <row r="310" spans="65:119" x14ac:dyDescent="0.2">
      <c r="BM310" s="187"/>
      <c r="BQ310" s="187"/>
      <c r="BU310" s="187"/>
      <c r="BY310" s="187"/>
      <c r="CC310" s="187"/>
      <c r="CG310" s="187"/>
      <c r="CK310" s="187"/>
      <c r="CO310" s="187"/>
      <c r="CS310" s="187"/>
      <c r="CW310" s="187"/>
      <c r="DF310" s="187"/>
      <c r="DO310" s="187"/>
    </row>
    <row r="311" spans="65:119" x14ac:dyDescent="0.2">
      <c r="BM311" s="187"/>
      <c r="BQ311" s="187"/>
      <c r="BU311" s="187"/>
      <c r="BY311" s="187"/>
      <c r="CC311" s="187"/>
      <c r="CG311" s="187"/>
      <c r="CK311" s="187"/>
      <c r="CO311" s="187"/>
      <c r="CS311" s="187"/>
      <c r="CW311" s="187"/>
      <c r="DF311" s="187"/>
      <c r="DO311" s="187"/>
    </row>
    <row r="312" spans="65:119" x14ac:dyDescent="0.2">
      <c r="BM312" s="187"/>
      <c r="BQ312" s="187"/>
      <c r="BU312" s="187"/>
      <c r="BY312" s="187"/>
      <c r="CC312" s="187"/>
      <c r="CG312" s="187"/>
      <c r="CK312" s="187"/>
      <c r="CO312" s="187"/>
      <c r="CS312" s="187"/>
      <c r="CW312" s="187"/>
      <c r="DF312" s="187"/>
      <c r="DO312" s="187"/>
    </row>
    <row r="313" spans="65:119" x14ac:dyDescent="0.2">
      <c r="BM313" s="187"/>
      <c r="BQ313" s="187"/>
      <c r="BU313" s="187"/>
      <c r="BY313" s="187"/>
      <c r="CC313" s="187"/>
      <c r="CG313" s="187"/>
      <c r="CK313" s="187"/>
      <c r="CO313" s="187"/>
      <c r="CS313" s="187"/>
      <c r="CW313" s="187"/>
      <c r="DF313" s="187"/>
      <c r="DO313" s="187"/>
    </row>
    <row r="314" spans="65:119" x14ac:dyDescent="0.2">
      <c r="BM314" s="187"/>
      <c r="BQ314" s="187"/>
      <c r="BU314" s="187"/>
      <c r="BY314" s="187"/>
      <c r="CC314" s="187"/>
      <c r="CG314" s="187"/>
      <c r="CK314" s="187"/>
      <c r="CO314" s="187"/>
      <c r="CS314" s="187"/>
      <c r="CW314" s="187"/>
      <c r="DF314" s="187"/>
      <c r="DO314" s="187"/>
    </row>
    <row r="315" spans="65:119" x14ac:dyDescent="0.2">
      <c r="BM315" s="187"/>
      <c r="BQ315" s="187"/>
      <c r="BU315" s="187"/>
      <c r="BY315" s="187"/>
      <c r="CC315" s="187"/>
      <c r="CG315" s="187"/>
      <c r="CK315" s="187"/>
      <c r="CO315" s="187"/>
      <c r="CS315" s="187"/>
      <c r="CW315" s="187"/>
      <c r="DF315" s="187"/>
      <c r="DO315" s="187"/>
    </row>
    <row r="316" spans="65:119" x14ac:dyDescent="0.2">
      <c r="BM316" s="187"/>
      <c r="BQ316" s="187"/>
      <c r="BU316" s="187"/>
      <c r="BY316" s="187"/>
      <c r="CC316" s="187"/>
      <c r="CG316" s="187"/>
      <c r="CK316" s="187"/>
      <c r="CO316" s="187"/>
      <c r="CS316" s="187"/>
      <c r="CW316" s="187"/>
      <c r="DF316" s="187"/>
      <c r="DO316" s="187"/>
    </row>
    <row r="317" spans="65:119" x14ac:dyDescent="0.2">
      <c r="BM317" s="187"/>
      <c r="BQ317" s="187"/>
      <c r="BU317" s="187"/>
      <c r="BY317" s="187"/>
      <c r="CC317" s="187"/>
      <c r="CG317" s="187"/>
      <c r="CK317" s="187"/>
      <c r="CO317" s="187"/>
      <c r="CS317" s="187"/>
      <c r="CW317" s="187"/>
      <c r="DF317" s="187"/>
      <c r="DO317" s="187"/>
    </row>
    <row r="318" spans="65:119" x14ac:dyDescent="0.2">
      <c r="BM318" s="187"/>
      <c r="BQ318" s="187"/>
      <c r="BU318" s="187"/>
      <c r="BY318" s="187"/>
      <c r="CC318" s="187"/>
      <c r="CG318" s="187"/>
      <c r="CK318" s="187"/>
      <c r="CO318" s="187"/>
      <c r="CS318" s="187"/>
      <c r="CW318" s="187"/>
      <c r="DF318" s="187"/>
      <c r="DO318" s="187"/>
    </row>
    <row r="319" spans="65:119" x14ac:dyDescent="0.2">
      <c r="BM319" s="187"/>
      <c r="BQ319" s="187"/>
      <c r="BU319" s="187"/>
      <c r="BY319" s="187"/>
      <c r="CC319" s="187"/>
      <c r="CG319" s="187"/>
      <c r="CK319" s="187"/>
      <c r="CO319" s="187"/>
      <c r="CS319" s="187"/>
      <c r="CW319" s="187"/>
      <c r="DF319" s="187"/>
      <c r="DO319" s="187"/>
    </row>
    <row r="320" spans="65:119" x14ac:dyDescent="0.2">
      <c r="BM320" s="187"/>
      <c r="BQ320" s="187"/>
      <c r="BU320" s="187"/>
      <c r="BY320" s="187"/>
      <c r="CC320" s="187"/>
      <c r="CG320" s="187"/>
      <c r="CK320" s="187"/>
      <c r="CO320" s="187"/>
      <c r="CS320" s="187"/>
      <c r="CW320" s="187"/>
      <c r="DF320" s="187"/>
      <c r="DO320" s="187"/>
    </row>
    <row r="321" spans="65:119" x14ac:dyDescent="0.2">
      <c r="BM321" s="187"/>
      <c r="BQ321" s="187"/>
      <c r="BU321" s="187"/>
      <c r="BY321" s="187"/>
      <c r="CC321" s="187"/>
      <c r="CG321" s="187"/>
      <c r="CK321" s="187"/>
      <c r="CO321" s="187"/>
      <c r="CS321" s="187"/>
      <c r="CW321" s="187"/>
      <c r="DF321" s="187"/>
      <c r="DO321" s="187"/>
    </row>
    <row r="322" spans="65:119" x14ac:dyDescent="0.2">
      <c r="BM322" s="187"/>
      <c r="BQ322" s="187"/>
      <c r="BU322" s="187"/>
      <c r="BY322" s="187"/>
      <c r="CC322" s="187"/>
      <c r="CG322" s="187"/>
      <c r="CK322" s="187"/>
      <c r="CO322" s="187"/>
      <c r="CS322" s="187"/>
      <c r="CW322" s="187"/>
      <c r="DF322" s="187"/>
      <c r="DO322" s="187"/>
    </row>
    <row r="323" spans="65:119" x14ac:dyDescent="0.2">
      <c r="BM323" s="187"/>
      <c r="BQ323" s="187"/>
      <c r="BU323" s="187"/>
      <c r="BY323" s="187"/>
      <c r="CC323" s="187"/>
      <c r="CG323" s="187"/>
      <c r="CK323" s="187"/>
      <c r="CO323" s="187"/>
      <c r="CS323" s="187"/>
      <c r="CW323" s="187"/>
      <c r="DF323" s="187"/>
      <c r="DO323" s="187"/>
    </row>
    <row r="324" spans="65:119" x14ac:dyDescent="0.2">
      <c r="BM324" s="187"/>
      <c r="BQ324" s="187"/>
      <c r="BU324" s="187"/>
      <c r="BY324" s="187"/>
      <c r="CC324" s="187"/>
      <c r="CG324" s="187"/>
      <c r="CK324" s="187"/>
      <c r="CO324" s="187"/>
      <c r="CS324" s="187"/>
      <c r="CW324" s="187"/>
      <c r="DF324" s="187"/>
      <c r="DO324" s="187"/>
    </row>
    <row r="325" spans="65:119" x14ac:dyDescent="0.2">
      <c r="BM325" s="187"/>
      <c r="BQ325" s="187"/>
      <c r="BU325" s="187"/>
      <c r="BY325" s="187"/>
      <c r="CC325" s="187"/>
      <c r="CG325" s="187"/>
      <c r="CK325" s="187"/>
      <c r="CO325" s="187"/>
      <c r="CS325" s="187"/>
      <c r="CW325" s="187"/>
      <c r="DF325" s="187"/>
      <c r="DO325" s="187"/>
    </row>
    <row r="326" spans="65:119" x14ac:dyDescent="0.2">
      <c r="BM326" s="187"/>
      <c r="BQ326" s="187"/>
      <c r="BU326" s="187"/>
      <c r="BY326" s="187"/>
      <c r="CC326" s="187"/>
      <c r="CG326" s="187"/>
      <c r="CK326" s="187"/>
      <c r="CO326" s="187"/>
      <c r="CS326" s="187"/>
      <c r="CW326" s="187"/>
      <c r="DF326" s="187"/>
      <c r="DO326" s="187"/>
    </row>
    <row r="327" spans="65:119" x14ac:dyDescent="0.2">
      <c r="BM327" s="187"/>
      <c r="BQ327" s="187"/>
      <c r="BU327" s="187"/>
      <c r="BY327" s="187"/>
      <c r="CC327" s="187"/>
      <c r="CG327" s="187"/>
      <c r="CK327" s="187"/>
      <c r="CO327" s="187"/>
      <c r="CS327" s="187"/>
      <c r="CW327" s="187"/>
      <c r="DF327" s="187"/>
      <c r="DO327" s="187"/>
    </row>
    <row r="328" spans="65:119" x14ac:dyDescent="0.2">
      <c r="BM328" s="187"/>
      <c r="BQ328" s="187"/>
      <c r="BU328" s="187"/>
      <c r="BY328" s="187"/>
      <c r="CC328" s="187"/>
      <c r="CG328" s="187"/>
      <c r="CK328" s="187"/>
      <c r="CO328" s="187"/>
      <c r="CS328" s="187"/>
      <c r="CW328" s="187"/>
      <c r="DF328" s="187"/>
      <c r="DO328" s="187"/>
    </row>
    <row r="329" spans="65:119" x14ac:dyDescent="0.2">
      <c r="BM329" s="187"/>
      <c r="BQ329" s="187"/>
      <c r="BU329" s="187"/>
      <c r="BY329" s="187"/>
      <c r="CC329" s="187"/>
      <c r="CG329" s="187"/>
      <c r="CK329" s="187"/>
      <c r="CO329" s="187"/>
      <c r="CS329" s="187"/>
      <c r="CW329" s="187"/>
      <c r="DF329" s="187"/>
      <c r="DO329" s="187"/>
    </row>
    <row r="330" spans="65:119" x14ac:dyDescent="0.2">
      <c r="BM330" s="187"/>
      <c r="BQ330" s="187"/>
      <c r="BU330" s="187"/>
      <c r="BY330" s="187"/>
      <c r="CC330" s="187"/>
      <c r="CG330" s="187"/>
      <c r="CK330" s="187"/>
      <c r="CO330" s="187"/>
      <c r="CS330" s="187"/>
      <c r="CW330" s="187"/>
      <c r="DF330" s="187"/>
      <c r="DO330" s="187"/>
    </row>
    <row r="331" spans="65:119" x14ac:dyDescent="0.2">
      <c r="BM331" s="187"/>
      <c r="BQ331" s="187"/>
      <c r="BU331" s="187"/>
      <c r="BY331" s="187"/>
      <c r="CC331" s="187"/>
      <c r="CG331" s="187"/>
      <c r="CK331" s="187"/>
      <c r="CO331" s="187"/>
      <c r="CS331" s="187"/>
      <c r="CW331" s="187"/>
      <c r="DF331" s="187"/>
      <c r="DO331" s="187"/>
    </row>
    <row r="332" spans="65:119" x14ac:dyDescent="0.2">
      <c r="BM332" s="187"/>
      <c r="BQ332" s="187"/>
      <c r="BU332" s="187"/>
      <c r="BY332" s="187"/>
      <c r="CC332" s="187"/>
      <c r="CG332" s="187"/>
      <c r="CK332" s="187"/>
      <c r="CO332" s="187"/>
      <c r="CS332" s="187"/>
      <c r="CW332" s="187"/>
      <c r="DF332" s="187"/>
      <c r="DO332" s="187"/>
    </row>
    <row r="333" spans="65:119" x14ac:dyDescent="0.2">
      <c r="BM333" s="187"/>
      <c r="BQ333" s="187"/>
      <c r="BU333" s="187"/>
      <c r="BY333" s="187"/>
      <c r="CC333" s="187"/>
      <c r="CG333" s="187"/>
      <c r="CK333" s="187"/>
      <c r="CO333" s="187"/>
      <c r="CS333" s="187"/>
      <c r="CW333" s="187"/>
      <c r="DF333" s="187"/>
      <c r="DO333" s="187"/>
    </row>
    <row r="334" spans="65:119" x14ac:dyDescent="0.2">
      <c r="BM334" s="187"/>
      <c r="BQ334" s="187"/>
      <c r="BU334" s="187"/>
      <c r="BY334" s="187"/>
      <c r="CC334" s="187"/>
      <c r="CG334" s="187"/>
      <c r="CK334" s="187"/>
      <c r="CO334" s="187"/>
      <c r="CS334" s="187"/>
      <c r="CW334" s="187"/>
      <c r="DF334" s="187"/>
      <c r="DO334" s="187"/>
    </row>
    <row r="335" spans="65:119" x14ac:dyDescent="0.2">
      <c r="BM335" s="187"/>
      <c r="BQ335" s="187"/>
      <c r="BU335" s="187"/>
      <c r="BY335" s="187"/>
      <c r="CC335" s="187"/>
      <c r="CG335" s="187"/>
      <c r="CK335" s="187"/>
      <c r="CO335" s="187"/>
      <c r="CS335" s="187"/>
      <c r="CW335" s="187"/>
      <c r="DF335" s="187"/>
      <c r="DO335" s="187"/>
    </row>
    <row r="336" spans="65:119" x14ac:dyDescent="0.2">
      <c r="BM336" s="187"/>
      <c r="BQ336" s="187"/>
      <c r="BU336" s="187"/>
      <c r="BY336" s="187"/>
      <c r="CC336" s="187"/>
      <c r="CG336" s="187"/>
      <c r="CK336" s="187"/>
      <c r="CO336" s="187"/>
      <c r="CS336" s="187"/>
      <c r="CW336" s="187"/>
      <c r="DF336" s="187"/>
      <c r="DO336" s="187"/>
    </row>
    <row r="337" spans="65:119" x14ac:dyDescent="0.2">
      <c r="BM337" s="187"/>
      <c r="BQ337" s="187"/>
      <c r="BU337" s="187"/>
      <c r="BY337" s="187"/>
      <c r="CC337" s="187"/>
      <c r="CG337" s="187"/>
      <c r="CK337" s="187"/>
      <c r="CO337" s="187"/>
      <c r="CS337" s="187"/>
      <c r="CW337" s="187"/>
      <c r="DF337" s="187"/>
      <c r="DO337" s="187"/>
    </row>
    <row r="338" spans="65:119" x14ac:dyDescent="0.2">
      <c r="BM338" s="187"/>
      <c r="BQ338" s="187"/>
      <c r="BU338" s="187"/>
      <c r="BY338" s="187"/>
      <c r="CC338" s="187"/>
      <c r="CG338" s="187"/>
      <c r="CK338" s="187"/>
      <c r="CO338" s="187"/>
      <c r="CS338" s="187"/>
      <c r="CW338" s="187"/>
      <c r="DF338" s="187"/>
      <c r="DO338" s="187"/>
    </row>
    <row r="339" spans="65:119" x14ac:dyDescent="0.2">
      <c r="BM339" s="187"/>
      <c r="BQ339" s="187"/>
      <c r="BU339" s="187"/>
      <c r="BY339" s="187"/>
      <c r="CC339" s="187"/>
      <c r="CG339" s="187"/>
      <c r="CK339" s="187"/>
      <c r="CO339" s="187"/>
      <c r="CS339" s="187"/>
      <c r="CW339" s="187"/>
      <c r="DF339" s="187"/>
      <c r="DO339" s="187"/>
    </row>
    <row r="340" spans="65:119" x14ac:dyDescent="0.2">
      <c r="BM340" s="187"/>
      <c r="BQ340" s="187"/>
      <c r="BU340" s="187"/>
      <c r="BY340" s="187"/>
      <c r="CC340" s="187"/>
      <c r="CG340" s="187"/>
      <c r="CK340" s="187"/>
      <c r="CO340" s="187"/>
      <c r="CS340" s="187"/>
      <c r="CW340" s="187"/>
      <c r="DF340" s="187"/>
      <c r="DO340" s="187"/>
    </row>
    <row r="341" spans="65:119" x14ac:dyDescent="0.2">
      <c r="BM341" s="187"/>
      <c r="BQ341" s="187"/>
      <c r="BU341" s="187"/>
      <c r="BY341" s="187"/>
      <c r="CC341" s="187"/>
      <c r="CG341" s="187"/>
      <c r="CK341" s="187"/>
      <c r="CO341" s="187"/>
      <c r="CS341" s="187"/>
      <c r="CW341" s="187"/>
      <c r="DF341" s="187"/>
      <c r="DO341" s="187"/>
    </row>
    <row r="342" spans="65:119" x14ac:dyDescent="0.2">
      <c r="BM342" s="187"/>
      <c r="BQ342" s="187"/>
      <c r="BU342" s="187"/>
      <c r="BY342" s="187"/>
      <c r="CC342" s="187"/>
      <c r="CG342" s="187"/>
      <c r="CK342" s="187"/>
      <c r="CO342" s="187"/>
      <c r="CS342" s="187"/>
      <c r="CW342" s="187"/>
      <c r="DF342" s="187"/>
      <c r="DO342" s="187"/>
    </row>
    <row r="343" spans="65:119" x14ac:dyDescent="0.2">
      <c r="BM343" s="187"/>
      <c r="BQ343" s="187"/>
      <c r="BU343" s="187"/>
      <c r="BY343" s="187"/>
      <c r="CC343" s="187"/>
      <c r="CG343" s="187"/>
      <c r="CK343" s="187"/>
      <c r="CO343" s="187"/>
      <c r="CS343" s="187"/>
      <c r="CW343" s="187"/>
      <c r="DF343" s="187"/>
      <c r="DO343" s="187"/>
    </row>
    <row r="344" spans="65:119" x14ac:dyDescent="0.2">
      <c r="BM344" s="187"/>
      <c r="BQ344" s="187"/>
      <c r="BU344" s="187"/>
      <c r="BY344" s="187"/>
      <c r="CC344" s="187"/>
      <c r="CG344" s="187"/>
      <c r="CK344" s="187"/>
      <c r="CO344" s="187"/>
      <c r="CS344" s="187"/>
      <c r="CW344" s="187"/>
      <c r="DF344" s="187"/>
      <c r="DO344" s="187"/>
    </row>
    <row r="345" spans="65:119" x14ac:dyDescent="0.2">
      <c r="BM345" s="187"/>
      <c r="BQ345" s="187"/>
      <c r="BU345" s="187"/>
      <c r="BY345" s="187"/>
      <c r="CC345" s="187"/>
      <c r="CG345" s="187"/>
      <c r="CK345" s="187"/>
      <c r="CO345" s="187"/>
      <c r="CS345" s="187"/>
      <c r="CW345" s="187"/>
      <c r="DF345" s="187"/>
      <c r="DO345" s="187"/>
    </row>
    <row r="346" spans="65:119" x14ac:dyDescent="0.2">
      <c r="BM346" s="187"/>
      <c r="BQ346" s="187"/>
      <c r="BU346" s="187"/>
      <c r="BY346" s="187"/>
      <c r="CC346" s="187"/>
      <c r="CG346" s="187"/>
      <c r="CK346" s="187"/>
      <c r="CO346" s="187"/>
      <c r="CS346" s="187"/>
      <c r="CW346" s="187"/>
      <c r="DF346" s="187"/>
      <c r="DO346" s="187"/>
    </row>
    <row r="347" spans="65:119" x14ac:dyDescent="0.2">
      <c r="BM347" s="187"/>
      <c r="BQ347" s="187"/>
      <c r="BU347" s="187"/>
      <c r="BY347" s="187"/>
      <c r="CC347" s="187"/>
      <c r="CG347" s="187"/>
      <c r="CK347" s="187"/>
      <c r="CO347" s="187"/>
      <c r="CS347" s="187"/>
      <c r="CW347" s="187"/>
      <c r="DF347" s="187"/>
      <c r="DO347" s="187"/>
    </row>
    <row r="348" spans="65:119" x14ac:dyDescent="0.2">
      <c r="BM348" s="187"/>
      <c r="BQ348" s="187"/>
      <c r="BU348" s="187"/>
      <c r="BY348" s="187"/>
      <c r="CC348" s="187"/>
      <c r="CG348" s="187"/>
      <c r="CK348" s="187"/>
      <c r="CO348" s="187"/>
      <c r="CS348" s="187"/>
      <c r="CW348" s="187"/>
      <c r="DF348" s="187"/>
      <c r="DO348" s="187"/>
    </row>
    <row r="349" spans="65:119" x14ac:dyDescent="0.2">
      <c r="BM349" s="187"/>
      <c r="BQ349" s="187"/>
      <c r="BU349" s="187"/>
      <c r="BY349" s="187"/>
      <c r="CC349" s="187"/>
      <c r="CG349" s="187"/>
      <c r="CK349" s="187"/>
      <c r="CO349" s="187"/>
      <c r="CS349" s="187"/>
      <c r="CW349" s="187"/>
      <c r="DF349" s="187"/>
      <c r="DO349" s="187"/>
    </row>
    <row r="350" spans="65:119" x14ac:dyDescent="0.2">
      <c r="BM350" s="187"/>
      <c r="BQ350" s="187"/>
      <c r="BU350" s="187"/>
      <c r="BY350" s="187"/>
      <c r="CC350" s="187"/>
      <c r="CG350" s="187"/>
      <c r="CK350" s="187"/>
      <c r="CO350" s="187"/>
      <c r="CS350" s="187"/>
      <c r="CW350" s="187"/>
      <c r="DF350" s="187"/>
      <c r="DO350" s="187"/>
    </row>
    <row r="351" spans="65:119" x14ac:dyDescent="0.2">
      <c r="BM351" s="187"/>
      <c r="BQ351" s="187"/>
      <c r="BU351" s="187"/>
      <c r="BY351" s="187"/>
      <c r="CC351" s="187"/>
      <c r="CG351" s="187"/>
      <c r="CK351" s="187"/>
      <c r="CO351" s="187"/>
      <c r="CS351" s="187"/>
      <c r="CW351" s="187"/>
      <c r="DF351" s="187"/>
      <c r="DO351" s="187"/>
    </row>
    <row r="352" spans="65:119" x14ac:dyDescent="0.2">
      <c r="BM352" s="187"/>
      <c r="BQ352" s="187"/>
      <c r="BU352" s="187"/>
      <c r="BY352" s="187"/>
      <c r="CC352" s="187"/>
      <c r="CG352" s="187"/>
      <c r="CK352" s="187"/>
      <c r="CO352" s="187"/>
      <c r="CS352" s="187"/>
      <c r="CW352" s="187"/>
      <c r="DF352" s="187"/>
      <c r="DO352" s="187"/>
    </row>
    <row r="353" spans="65:119" x14ac:dyDescent="0.2">
      <c r="BM353" s="187"/>
      <c r="BQ353" s="187"/>
      <c r="BU353" s="187"/>
      <c r="BY353" s="187"/>
      <c r="CC353" s="187"/>
      <c r="CG353" s="187"/>
      <c r="CK353" s="187"/>
      <c r="CO353" s="187"/>
      <c r="CS353" s="187"/>
      <c r="CW353" s="187"/>
      <c r="DF353" s="187"/>
      <c r="DO353" s="187"/>
    </row>
    <row r="354" spans="65:119" x14ac:dyDescent="0.2">
      <c r="BM354" s="187"/>
      <c r="BQ354" s="187"/>
      <c r="BU354" s="187"/>
      <c r="BY354" s="187"/>
      <c r="CC354" s="187"/>
      <c r="CG354" s="187"/>
      <c r="CK354" s="187"/>
      <c r="CO354" s="187"/>
      <c r="CS354" s="187"/>
      <c r="CW354" s="187"/>
      <c r="DF354" s="187"/>
      <c r="DO354" s="187"/>
    </row>
    <row r="355" spans="65:119" x14ac:dyDescent="0.2">
      <c r="BM355" s="187"/>
      <c r="BQ355" s="187"/>
      <c r="BU355" s="187"/>
      <c r="BY355" s="187"/>
      <c r="CC355" s="187"/>
      <c r="CG355" s="187"/>
      <c r="CK355" s="187"/>
      <c r="CO355" s="187"/>
      <c r="CS355" s="187"/>
      <c r="CW355" s="187"/>
      <c r="DF355" s="187"/>
      <c r="DO355" s="187"/>
    </row>
    <row r="356" spans="65:119" x14ac:dyDescent="0.2">
      <c r="BM356" s="187"/>
      <c r="BQ356" s="187"/>
      <c r="BU356" s="187"/>
      <c r="BY356" s="187"/>
      <c r="CC356" s="187"/>
      <c r="CG356" s="187"/>
      <c r="CK356" s="187"/>
      <c r="CO356" s="187"/>
      <c r="CS356" s="187"/>
      <c r="CW356" s="187"/>
      <c r="DF356" s="187"/>
      <c r="DO356" s="187"/>
    </row>
    <row r="357" spans="65:119" x14ac:dyDescent="0.2">
      <c r="BM357" s="187"/>
      <c r="BQ357" s="187"/>
      <c r="BU357" s="187"/>
      <c r="BY357" s="187"/>
      <c r="CC357" s="187"/>
      <c r="CG357" s="187"/>
      <c r="CK357" s="187"/>
      <c r="CO357" s="187"/>
      <c r="CS357" s="187"/>
      <c r="CW357" s="187"/>
      <c r="DF357" s="187"/>
      <c r="DO357" s="187"/>
    </row>
    <row r="358" spans="65:119" x14ac:dyDescent="0.2">
      <c r="BM358" s="187"/>
      <c r="BQ358" s="187"/>
      <c r="BU358" s="187"/>
      <c r="BY358" s="187"/>
      <c r="CC358" s="187"/>
      <c r="CG358" s="187"/>
      <c r="CK358" s="187"/>
      <c r="CO358" s="187"/>
      <c r="CS358" s="187"/>
      <c r="CW358" s="187"/>
      <c r="DF358" s="187"/>
      <c r="DO358" s="187"/>
    </row>
    <row r="359" spans="65:119" x14ac:dyDescent="0.2">
      <c r="BM359" s="187"/>
      <c r="BQ359" s="187"/>
      <c r="BU359" s="187"/>
      <c r="BY359" s="187"/>
      <c r="CC359" s="187"/>
      <c r="CG359" s="187"/>
      <c r="CK359" s="187"/>
      <c r="CO359" s="187"/>
      <c r="CS359" s="187"/>
      <c r="CW359" s="187"/>
      <c r="DF359" s="187"/>
      <c r="DO359" s="187"/>
    </row>
    <row r="360" spans="65:119" x14ac:dyDescent="0.2">
      <c r="BM360" s="187"/>
      <c r="BQ360" s="187"/>
      <c r="BU360" s="187"/>
      <c r="BY360" s="187"/>
      <c r="CC360" s="187"/>
      <c r="CG360" s="187"/>
      <c r="CK360" s="187"/>
      <c r="CO360" s="187"/>
      <c r="CS360" s="187"/>
      <c r="CW360" s="187"/>
      <c r="DF360" s="187"/>
      <c r="DO360" s="187"/>
    </row>
    <row r="361" spans="65:119" x14ac:dyDescent="0.2">
      <c r="BM361" s="187"/>
      <c r="BQ361" s="187"/>
      <c r="BU361" s="187"/>
      <c r="BY361" s="187"/>
      <c r="CC361" s="187"/>
      <c r="CG361" s="187"/>
      <c r="CK361" s="187"/>
      <c r="CO361" s="187"/>
      <c r="CS361" s="187"/>
      <c r="CW361" s="187"/>
      <c r="DF361" s="187"/>
      <c r="DO361" s="187"/>
    </row>
    <row r="362" spans="65:119" x14ac:dyDescent="0.2">
      <c r="BM362" s="187"/>
      <c r="BQ362" s="187"/>
      <c r="BU362" s="187"/>
      <c r="BY362" s="187"/>
      <c r="CC362" s="187"/>
      <c r="CG362" s="187"/>
      <c r="CK362" s="187"/>
      <c r="CO362" s="187"/>
      <c r="CS362" s="187"/>
      <c r="CW362" s="187"/>
      <c r="DF362" s="187"/>
      <c r="DO362" s="187"/>
    </row>
    <row r="363" spans="65:119" x14ac:dyDescent="0.2">
      <c r="BM363" s="187"/>
      <c r="BQ363" s="187"/>
      <c r="BU363" s="187"/>
      <c r="BY363" s="187"/>
      <c r="CC363" s="187"/>
      <c r="CG363" s="187"/>
      <c r="CK363" s="187"/>
      <c r="CO363" s="187"/>
      <c r="CS363" s="187"/>
      <c r="CW363" s="187"/>
      <c r="DF363" s="187"/>
      <c r="DO363" s="187"/>
    </row>
    <row r="364" spans="65:119" x14ac:dyDescent="0.2">
      <c r="BM364" s="187"/>
      <c r="BQ364" s="187"/>
      <c r="BU364" s="187"/>
      <c r="BY364" s="187"/>
      <c r="CC364" s="187"/>
      <c r="CG364" s="187"/>
      <c r="CK364" s="187"/>
      <c r="CO364" s="187"/>
      <c r="CS364" s="187"/>
      <c r="CW364" s="187"/>
      <c r="DF364" s="187"/>
      <c r="DO364" s="187"/>
    </row>
    <row r="365" spans="65:119" x14ac:dyDescent="0.2">
      <c r="BM365" s="187"/>
      <c r="BQ365" s="187"/>
      <c r="BU365" s="187"/>
      <c r="BY365" s="187"/>
      <c r="CC365" s="187"/>
      <c r="CG365" s="187"/>
      <c r="CK365" s="187"/>
      <c r="CO365" s="187"/>
      <c r="CS365" s="187"/>
      <c r="CW365" s="187"/>
      <c r="DF365" s="187"/>
      <c r="DO365" s="187"/>
    </row>
    <row r="366" spans="65:119" x14ac:dyDescent="0.2">
      <c r="BM366" s="187"/>
      <c r="BQ366" s="187"/>
      <c r="BU366" s="187"/>
      <c r="BY366" s="187"/>
      <c r="CC366" s="187"/>
      <c r="CG366" s="187"/>
      <c r="CK366" s="187"/>
      <c r="CO366" s="187"/>
      <c r="CS366" s="187"/>
      <c r="CW366" s="187"/>
      <c r="DF366" s="187"/>
      <c r="DO366" s="187"/>
    </row>
    <row r="367" spans="65:119" x14ac:dyDescent="0.2">
      <c r="BM367" s="187"/>
      <c r="BQ367" s="187"/>
      <c r="BU367" s="187"/>
      <c r="BY367" s="187"/>
      <c r="CC367" s="187"/>
      <c r="CG367" s="187"/>
      <c r="CK367" s="187"/>
      <c r="CO367" s="187"/>
      <c r="CS367" s="187"/>
      <c r="CW367" s="187"/>
      <c r="DF367" s="187"/>
      <c r="DO367" s="187"/>
    </row>
    <row r="368" spans="65:119" x14ac:dyDescent="0.2">
      <c r="BM368" s="187"/>
      <c r="BQ368" s="187"/>
      <c r="BU368" s="187"/>
      <c r="BY368" s="187"/>
      <c r="CC368" s="187"/>
      <c r="CG368" s="187"/>
      <c r="CK368" s="187"/>
      <c r="CO368" s="187"/>
      <c r="CS368" s="187"/>
      <c r="CW368" s="187"/>
      <c r="DF368" s="187"/>
      <c r="DO368" s="187"/>
    </row>
    <row r="369" spans="65:119" x14ac:dyDescent="0.2">
      <c r="BM369" s="187"/>
      <c r="BQ369" s="187"/>
      <c r="BU369" s="187"/>
      <c r="BY369" s="187"/>
      <c r="CC369" s="187"/>
      <c r="CG369" s="187"/>
      <c r="CK369" s="187"/>
      <c r="CO369" s="187"/>
      <c r="CS369" s="187"/>
      <c r="CW369" s="187"/>
      <c r="DF369" s="187"/>
      <c r="DO369" s="187"/>
    </row>
    <row r="370" spans="65:119" x14ac:dyDescent="0.2">
      <c r="BM370" s="187"/>
      <c r="BQ370" s="187"/>
      <c r="BU370" s="187"/>
      <c r="BY370" s="187"/>
      <c r="CC370" s="187"/>
      <c r="CG370" s="187"/>
      <c r="CK370" s="187"/>
      <c r="CO370" s="187"/>
      <c r="CS370" s="187"/>
      <c r="CW370" s="187"/>
      <c r="DF370" s="187"/>
      <c r="DO370" s="187"/>
    </row>
    <row r="371" spans="65:119" x14ac:dyDescent="0.2">
      <c r="BM371" s="187"/>
      <c r="BQ371" s="187"/>
      <c r="BU371" s="187"/>
      <c r="BY371" s="187"/>
      <c r="CC371" s="187"/>
      <c r="CG371" s="187"/>
      <c r="CK371" s="187"/>
      <c r="CO371" s="187"/>
      <c r="CS371" s="187"/>
      <c r="CW371" s="187"/>
      <c r="DF371" s="187"/>
      <c r="DO371" s="187"/>
    </row>
    <row r="372" spans="65:119" x14ac:dyDescent="0.2">
      <c r="BM372" s="187"/>
      <c r="BQ372" s="187"/>
      <c r="BU372" s="187"/>
      <c r="BY372" s="187"/>
      <c r="CC372" s="187"/>
      <c r="CG372" s="187"/>
      <c r="CK372" s="187"/>
      <c r="CO372" s="187"/>
      <c r="CS372" s="187"/>
      <c r="CW372" s="187"/>
      <c r="DF372" s="187"/>
      <c r="DO372" s="187"/>
    </row>
    <row r="373" spans="65:119" x14ac:dyDescent="0.2">
      <c r="BM373" s="187"/>
      <c r="BQ373" s="187"/>
      <c r="BU373" s="187"/>
      <c r="BY373" s="187"/>
      <c r="CC373" s="187"/>
      <c r="CG373" s="187"/>
      <c r="CK373" s="187"/>
      <c r="CO373" s="187"/>
      <c r="CS373" s="187"/>
      <c r="CW373" s="187"/>
      <c r="DF373" s="187"/>
      <c r="DO373" s="187"/>
    </row>
    <row r="374" spans="65:119" x14ac:dyDescent="0.2">
      <c r="BM374" s="187"/>
      <c r="BQ374" s="187"/>
      <c r="BU374" s="187"/>
      <c r="BY374" s="187"/>
      <c r="CC374" s="187"/>
      <c r="CG374" s="187"/>
      <c r="CK374" s="187"/>
      <c r="CO374" s="187"/>
      <c r="CS374" s="187"/>
      <c r="CW374" s="187"/>
      <c r="DF374" s="187"/>
      <c r="DO374" s="187"/>
    </row>
    <row r="375" spans="65:119" x14ac:dyDescent="0.2">
      <c r="BM375" s="187"/>
      <c r="BQ375" s="187"/>
      <c r="BU375" s="187"/>
      <c r="BY375" s="187"/>
      <c r="CC375" s="187"/>
      <c r="CG375" s="187"/>
      <c r="CK375" s="187"/>
      <c r="CO375" s="187"/>
      <c r="CS375" s="187"/>
      <c r="CW375" s="187"/>
      <c r="DF375" s="187"/>
      <c r="DO375" s="187"/>
    </row>
    <row r="376" spans="65:119" x14ac:dyDescent="0.2">
      <c r="BM376" s="187"/>
      <c r="BQ376" s="187"/>
      <c r="BU376" s="187"/>
      <c r="BY376" s="187"/>
      <c r="CC376" s="187"/>
      <c r="CG376" s="187"/>
      <c r="CK376" s="187"/>
      <c r="CO376" s="187"/>
      <c r="CS376" s="187"/>
      <c r="CW376" s="187"/>
      <c r="DF376" s="187"/>
      <c r="DO376" s="187"/>
    </row>
    <row r="377" spans="65:119" x14ac:dyDescent="0.2">
      <c r="BM377" s="187"/>
      <c r="BQ377" s="187"/>
      <c r="BU377" s="187"/>
      <c r="BY377" s="187"/>
      <c r="CC377" s="187"/>
      <c r="CG377" s="187"/>
      <c r="CK377" s="187"/>
      <c r="CO377" s="187"/>
      <c r="CS377" s="187"/>
      <c r="CW377" s="187"/>
      <c r="DF377" s="187"/>
      <c r="DO377" s="187"/>
    </row>
    <row r="378" spans="65:119" x14ac:dyDescent="0.2">
      <c r="BM378" s="187"/>
      <c r="BQ378" s="187"/>
      <c r="BU378" s="187"/>
      <c r="BY378" s="187"/>
      <c r="CC378" s="187"/>
      <c r="CG378" s="187"/>
      <c r="CK378" s="187"/>
      <c r="CO378" s="187"/>
      <c r="CS378" s="187"/>
      <c r="CW378" s="187"/>
      <c r="DF378" s="187"/>
      <c r="DO378" s="187"/>
    </row>
    <row r="379" spans="65:119" x14ac:dyDescent="0.2">
      <c r="BM379" s="187"/>
      <c r="BQ379" s="187"/>
      <c r="BU379" s="187"/>
      <c r="BY379" s="187"/>
      <c r="CC379" s="187"/>
      <c r="CG379" s="187"/>
      <c r="CK379" s="187"/>
      <c r="CO379" s="187"/>
      <c r="CS379" s="187"/>
      <c r="CW379" s="187"/>
      <c r="DF379" s="187"/>
      <c r="DO379" s="187"/>
    </row>
    <row r="380" spans="65:119" x14ac:dyDescent="0.2">
      <c r="BM380" s="187"/>
      <c r="BQ380" s="187"/>
      <c r="BU380" s="187"/>
      <c r="BY380" s="187"/>
      <c r="CC380" s="187"/>
      <c r="CG380" s="187"/>
      <c r="CK380" s="187"/>
      <c r="CO380" s="187"/>
      <c r="CS380" s="187"/>
      <c r="CW380" s="187"/>
      <c r="DF380" s="187"/>
      <c r="DO380" s="187"/>
    </row>
    <row r="381" spans="65:119" x14ac:dyDescent="0.2">
      <c r="BM381" s="187"/>
      <c r="BQ381" s="187"/>
      <c r="BU381" s="187"/>
      <c r="BY381" s="187"/>
      <c r="CC381" s="187"/>
      <c r="CG381" s="187"/>
      <c r="CK381" s="187"/>
      <c r="CO381" s="187"/>
      <c r="CS381" s="187"/>
      <c r="CW381" s="187"/>
      <c r="DF381" s="187"/>
      <c r="DO381" s="187"/>
    </row>
    <row r="382" spans="65:119" x14ac:dyDescent="0.2">
      <c r="BM382" s="187"/>
      <c r="BQ382" s="187"/>
      <c r="BU382" s="187"/>
      <c r="BY382" s="187"/>
      <c r="CC382" s="187"/>
      <c r="CG382" s="187"/>
      <c r="CK382" s="187"/>
      <c r="CO382" s="187"/>
      <c r="CS382" s="187"/>
      <c r="CW382" s="187"/>
      <c r="DF382" s="187"/>
      <c r="DO382" s="187"/>
    </row>
    <row r="383" spans="65:119" x14ac:dyDescent="0.2">
      <c r="BM383" s="187"/>
      <c r="BQ383" s="187"/>
      <c r="BU383" s="187"/>
      <c r="BY383" s="187"/>
      <c r="CC383" s="187"/>
      <c r="CG383" s="187"/>
      <c r="CK383" s="187"/>
      <c r="CO383" s="187"/>
      <c r="CS383" s="187"/>
      <c r="CW383" s="187"/>
      <c r="DF383" s="187"/>
      <c r="DO383" s="187"/>
    </row>
    <row r="384" spans="65:119" x14ac:dyDescent="0.2">
      <c r="BM384" s="187"/>
      <c r="BQ384" s="187"/>
      <c r="BU384" s="187"/>
      <c r="BY384" s="187"/>
      <c r="CC384" s="187"/>
      <c r="CG384" s="187"/>
      <c r="CK384" s="187"/>
      <c r="CO384" s="187"/>
      <c r="CS384" s="187"/>
      <c r="CW384" s="187"/>
      <c r="DF384" s="187"/>
      <c r="DO384" s="187"/>
    </row>
    <row r="385" spans="65:119" x14ac:dyDescent="0.2">
      <c r="BM385" s="187"/>
      <c r="BQ385" s="187"/>
      <c r="BU385" s="187"/>
      <c r="BY385" s="187"/>
      <c r="CC385" s="187"/>
      <c r="CG385" s="187"/>
      <c r="CK385" s="187"/>
      <c r="CO385" s="187"/>
      <c r="CS385" s="187"/>
      <c r="CW385" s="187"/>
      <c r="DF385" s="187"/>
      <c r="DO385" s="187"/>
    </row>
    <row r="386" spans="65:119" x14ac:dyDescent="0.2">
      <c r="BM386" s="187"/>
      <c r="BQ386" s="187"/>
      <c r="BU386" s="187"/>
      <c r="BY386" s="187"/>
      <c r="CC386" s="187"/>
      <c r="CG386" s="187"/>
      <c r="CK386" s="187"/>
      <c r="CO386" s="187"/>
      <c r="CS386" s="187"/>
      <c r="CW386" s="187"/>
      <c r="DF386" s="187"/>
      <c r="DO386" s="187"/>
    </row>
    <row r="387" spans="65:119" x14ac:dyDescent="0.2">
      <c r="BM387" s="187"/>
      <c r="BQ387" s="187"/>
      <c r="BU387" s="187"/>
      <c r="BY387" s="187"/>
      <c r="CC387" s="187"/>
      <c r="CG387" s="187"/>
      <c r="CK387" s="187"/>
      <c r="CO387" s="187"/>
      <c r="CS387" s="187"/>
      <c r="CW387" s="187"/>
      <c r="DF387" s="187"/>
      <c r="DO387" s="187"/>
    </row>
    <row r="388" spans="65:119" x14ac:dyDescent="0.2">
      <c r="BM388" s="187"/>
      <c r="BQ388" s="187"/>
      <c r="BU388" s="187"/>
      <c r="BY388" s="187"/>
      <c r="CC388" s="187"/>
      <c r="CG388" s="187"/>
      <c r="CK388" s="187"/>
      <c r="CO388" s="187"/>
      <c r="CS388" s="187"/>
      <c r="CW388" s="187"/>
      <c r="DF388" s="187"/>
      <c r="DO388" s="187"/>
    </row>
    <row r="389" spans="65:119" x14ac:dyDescent="0.2">
      <c r="BM389" s="187"/>
      <c r="BQ389" s="187"/>
      <c r="BU389" s="187"/>
      <c r="BY389" s="187"/>
      <c r="CC389" s="187"/>
      <c r="CG389" s="187"/>
      <c r="CK389" s="187"/>
      <c r="CO389" s="187"/>
      <c r="CS389" s="187"/>
      <c r="CW389" s="187"/>
      <c r="DF389" s="187"/>
      <c r="DO389" s="187"/>
    </row>
    <row r="390" spans="65:119" x14ac:dyDescent="0.2">
      <c r="BM390" s="187"/>
      <c r="BQ390" s="187"/>
      <c r="BU390" s="187"/>
      <c r="BY390" s="187"/>
      <c r="CC390" s="187"/>
      <c r="CG390" s="187"/>
      <c r="CK390" s="187"/>
      <c r="CO390" s="187"/>
      <c r="CS390" s="187"/>
      <c r="CW390" s="187"/>
      <c r="DF390" s="187"/>
      <c r="DO390" s="187"/>
    </row>
    <row r="391" spans="65:119" x14ac:dyDescent="0.2">
      <c r="BM391" s="187"/>
      <c r="BQ391" s="187"/>
      <c r="BU391" s="187"/>
      <c r="BY391" s="187"/>
      <c r="CC391" s="187"/>
      <c r="CG391" s="187"/>
      <c r="CK391" s="187"/>
      <c r="CO391" s="187"/>
      <c r="CS391" s="187"/>
      <c r="CW391" s="187"/>
      <c r="DF391" s="187"/>
      <c r="DO391" s="187"/>
    </row>
    <row r="392" spans="65:119" x14ac:dyDescent="0.2">
      <c r="BM392" s="187"/>
      <c r="BQ392" s="187"/>
      <c r="BU392" s="187"/>
      <c r="BY392" s="187"/>
      <c r="CC392" s="187"/>
      <c r="CG392" s="187"/>
      <c r="CK392" s="187"/>
      <c r="CO392" s="187"/>
      <c r="CS392" s="187"/>
      <c r="CW392" s="187"/>
      <c r="DF392" s="187"/>
      <c r="DO392" s="187"/>
    </row>
    <row r="393" spans="65:119" x14ac:dyDescent="0.2">
      <c r="BM393" s="187"/>
      <c r="BQ393" s="187"/>
      <c r="BU393" s="187"/>
      <c r="BY393" s="187"/>
      <c r="CC393" s="187"/>
      <c r="CG393" s="187"/>
      <c r="CK393" s="187"/>
      <c r="CO393" s="187"/>
      <c r="CS393" s="187"/>
      <c r="CW393" s="187"/>
      <c r="DF393" s="187"/>
      <c r="DO393" s="187"/>
    </row>
    <row r="394" spans="65:119" x14ac:dyDescent="0.2">
      <c r="BM394" s="187"/>
      <c r="BQ394" s="187"/>
      <c r="BU394" s="187"/>
      <c r="BY394" s="187"/>
      <c r="CC394" s="187"/>
      <c r="CG394" s="187"/>
      <c r="CK394" s="187"/>
      <c r="CO394" s="187"/>
      <c r="CS394" s="187"/>
      <c r="CW394" s="187"/>
      <c r="DF394" s="187"/>
      <c r="DO394" s="187"/>
    </row>
    <row r="395" spans="65:119" x14ac:dyDescent="0.2">
      <c r="BM395" s="187"/>
      <c r="BQ395" s="187"/>
      <c r="BU395" s="187"/>
      <c r="BY395" s="187"/>
      <c r="CC395" s="187"/>
      <c r="CG395" s="187"/>
      <c r="CK395" s="187"/>
      <c r="CO395" s="187"/>
      <c r="CS395" s="187"/>
      <c r="CW395" s="187"/>
      <c r="DF395" s="187"/>
      <c r="DO395" s="187"/>
    </row>
    <row r="396" spans="65:119" x14ac:dyDescent="0.2">
      <c r="BM396" s="187"/>
      <c r="BQ396" s="187"/>
      <c r="BU396" s="187"/>
      <c r="BY396" s="187"/>
      <c r="CC396" s="187"/>
      <c r="CG396" s="187"/>
      <c r="CK396" s="187"/>
      <c r="CO396" s="187"/>
      <c r="CS396" s="187"/>
      <c r="CW396" s="187"/>
      <c r="DF396" s="187"/>
      <c r="DO396" s="187"/>
    </row>
    <row r="397" spans="65:119" x14ac:dyDescent="0.2">
      <c r="BM397" s="187"/>
      <c r="BQ397" s="187"/>
      <c r="BU397" s="187"/>
      <c r="BY397" s="187"/>
      <c r="CC397" s="187"/>
      <c r="CG397" s="187"/>
      <c r="CK397" s="187"/>
      <c r="CO397" s="187"/>
      <c r="CS397" s="187"/>
      <c r="CW397" s="187"/>
      <c r="DF397" s="187"/>
      <c r="DO397" s="187"/>
    </row>
    <row r="398" spans="65:119" x14ac:dyDescent="0.2">
      <c r="BM398" s="187"/>
      <c r="BQ398" s="187"/>
      <c r="BU398" s="187"/>
      <c r="BY398" s="187"/>
      <c r="CC398" s="187"/>
      <c r="CG398" s="187"/>
      <c r="CK398" s="187"/>
      <c r="CO398" s="187"/>
      <c r="CS398" s="187"/>
      <c r="CW398" s="187"/>
      <c r="DF398" s="187"/>
      <c r="DO398" s="187"/>
    </row>
    <row r="399" spans="65:119" x14ac:dyDescent="0.2">
      <c r="BM399" s="187"/>
      <c r="BQ399" s="187"/>
      <c r="BU399" s="187"/>
      <c r="BY399" s="187"/>
      <c r="CC399" s="187"/>
      <c r="CG399" s="187"/>
      <c r="CK399" s="187"/>
      <c r="CO399" s="187"/>
      <c r="CS399" s="187"/>
      <c r="CW399" s="187"/>
      <c r="DF399" s="187"/>
      <c r="DO399" s="187"/>
    </row>
    <row r="400" spans="65:119" x14ac:dyDescent="0.2">
      <c r="BM400" s="187"/>
      <c r="BQ400" s="187"/>
      <c r="BU400" s="187"/>
      <c r="BY400" s="187"/>
      <c r="CC400" s="187"/>
      <c r="CG400" s="187"/>
      <c r="CK400" s="187"/>
      <c r="CO400" s="187"/>
      <c r="CS400" s="187"/>
      <c r="CW400" s="187"/>
      <c r="DF400" s="187"/>
      <c r="DO400" s="187"/>
    </row>
    <row r="401" spans="65:119" x14ac:dyDescent="0.2">
      <c r="BM401" s="187"/>
      <c r="BQ401" s="187"/>
      <c r="BU401" s="187"/>
      <c r="BY401" s="187"/>
      <c r="CC401" s="187"/>
      <c r="CG401" s="187"/>
      <c r="CK401" s="187"/>
      <c r="CO401" s="187"/>
      <c r="CS401" s="187"/>
      <c r="CW401" s="187"/>
      <c r="DF401" s="187"/>
      <c r="DO401" s="187"/>
    </row>
    <row r="402" spans="65:119" x14ac:dyDescent="0.2">
      <c r="BM402" s="187"/>
      <c r="BQ402" s="187"/>
      <c r="BU402" s="187"/>
      <c r="BY402" s="187"/>
      <c r="CC402" s="187"/>
      <c r="CG402" s="187"/>
      <c r="CK402" s="187"/>
      <c r="CO402" s="187"/>
      <c r="CS402" s="187"/>
      <c r="CW402" s="187"/>
      <c r="DF402" s="187"/>
      <c r="DO402" s="187"/>
    </row>
    <row r="403" spans="65:119" x14ac:dyDescent="0.2">
      <c r="BM403" s="187"/>
      <c r="BQ403" s="187"/>
      <c r="BU403" s="187"/>
      <c r="BY403" s="187"/>
      <c r="CC403" s="187"/>
      <c r="CG403" s="187"/>
      <c r="CK403" s="187"/>
      <c r="CO403" s="187"/>
      <c r="CS403" s="187"/>
      <c r="CW403" s="187"/>
      <c r="DF403" s="187"/>
      <c r="DO403" s="187"/>
    </row>
    <row r="404" spans="65:119" x14ac:dyDescent="0.2">
      <c r="BM404" s="187"/>
      <c r="BQ404" s="187"/>
      <c r="BU404" s="187"/>
      <c r="BY404" s="187"/>
      <c r="CC404" s="187"/>
      <c r="CG404" s="187"/>
      <c r="CK404" s="187"/>
      <c r="CO404" s="187"/>
      <c r="CS404" s="187"/>
      <c r="CW404" s="187"/>
      <c r="DF404" s="187"/>
      <c r="DO404" s="187"/>
    </row>
    <row r="405" spans="65:119" x14ac:dyDescent="0.2">
      <c r="BM405" s="187"/>
      <c r="BQ405" s="187"/>
      <c r="BU405" s="187"/>
      <c r="BY405" s="187"/>
      <c r="CC405" s="187"/>
      <c r="CG405" s="187"/>
      <c r="CK405" s="187"/>
      <c r="CO405" s="187"/>
      <c r="CS405" s="187"/>
      <c r="CW405" s="187"/>
      <c r="DF405" s="187"/>
      <c r="DO405" s="187"/>
    </row>
    <row r="406" spans="65:119" x14ac:dyDescent="0.2">
      <c r="BM406" s="187"/>
      <c r="BQ406" s="187"/>
      <c r="BU406" s="187"/>
      <c r="BY406" s="187"/>
      <c r="CC406" s="187"/>
      <c r="CG406" s="187"/>
      <c r="CK406" s="187"/>
      <c r="CO406" s="187"/>
      <c r="CS406" s="187"/>
      <c r="CW406" s="187"/>
      <c r="DF406" s="187"/>
      <c r="DO406" s="187"/>
    </row>
    <row r="407" spans="65:119" x14ac:dyDescent="0.2">
      <c r="BM407" s="187"/>
      <c r="BQ407" s="187"/>
      <c r="BU407" s="187"/>
      <c r="BY407" s="187"/>
      <c r="CC407" s="187"/>
      <c r="CG407" s="187"/>
      <c r="CK407" s="187"/>
      <c r="CO407" s="187"/>
      <c r="CS407" s="187"/>
      <c r="CW407" s="187"/>
      <c r="DF407" s="187"/>
      <c r="DO407" s="187"/>
    </row>
    <row r="408" spans="65:119" x14ac:dyDescent="0.2">
      <c r="BM408" s="187"/>
      <c r="BQ408" s="187"/>
      <c r="BU408" s="187"/>
      <c r="BY408" s="187"/>
      <c r="CC408" s="187"/>
      <c r="CG408" s="187"/>
      <c r="CK408" s="187"/>
      <c r="CO408" s="187"/>
      <c r="CS408" s="187"/>
      <c r="CW408" s="187"/>
      <c r="DF408" s="187"/>
      <c r="DO408" s="187"/>
    </row>
    <row r="409" spans="65:119" x14ac:dyDescent="0.2">
      <c r="BM409" s="187"/>
      <c r="BQ409" s="187"/>
      <c r="BU409" s="187"/>
      <c r="BY409" s="187"/>
      <c r="CC409" s="187"/>
      <c r="CG409" s="187"/>
      <c r="CK409" s="187"/>
      <c r="CO409" s="187"/>
      <c r="CS409" s="187"/>
      <c r="CW409" s="187"/>
      <c r="DF409" s="187"/>
      <c r="DO409" s="187"/>
    </row>
    <row r="410" spans="65:119" x14ac:dyDescent="0.2">
      <c r="BM410" s="187"/>
      <c r="BQ410" s="187"/>
      <c r="BU410" s="187"/>
      <c r="BY410" s="187"/>
      <c r="CC410" s="187"/>
      <c r="CG410" s="187"/>
      <c r="CK410" s="187"/>
      <c r="CO410" s="187"/>
      <c r="CS410" s="187"/>
      <c r="CW410" s="187"/>
      <c r="DF410" s="187"/>
      <c r="DO410" s="187"/>
    </row>
    <row r="411" spans="65:119" x14ac:dyDescent="0.2">
      <c r="BM411" s="187"/>
      <c r="BQ411" s="187"/>
      <c r="BU411" s="187"/>
      <c r="BY411" s="187"/>
      <c r="CC411" s="187"/>
      <c r="CG411" s="187"/>
      <c r="CK411" s="187"/>
      <c r="CO411" s="187"/>
      <c r="CS411" s="187"/>
      <c r="CW411" s="187"/>
      <c r="DF411" s="187"/>
      <c r="DO411" s="187"/>
    </row>
    <row r="412" spans="65:119" x14ac:dyDescent="0.2">
      <c r="BM412" s="187"/>
      <c r="BQ412" s="187"/>
      <c r="BU412" s="187"/>
      <c r="BY412" s="187"/>
      <c r="CC412" s="187"/>
      <c r="CG412" s="187"/>
      <c r="CK412" s="187"/>
      <c r="CO412" s="187"/>
      <c r="CS412" s="187"/>
      <c r="CW412" s="187"/>
      <c r="DF412" s="187"/>
      <c r="DO412" s="187"/>
    </row>
    <row r="413" spans="65:119" x14ac:dyDescent="0.2">
      <c r="BM413" s="187"/>
      <c r="BQ413" s="187"/>
      <c r="BU413" s="187"/>
      <c r="BY413" s="187"/>
      <c r="CC413" s="187"/>
      <c r="CG413" s="187"/>
      <c r="CK413" s="187"/>
      <c r="CO413" s="187"/>
      <c r="CS413" s="187"/>
      <c r="CW413" s="187"/>
      <c r="DF413" s="187"/>
      <c r="DO413" s="187"/>
    </row>
    <row r="414" spans="65:119" x14ac:dyDescent="0.2">
      <c r="BM414" s="187"/>
      <c r="BQ414" s="187"/>
      <c r="BU414" s="187"/>
      <c r="BY414" s="187"/>
      <c r="CC414" s="187"/>
      <c r="CG414" s="187"/>
      <c r="CK414" s="187"/>
      <c r="CO414" s="187"/>
      <c r="CS414" s="187"/>
      <c r="CW414" s="187"/>
      <c r="DF414" s="187"/>
      <c r="DO414" s="187"/>
    </row>
    <row r="415" spans="65:119" x14ac:dyDescent="0.2">
      <c r="BM415" s="187"/>
      <c r="BQ415" s="187"/>
      <c r="BU415" s="187"/>
      <c r="BY415" s="187"/>
      <c r="CC415" s="187"/>
      <c r="CG415" s="187"/>
      <c r="CK415" s="187"/>
      <c r="CO415" s="187"/>
      <c r="CS415" s="187"/>
      <c r="CW415" s="187"/>
      <c r="DF415" s="187"/>
      <c r="DO415" s="187"/>
    </row>
    <row r="416" spans="65:119" x14ac:dyDescent="0.2">
      <c r="BM416" s="187"/>
      <c r="BQ416" s="187"/>
      <c r="BU416" s="187"/>
      <c r="BY416" s="187"/>
      <c r="CC416" s="187"/>
      <c r="CG416" s="187"/>
      <c r="CK416" s="187"/>
      <c r="CO416" s="187"/>
      <c r="CS416" s="187"/>
      <c r="CW416" s="187"/>
      <c r="DF416" s="187"/>
      <c r="DO416" s="187"/>
    </row>
    <row r="417" spans="65:119" x14ac:dyDescent="0.2">
      <c r="BM417" s="187"/>
      <c r="BQ417" s="187"/>
      <c r="BU417" s="187"/>
      <c r="BY417" s="187"/>
      <c r="CC417" s="187"/>
      <c r="CG417" s="187"/>
      <c r="CK417" s="187"/>
      <c r="CO417" s="187"/>
      <c r="CS417" s="187"/>
      <c r="CW417" s="187"/>
      <c r="DF417" s="187"/>
      <c r="DO417" s="187"/>
    </row>
    <row r="418" spans="65:119" x14ac:dyDescent="0.2">
      <c r="BM418" s="187"/>
      <c r="BQ418" s="187"/>
      <c r="BU418" s="187"/>
      <c r="BY418" s="187"/>
      <c r="CC418" s="187"/>
      <c r="CG418" s="187"/>
      <c r="CK418" s="187"/>
      <c r="CO418" s="187"/>
      <c r="CS418" s="187"/>
      <c r="CW418" s="187"/>
      <c r="DF418" s="187"/>
      <c r="DO418" s="187"/>
    </row>
    <row r="419" spans="65:119" x14ac:dyDescent="0.2">
      <c r="BM419" s="187"/>
      <c r="BQ419" s="187"/>
      <c r="BU419" s="187"/>
      <c r="BY419" s="187"/>
      <c r="CC419" s="187"/>
      <c r="CG419" s="187"/>
      <c r="CK419" s="187"/>
      <c r="CO419" s="187"/>
      <c r="CS419" s="187"/>
      <c r="CW419" s="187"/>
      <c r="DF419" s="187"/>
      <c r="DO419" s="187"/>
    </row>
    <row r="420" spans="65:119" x14ac:dyDescent="0.2">
      <c r="BM420" s="187"/>
      <c r="BQ420" s="187"/>
      <c r="BU420" s="187"/>
      <c r="BY420" s="187"/>
      <c r="CC420" s="187"/>
      <c r="CG420" s="187"/>
      <c r="CK420" s="187"/>
      <c r="CO420" s="187"/>
      <c r="CS420" s="187"/>
      <c r="CW420" s="187"/>
      <c r="DF420" s="187"/>
      <c r="DO420" s="187"/>
    </row>
    <row r="421" spans="65:119" x14ac:dyDescent="0.2">
      <c r="BM421" s="187"/>
      <c r="BQ421" s="187"/>
      <c r="BU421" s="187"/>
      <c r="BY421" s="187"/>
      <c r="CC421" s="187"/>
      <c r="CG421" s="187"/>
      <c r="CK421" s="187"/>
      <c r="CO421" s="187"/>
      <c r="CS421" s="187"/>
      <c r="CW421" s="187"/>
      <c r="DF421" s="187"/>
      <c r="DO421" s="187"/>
    </row>
    <row r="422" spans="65:119" x14ac:dyDescent="0.2">
      <c r="BM422" s="187"/>
      <c r="BQ422" s="187"/>
      <c r="BU422" s="187"/>
      <c r="BY422" s="187"/>
      <c r="CC422" s="187"/>
      <c r="CG422" s="187"/>
      <c r="CK422" s="187"/>
      <c r="CO422" s="187"/>
      <c r="CS422" s="187"/>
      <c r="CW422" s="187"/>
      <c r="DF422" s="187"/>
      <c r="DO422" s="187"/>
    </row>
    <row r="423" spans="65:119" x14ac:dyDescent="0.2">
      <c r="BM423" s="187"/>
      <c r="BQ423" s="187"/>
      <c r="BU423" s="187"/>
      <c r="BY423" s="187"/>
      <c r="CC423" s="187"/>
      <c r="CG423" s="187"/>
      <c r="CK423" s="187"/>
      <c r="CO423" s="187"/>
      <c r="CS423" s="187"/>
      <c r="CW423" s="187"/>
      <c r="DF423" s="187"/>
      <c r="DO423" s="187"/>
    </row>
    <row r="424" spans="65:119" x14ac:dyDescent="0.2">
      <c r="BM424" s="187"/>
      <c r="BQ424" s="187"/>
      <c r="BU424" s="187"/>
      <c r="BY424" s="187"/>
      <c r="CC424" s="187"/>
      <c r="CG424" s="187"/>
      <c r="CK424" s="187"/>
      <c r="CO424" s="187"/>
      <c r="CS424" s="187"/>
      <c r="CW424" s="187"/>
      <c r="DF424" s="187"/>
      <c r="DO424" s="187"/>
    </row>
    <row r="425" spans="65:119" x14ac:dyDescent="0.2">
      <c r="BM425" s="187"/>
      <c r="BQ425" s="187"/>
      <c r="BU425" s="187"/>
      <c r="BY425" s="187"/>
      <c r="CC425" s="187"/>
      <c r="CG425" s="187"/>
      <c r="CK425" s="187"/>
      <c r="CO425" s="187"/>
      <c r="CS425" s="187"/>
      <c r="CW425" s="187"/>
      <c r="DF425" s="187"/>
      <c r="DO425" s="187"/>
    </row>
    <row r="426" spans="65:119" x14ac:dyDescent="0.2">
      <c r="BM426" s="187"/>
      <c r="BQ426" s="187"/>
      <c r="BU426" s="187"/>
      <c r="BY426" s="187"/>
      <c r="CC426" s="187"/>
      <c r="CG426" s="187"/>
      <c r="CK426" s="187"/>
      <c r="CO426" s="187"/>
      <c r="CS426" s="187"/>
      <c r="CW426" s="187"/>
      <c r="DF426" s="187"/>
      <c r="DO426" s="187"/>
    </row>
    <row r="427" spans="65:119" x14ac:dyDescent="0.2">
      <c r="BM427" s="187"/>
      <c r="BQ427" s="187"/>
      <c r="BU427" s="187"/>
      <c r="BY427" s="187"/>
      <c r="CC427" s="187"/>
      <c r="CG427" s="187"/>
      <c r="CK427" s="187"/>
      <c r="CO427" s="187"/>
      <c r="CS427" s="187"/>
      <c r="CW427" s="187"/>
      <c r="DF427" s="187"/>
      <c r="DO427" s="187"/>
    </row>
    <row r="428" spans="65:119" x14ac:dyDescent="0.2">
      <c r="BM428" s="187"/>
      <c r="BQ428" s="187"/>
      <c r="BU428" s="187"/>
      <c r="BY428" s="187"/>
      <c r="CC428" s="187"/>
      <c r="CG428" s="187"/>
      <c r="CK428" s="187"/>
      <c r="CO428" s="187"/>
      <c r="CS428" s="187"/>
      <c r="CW428" s="187"/>
      <c r="DF428" s="187"/>
      <c r="DO428" s="187"/>
    </row>
    <row r="429" spans="65:119" x14ac:dyDescent="0.2">
      <c r="BM429" s="187"/>
      <c r="BQ429" s="187"/>
      <c r="BU429" s="187"/>
      <c r="BY429" s="187"/>
      <c r="CC429" s="187"/>
      <c r="CG429" s="187"/>
      <c r="CK429" s="187"/>
      <c r="CO429" s="187"/>
      <c r="CS429" s="187"/>
      <c r="CW429" s="187"/>
      <c r="DF429" s="187"/>
      <c r="DO429" s="187"/>
    </row>
    <row r="430" spans="65:119" x14ac:dyDescent="0.2">
      <c r="BM430" s="187"/>
      <c r="BQ430" s="187"/>
      <c r="BU430" s="187"/>
      <c r="BY430" s="187"/>
      <c r="CC430" s="187"/>
      <c r="CG430" s="187"/>
      <c r="CK430" s="187"/>
      <c r="CO430" s="187"/>
      <c r="CS430" s="187"/>
      <c r="CW430" s="187"/>
      <c r="DF430" s="187"/>
      <c r="DO430" s="187"/>
    </row>
    <row r="431" spans="65:119" x14ac:dyDescent="0.2">
      <c r="BM431" s="187"/>
      <c r="BQ431" s="187"/>
      <c r="BU431" s="187"/>
      <c r="BY431" s="187"/>
      <c r="CC431" s="187"/>
      <c r="CG431" s="187"/>
      <c r="CK431" s="187"/>
      <c r="CO431" s="187"/>
      <c r="CS431" s="187"/>
      <c r="CW431" s="187"/>
      <c r="DF431" s="187"/>
      <c r="DO431" s="187"/>
    </row>
    <row r="432" spans="65:119" x14ac:dyDescent="0.2">
      <c r="BM432" s="187"/>
      <c r="BQ432" s="187"/>
      <c r="BU432" s="187"/>
      <c r="BY432" s="187"/>
      <c r="CC432" s="187"/>
      <c r="CG432" s="187"/>
      <c r="CK432" s="187"/>
      <c r="CO432" s="187"/>
      <c r="CS432" s="187"/>
      <c r="CW432" s="187"/>
      <c r="DF432" s="187"/>
      <c r="DO432" s="187"/>
    </row>
    <row r="433" spans="65:119" x14ac:dyDescent="0.2">
      <c r="BM433" s="187"/>
      <c r="BQ433" s="187"/>
      <c r="BU433" s="187"/>
      <c r="BY433" s="187"/>
      <c r="CC433" s="187"/>
      <c r="CG433" s="187"/>
      <c r="CK433" s="187"/>
      <c r="CO433" s="187"/>
      <c r="CS433" s="187"/>
      <c r="CW433" s="187"/>
      <c r="DF433" s="187"/>
      <c r="DO433" s="187"/>
    </row>
    <row r="434" spans="65:119" x14ac:dyDescent="0.2">
      <c r="BM434" s="187"/>
      <c r="BQ434" s="187"/>
      <c r="BU434" s="187"/>
      <c r="BY434" s="187"/>
      <c r="CC434" s="187"/>
      <c r="CG434" s="187"/>
      <c r="CK434" s="187"/>
      <c r="CO434" s="187"/>
      <c r="CS434" s="187"/>
      <c r="CW434" s="187"/>
      <c r="DF434" s="187"/>
      <c r="DO434" s="187"/>
    </row>
    <row r="435" spans="65:119" x14ac:dyDescent="0.2">
      <c r="BM435" s="187"/>
      <c r="BQ435" s="187"/>
      <c r="BU435" s="187"/>
      <c r="BY435" s="187"/>
      <c r="CC435" s="187"/>
      <c r="CG435" s="187"/>
      <c r="CK435" s="187"/>
      <c r="CO435" s="187"/>
      <c r="CS435" s="187"/>
      <c r="CW435" s="187"/>
      <c r="DF435" s="187"/>
      <c r="DO435" s="187"/>
    </row>
    <row r="436" spans="65:119" x14ac:dyDescent="0.2">
      <c r="BM436" s="187"/>
      <c r="BQ436" s="187"/>
      <c r="BU436" s="187"/>
      <c r="BY436" s="187"/>
      <c r="CC436" s="187"/>
      <c r="CG436" s="187"/>
      <c r="CK436" s="187"/>
      <c r="CO436" s="187"/>
      <c r="CS436" s="187"/>
      <c r="CW436" s="187"/>
      <c r="DF436" s="187"/>
      <c r="DO436" s="187"/>
    </row>
    <row r="437" spans="65:119" x14ac:dyDescent="0.2">
      <c r="BM437" s="187"/>
      <c r="BQ437" s="187"/>
      <c r="BU437" s="187"/>
      <c r="BY437" s="187"/>
      <c r="CC437" s="187"/>
      <c r="CG437" s="187"/>
      <c r="CK437" s="187"/>
      <c r="CO437" s="187"/>
      <c r="CS437" s="187"/>
      <c r="CW437" s="187"/>
      <c r="DF437" s="187"/>
      <c r="DO437" s="187"/>
    </row>
    <row r="438" spans="65:119" x14ac:dyDescent="0.2">
      <c r="BM438" s="187"/>
      <c r="BQ438" s="187"/>
      <c r="BU438" s="187"/>
      <c r="BY438" s="187"/>
      <c r="CC438" s="187"/>
      <c r="CG438" s="187"/>
      <c r="CK438" s="187"/>
      <c r="CO438" s="187"/>
      <c r="CS438" s="187"/>
      <c r="CW438" s="187"/>
      <c r="DF438" s="187"/>
      <c r="DO438" s="187"/>
    </row>
    <row r="439" spans="65:119" x14ac:dyDescent="0.2">
      <c r="BM439" s="187"/>
      <c r="BQ439" s="187"/>
      <c r="BU439" s="187"/>
      <c r="BY439" s="187"/>
      <c r="CC439" s="187"/>
      <c r="CG439" s="187"/>
      <c r="CK439" s="187"/>
      <c r="CO439" s="187"/>
      <c r="CS439" s="187"/>
      <c r="CW439" s="187"/>
      <c r="DF439" s="187"/>
      <c r="DO439" s="187"/>
    </row>
    <row r="440" spans="65:119" x14ac:dyDescent="0.2">
      <c r="BM440" s="187"/>
      <c r="BQ440" s="187"/>
      <c r="BU440" s="187"/>
      <c r="BY440" s="187"/>
      <c r="CC440" s="187"/>
      <c r="CG440" s="187"/>
      <c r="CK440" s="187"/>
      <c r="CO440" s="187"/>
      <c r="CS440" s="187"/>
      <c r="CW440" s="187"/>
      <c r="DF440" s="187"/>
      <c r="DO440" s="187"/>
    </row>
    <row r="441" spans="65:119" x14ac:dyDescent="0.2">
      <c r="BM441" s="187"/>
      <c r="BQ441" s="187"/>
      <c r="BU441" s="187"/>
      <c r="BY441" s="187"/>
      <c r="CC441" s="187"/>
      <c r="CG441" s="187"/>
      <c r="CK441" s="187"/>
      <c r="CO441" s="187"/>
      <c r="CS441" s="187"/>
      <c r="CW441" s="187"/>
      <c r="DF441" s="187"/>
      <c r="DO441" s="187"/>
    </row>
    <row r="442" spans="65:119" x14ac:dyDescent="0.2">
      <c r="BM442" s="187"/>
      <c r="BQ442" s="187"/>
      <c r="BU442" s="187"/>
      <c r="BY442" s="187"/>
      <c r="CC442" s="187"/>
      <c r="CG442" s="187"/>
      <c r="CK442" s="187"/>
      <c r="CO442" s="187"/>
      <c r="CS442" s="187"/>
      <c r="CW442" s="187"/>
      <c r="DF442" s="187"/>
      <c r="DO442" s="187"/>
    </row>
    <row r="443" spans="65:119" x14ac:dyDescent="0.2">
      <c r="BM443" s="187"/>
      <c r="BQ443" s="187"/>
      <c r="BU443" s="187"/>
      <c r="BY443" s="187"/>
      <c r="CC443" s="187"/>
      <c r="CG443" s="187"/>
      <c r="CK443" s="187"/>
      <c r="CO443" s="187"/>
      <c r="CS443" s="187"/>
      <c r="CW443" s="187"/>
      <c r="DF443" s="187"/>
      <c r="DO443" s="187"/>
    </row>
    <row r="444" spans="65:119" x14ac:dyDescent="0.2">
      <c r="BM444" s="187"/>
      <c r="BQ444" s="187"/>
      <c r="BU444" s="187"/>
      <c r="BY444" s="187"/>
      <c r="CC444" s="187"/>
      <c r="CG444" s="187"/>
      <c r="CK444" s="187"/>
      <c r="CO444" s="187"/>
      <c r="CS444" s="187"/>
      <c r="CW444" s="187"/>
      <c r="DF444" s="187"/>
      <c r="DO444" s="187"/>
    </row>
    <row r="445" spans="65:119" x14ac:dyDescent="0.2">
      <c r="BM445" s="187"/>
      <c r="BQ445" s="187"/>
      <c r="BU445" s="187"/>
      <c r="BY445" s="187"/>
      <c r="CC445" s="187"/>
      <c r="CG445" s="187"/>
      <c r="CK445" s="187"/>
      <c r="CO445" s="187"/>
      <c r="CS445" s="187"/>
      <c r="CW445" s="187"/>
      <c r="DF445" s="187"/>
      <c r="DO445" s="187"/>
    </row>
    <row r="446" spans="65:119" x14ac:dyDescent="0.2">
      <c r="BM446" s="187"/>
      <c r="BQ446" s="187"/>
      <c r="BU446" s="187"/>
      <c r="BY446" s="187"/>
      <c r="CC446" s="187"/>
      <c r="CG446" s="187"/>
      <c r="CK446" s="187"/>
      <c r="CO446" s="187"/>
      <c r="CS446" s="187"/>
      <c r="CW446" s="187"/>
      <c r="DF446" s="187"/>
      <c r="DO446" s="187"/>
    </row>
    <row r="447" spans="65:119" x14ac:dyDescent="0.2">
      <c r="BM447" s="187"/>
      <c r="BQ447" s="187"/>
      <c r="BU447" s="187"/>
      <c r="BY447" s="187"/>
      <c r="CC447" s="187"/>
      <c r="CG447" s="187"/>
      <c r="CK447" s="187"/>
      <c r="CO447" s="187"/>
      <c r="CS447" s="187"/>
      <c r="CW447" s="187"/>
      <c r="DF447" s="187"/>
      <c r="DO447" s="187"/>
    </row>
    <row r="448" spans="65:119" x14ac:dyDescent="0.2">
      <c r="BM448" s="187"/>
      <c r="BQ448" s="187"/>
      <c r="BU448" s="187"/>
      <c r="BY448" s="187"/>
      <c r="CC448" s="187"/>
      <c r="CG448" s="187"/>
      <c r="CK448" s="187"/>
      <c r="CO448" s="187"/>
      <c r="CS448" s="187"/>
      <c r="CW448" s="187"/>
      <c r="DF448" s="187"/>
      <c r="DO448" s="187"/>
    </row>
    <row r="449" spans="65:119" x14ac:dyDescent="0.2">
      <c r="BM449" s="187"/>
      <c r="BQ449" s="187"/>
      <c r="BU449" s="187"/>
      <c r="BY449" s="187"/>
      <c r="CC449" s="187"/>
      <c r="CG449" s="187"/>
      <c r="CK449" s="187"/>
      <c r="CO449" s="187"/>
      <c r="CS449" s="187"/>
      <c r="CW449" s="187"/>
      <c r="DF449" s="187"/>
      <c r="DO449" s="187"/>
    </row>
    <row r="450" spans="65:119" x14ac:dyDescent="0.2">
      <c r="BM450" s="187"/>
      <c r="BQ450" s="187"/>
      <c r="BU450" s="187"/>
      <c r="BY450" s="187"/>
      <c r="CC450" s="187"/>
      <c r="CG450" s="187"/>
      <c r="CK450" s="187"/>
      <c r="CO450" s="187"/>
      <c r="CS450" s="187"/>
      <c r="CW450" s="187"/>
      <c r="DF450" s="187"/>
      <c r="DO450" s="187"/>
    </row>
    <row r="451" spans="65:119" x14ac:dyDescent="0.2">
      <c r="BM451" s="187"/>
      <c r="BQ451" s="187"/>
      <c r="BU451" s="187"/>
      <c r="BY451" s="187"/>
      <c r="CC451" s="187"/>
      <c r="CG451" s="187"/>
      <c r="CK451" s="187"/>
      <c r="CO451" s="187"/>
      <c r="CS451" s="187"/>
      <c r="CW451" s="187"/>
      <c r="DF451" s="187"/>
      <c r="DO451" s="187"/>
    </row>
    <row r="452" spans="65:119" x14ac:dyDescent="0.2">
      <c r="BM452" s="187"/>
      <c r="BQ452" s="187"/>
      <c r="BU452" s="187"/>
      <c r="BY452" s="187"/>
      <c r="CC452" s="187"/>
      <c r="CG452" s="187"/>
      <c r="CK452" s="187"/>
      <c r="CO452" s="187"/>
      <c r="CS452" s="187"/>
      <c r="CW452" s="187"/>
      <c r="DF452" s="187"/>
      <c r="DO452" s="187"/>
    </row>
    <row r="453" spans="65:119" x14ac:dyDescent="0.2">
      <c r="BM453" s="187"/>
      <c r="BQ453" s="187"/>
      <c r="BU453" s="187"/>
      <c r="BY453" s="187"/>
      <c r="CC453" s="187"/>
      <c r="CG453" s="187"/>
      <c r="CK453" s="187"/>
      <c r="CO453" s="187"/>
      <c r="CS453" s="187"/>
      <c r="CW453" s="187"/>
      <c r="DF453" s="187"/>
      <c r="DO453" s="187"/>
    </row>
    <row r="454" spans="65:119" x14ac:dyDescent="0.2">
      <c r="BM454" s="187"/>
      <c r="BQ454" s="187"/>
      <c r="BU454" s="187"/>
      <c r="BY454" s="187"/>
      <c r="CC454" s="187"/>
      <c r="CG454" s="187"/>
      <c r="CK454" s="187"/>
      <c r="CO454" s="187"/>
      <c r="CS454" s="187"/>
      <c r="CW454" s="187"/>
      <c r="DF454" s="187"/>
      <c r="DO454" s="187"/>
    </row>
    <row r="455" spans="65:119" x14ac:dyDescent="0.2">
      <c r="BM455" s="187"/>
      <c r="BQ455" s="187"/>
      <c r="BU455" s="187"/>
      <c r="BY455" s="187"/>
      <c r="CC455" s="187"/>
      <c r="CG455" s="187"/>
      <c r="CK455" s="187"/>
      <c r="CO455" s="187"/>
      <c r="CS455" s="187"/>
      <c r="CW455" s="187"/>
      <c r="DF455" s="187"/>
      <c r="DO455" s="187"/>
    </row>
    <row r="456" spans="65:119" x14ac:dyDescent="0.2">
      <c r="BM456" s="187"/>
      <c r="BQ456" s="187"/>
      <c r="BU456" s="187"/>
      <c r="BY456" s="187"/>
      <c r="CC456" s="187"/>
      <c r="CG456" s="187"/>
      <c r="CK456" s="187"/>
      <c r="CO456" s="187"/>
      <c r="CS456" s="187"/>
      <c r="CW456" s="187"/>
      <c r="DF456" s="187"/>
      <c r="DO456" s="187"/>
    </row>
    <row r="457" spans="65:119" x14ac:dyDescent="0.2">
      <c r="BM457" s="187"/>
      <c r="BQ457" s="187"/>
      <c r="BU457" s="187"/>
      <c r="BY457" s="187"/>
      <c r="CC457" s="187"/>
      <c r="CG457" s="187"/>
      <c r="CK457" s="187"/>
      <c r="CO457" s="187"/>
      <c r="CS457" s="187"/>
      <c r="CW457" s="187"/>
      <c r="DF457" s="187"/>
      <c r="DO457" s="187"/>
    </row>
    <row r="458" spans="65:119" x14ac:dyDescent="0.2">
      <c r="BM458" s="187"/>
      <c r="BQ458" s="187"/>
      <c r="BU458" s="187"/>
      <c r="BY458" s="187"/>
      <c r="CC458" s="187"/>
      <c r="CG458" s="187"/>
      <c r="CK458" s="187"/>
      <c r="CO458" s="187"/>
      <c r="CS458" s="187"/>
      <c r="CW458" s="187"/>
      <c r="DF458" s="187"/>
      <c r="DO458" s="187"/>
    </row>
    <row r="459" spans="65:119" x14ac:dyDescent="0.2">
      <c r="BM459" s="187"/>
      <c r="BQ459" s="187"/>
      <c r="BU459" s="187"/>
      <c r="BY459" s="187"/>
      <c r="CC459" s="187"/>
      <c r="CG459" s="187"/>
      <c r="CK459" s="187"/>
      <c r="CO459" s="187"/>
      <c r="CS459" s="187"/>
      <c r="CW459" s="187"/>
      <c r="DF459" s="187"/>
      <c r="DO459" s="187"/>
    </row>
    <row r="460" spans="65:119" x14ac:dyDescent="0.2">
      <c r="BM460" s="187"/>
      <c r="BQ460" s="187"/>
      <c r="BU460" s="187"/>
      <c r="BY460" s="187"/>
      <c r="CC460" s="187"/>
      <c r="CG460" s="187"/>
      <c r="CK460" s="187"/>
      <c r="CO460" s="187"/>
      <c r="CS460" s="187"/>
      <c r="CW460" s="187"/>
      <c r="DF460" s="187"/>
      <c r="DO460" s="187"/>
    </row>
    <row r="461" spans="65:119" x14ac:dyDescent="0.2">
      <c r="BM461" s="187"/>
      <c r="BQ461" s="187"/>
      <c r="BU461" s="187"/>
      <c r="BY461" s="187"/>
      <c r="CC461" s="187"/>
      <c r="CG461" s="187"/>
      <c r="CK461" s="187"/>
      <c r="CO461" s="187"/>
      <c r="CS461" s="187"/>
      <c r="CW461" s="187"/>
      <c r="DF461" s="187"/>
      <c r="DO461" s="187"/>
    </row>
    <row r="462" spans="65:119" x14ac:dyDescent="0.2">
      <c r="BM462" s="187"/>
      <c r="BQ462" s="187"/>
      <c r="BU462" s="187"/>
      <c r="BY462" s="187"/>
      <c r="CC462" s="187"/>
      <c r="CG462" s="187"/>
      <c r="CK462" s="187"/>
      <c r="CO462" s="187"/>
      <c r="CS462" s="187"/>
      <c r="CW462" s="187"/>
      <c r="DF462" s="187"/>
      <c r="DO462" s="187"/>
    </row>
    <row r="463" spans="65:119" x14ac:dyDescent="0.2">
      <c r="BM463" s="187"/>
      <c r="BQ463" s="187"/>
      <c r="BU463" s="187"/>
      <c r="BY463" s="187"/>
      <c r="CC463" s="187"/>
      <c r="CG463" s="187"/>
      <c r="CK463" s="187"/>
      <c r="CO463" s="187"/>
      <c r="CS463" s="187"/>
      <c r="CW463" s="187"/>
      <c r="DF463" s="187"/>
      <c r="DO463" s="187"/>
    </row>
    <row r="464" spans="65:119" x14ac:dyDescent="0.2">
      <c r="BM464" s="187"/>
      <c r="BQ464" s="187"/>
      <c r="BU464" s="187"/>
      <c r="BY464" s="187"/>
      <c r="CC464" s="187"/>
      <c r="CG464" s="187"/>
      <c r="CK464" s="187"/>
      <c r="CO464" s="187"/>
      <c r="CS464" s="187"/>
      <c r="CW464" s="187"/>
      <c r="DF464" s="187"/>
      <c r="DO464" s="187"/>
    </row>
    <row r="465" spans="65:119" x14ac:dyDescent="0.2">
      <c r="BM465" s="187"/>
      <c r="BQ465" s="187"/>
      <c r="BU465" s="187"/>
      <c r="BY465" s="187"/>
      <c r="CC465" s="187"/>
      <c r="CG465" s="187"/>
      <c r="CK465" s="187"/>
      <c r="CO465" s="187"/>
      <c r="CS465" s="187"/>
      <c r="CW465" s="187"/>
      <c r="DF465" s="187"/>
      <c r="DO465" s="187"/>
    </row>
    <row r="466" spans="65:119" x14ac:dyDescent="0.2">
      <c r="BM466" s="187"/>
      <c r="BQ466" s="187"/>
      <c r="BU466" s="187"/>
      <c r="BY466" s="187"/>
      <c r="CC466" s="187"/>
      <c r="CG466" s="187"/>
      <c r="CK466" s="187"/>
      <c r="CO466" s="187"/>
      <c r="CS466" s="187"/>
      <c r="CW466" s="187"/>
      <c r="DF466" s="187"/>
      <c r="DO466" s="187"/>
    </row>
    <row r="467" spans="65:119" x14ac:dyDescent="0.2">
      <c r="BM467" s="187"/>
      <c r="BQ467" s="187"/>
      <c r="BU467" s="187"/>
      <c r="BY467" s="187"/>
      <c r="CC467" s="187"/>
      <c r="CG467" s="187"/>
      <c r="CK467" s="187"/>
      <c r="CO467" s="187"/>
      <c r="CS467" s="187"/>
      <c r="CW467" s="187"/>
      <c r="DF467" s="187"/>
      <c r="DO467" s="187"/>
    </row>
    <row r="468" spans="65:119" x14ac:dyDescent="0.2">
      <c r="BM468" s="187"/>
      <c r="BQ468" s="187"/>
      <c r="BU468" s="187"/>
      <c r="BY468" s="187"/>
      <c r="CC468" s="187"/>
      <c r="CG468" s="187"/>
      <c r="CK468" s="187"/>
      <c r="CO468" s="187"/>
      <c r="CS468" s="187"/>
      <c r="CW468" s="187"/>
      <c r="DF468" s="187"/>
      <c r="DO468" s="187"/>
    </row>
    <row r="469" spans="65:119" x14ac:dyDescent="0.2">
      <c r="BM469" s="187"/>
      <c r="BQ469" s="187"/>
      <c r="BU469" s="187"/>
      <c r="BY469" s="187"/>
      <c r="CC469" s="187"/>
      <c r="CG469" s="187"/>
      <c r="CK469" s="187"/>
      <c r="CO469" s="187"/>
      <c r="CS469" s="187"/>
      <c r="CW469" s="187"/>
      <c r="DF469" s="187"/>
      <c r="DO469" s="187"/>
    </row>
    <row r="470" spans="65:119" x14ac:dyDescent="0.2">
      <c r="BM470" s="187"/>
      <c r="BQ470" s="187"/>
      <c r="BU470" s="187"/>
      <c r="BY470" s="187"/>
      <c r="CC470" s="187"/>
      <c r="CG470" s="187"/>
      <c r="CK470" s="187"/>
      <c r="CO470" s="187"/>
      <c r="CS470" s="187"/>
      <c r="CW470" s="187"/>
      <c r="DF470" s="187"/>
      <c r="DO470" s="187"/>
    </row>
    <row r="471" spans="65:119" x14ac:dyDescent="0.2">
      <c r="BM471" s="187"/>
      <c r="BQ471" s="187"/>
      <c r="BU471" s="187"/>
      <c r="BY471" s="187"/>
      <c r="CC471" s="187"/>
      <c r="CG471" s="187"/>
      <c r="CK471" s="187"/>
      <c r="CO471" s="187"/>
      <c r="CS471" s="187"/>
      <c r="CW471" s="187"/>
      <c r="DF471" s="187"/>
      <c r="DO471" s="187"/>
    </row>
    <row r="472" spans="65:119" x14ac:dyDescent="0.2">
      <c r="BM472" s="187"/>
      <c r="BQ472" s="187"/>
      <c r="BU472" s="187"/>
      <c r="BY472" s="187"/>
      <c r="CC472" s="187"/>
      <c r="CG472" s="187"/>
      <c r="CK472" s="187"/>
      <c r="CO472" s="187"/>
      <c r="CS472" s="187"/>
      <c r="CW472" s="187"/>
      <c r="DF472" s="187"/>
      <c r="DO472" s="187"/>
    </row>
    <row r="473" spans="65:119" x14ac:dyDescent="0.2">
      <c r="BM473" s="187"/>
      <c r="BQ473" s="187"/>
      <c r="BU473" s="187"/>
      <c r="BY473" s="187"/>
      <c r="CC473" s="187"/>
      <c r="CG473" s="187"/>
      <c r="CK473" s="187"/>
      <c r="CO473" s="187"/>
      <c r="CS473" s="187"/>
      <c r="CW473" s="187"/>
      <c r="DF473" s="187"/>
      <c r="DO473" s="187"/>
    </row>
    <row r="474" spans="65:119" x14ac:dyDescent="0.2">
      <c r="BM474" s="187"/>
      <c r="BQ474" s="187"/>
      <c r="BU474" s="187"/>
      <c r="BY474" s="187"/>
      <c r="CC474" s="187"/>
      <c r="CG474" s="187"/>
      <c r="CK474" s="187"/>
      <c r="CO474" s="187"/>
      <c r="CS474" s="187"/>
      <c r="CW474" s="187"/>
      <c r="DF474" s="187"/>
      <c r="DO474" s="187"/>
    </row>
    <row r="475" spans="65:119" x14ac:dyDescent="0.2">
      <c r="BM475" s="187"/>
      <c r="BQ475" s="187"/>
      <c r="BU475" s="187"/>
      <c r="BY475" s="187"/>
      <c r="CC475" s="187"/>
      <c r="CG475" s="187"/>
      <c r="CK475" s="187"/>
      <c r="CO475" s="187"/>
      <c r="CS475" s="187"/>
      <c r="CW475" s="187"/>
      <c r="DF475" s="187"/>
      <c r="DO475" s="187"/>
    </row>
    <row r="476" spans="65:119" x14ac:dyDescent="0.2">
      <c r="BM476" s="187"/>
      <c r="BQ476" s="187"/>
      <c r="BU476" s="187"/>
      <c r="BY476" s="187"/>
      <c r="CC476" s="187"/>
      <c r="CG476" s="187"/>
      <c r="CK476" s="187"/>
      <c r="CO476" s="187"/>
      <c r="CS476" s="187"/>
      <c r="CW476" s="187"/>
      <c r="DF476" s="187"/>
      <c r="DO476" s="187"/>
    </row>
    <row r="477" spans="65:119" x14ac:dyDescent="0.2">
      <c r="BM477" s="187"/>
      <c r="BQ477" s="187"/>
      <c r="BU477" s="187"/>
      <c r="BY477" s="187"/>
      <c r="CC477" s="187"/>
      <c r="CG477" s="187"/>
      <c r="CK477" s="187"/>
      <c r="CO477" s="187"/>
      <c r="CS477" s="187"/>
      <c r="CW477" s="187"/>
      <c r="DF477" s="187"/>
      <c r="DO477" s="187"/>
    </row>
    <row r="478" spans="65:119" x14ac:dyDescent="0.2">
      <c r="BM478" s="187"/>
      <c r="BQ478" s="187"/>
      <c r="BU478" s="187"/>
      <c r="BY478" s="187"/>
      <c r="CC478" s="187"/>
      <c r="CG478" s="187"/>
      <c r="CK478" s="187"/>
      <c r="CO478" s="187"/>
      <c r="CS478" s="187"/>
      <c r="CW478" s="187"/>
      <c r="DF478" s="187"/>
      <c r="DO478" s="187"/>
    </row>
    <row r="479" spans="65:119" x14ac:dyDescent="0.2">
      <c r="BM479" s="187"/>
      <c r="BQ479" s="187"/>
      <c r="BU479" s="187"/>
      <c r="BY479" s="187"/>
      <c r="CC479" s="187"/>
      <c r="CG479" s="187"/>
      <c r="CK479" s="187"/>
      <c r="CO479" s="187"/>
      <c r="CS479" s="187"/>
      <c r="CW479" s="187"/>
      <c r="DF479" s="187"/>
      <c r="DO479" s="187"/>
    </row>
    <row r="480" spans="65:119" x14ac:dyDescent="0.2">
      <c r="BM480" s="187"/>
      <c r="BQ480" s="187"/>
      <c r="BU480" s="187"/>
      <c r="BY480" s="187"/>
      <c r="CC480" s="187"/>
      <c r="CG480" s="187"/>
      <c r="CK480" s="187"/>
      <c r="CO480" s="187"/>
      <c r="CS480" s="187"/>
      <c r="CW480" s="187"/>
      <c r="DF480" s="187"/>
      <c r="DO480" s="187"/>
    </row>
    <row r="481" spans="65:119" x14ac:dyDescent="0.2">
      <c r="BM481" s="187"/>
      <c r="BQ481" s="187"/>
      <c r="BU481" s="187"/>
      <c r="BY481" s="187"/>
      <c r="CC481" s="187"/>
      <c r="CG481" s="187"/>
      <c r="CK481" s="187"/>
      <c r="CO481" s="187"/>
      <c r="CS481" s="187"/>
      <c r="CW481" s="187"/>
      <c r="DF481" s="187"/>
      <c r="DO481" s="187"/>
    </row>
    <row r="482" spans="65:119" x14ac:dyDescent="0.2">
      <c r="BM482" s="187"/>
      <c r="BQ482" s="187"/>
      <c r="BU482" s="187"/>
      <c r="BY482" s="187"/>
      <c r="CC482" s="187"/>
      <c r="CG482" s="187"/>
      <c r="CK482" s="187"/>
      <c r="CO482" s="187"/>
      <c r="CS482" s="187"/>
      <c r="CW482" s="187"/>
      <c r="DF482" s="187"/>
      <c r="DO482" s="187"/>
    </row>
    <row r="483" spans="65:119" x14ac:dyDescent="0.2">
      <c r="BM483" s="187"/>
      <c r="BQ483" s="187"/>
      <c r="BU483" s="187"/>
      <c r="BY483" s="187"/>
      <c r="CC483" s="187"/>
      <c r="CG483" s="187"/>
      <c r="CK483" s="187"/>
      <c r="CO483" s="187"/>
      <c r="CS483" s="187"/>
      <c r="CW483" s="187"/>
      <c r="DF483" s="187"/>
      <c r="DO483" s="187"/>
    </row>
    <row r="484" spans="65:119" x14ac:dyDescent="0.2">
      <c r="BM484" s="187"/>
      <c r="BQ484" s="187"/>
      <c r="BU484" s="187"/>
      <c r="BY484" s="187"/>
      <c r="CC484" s="187"/>
      <c r="CG484" s="187"/>
      <c r="CK484" s="187"/>
      <c r="CO484" s="187"/>
      <c r="CS484" s="187"/>
      <c r="CW484" s="187"/>
      <c r="DF484" s="187"/>
      <c r="DO484" s="187"/>
    </row>
    <row r="485" spans="65:119" x14ac:dyDescent="0.2">
      <c r="BM485" s="187"/>
      <c r="BQ485" s="187"/>
      <c r="BU485" s="187"/>
      <c r="BY485" s="187"/>
      <c r="CC485" s="187"/>
      <c r="CG485" s="187"/>
      <c r="CK485" s="187"/>
      <c r="CO485" s="187"/>
      <c r="CS485" s="187"/>
      <c r="CW485" s="187"/>
      <c r="DF485" s="187"/>
      <c r="DO485" s="187"/>
    </row>
    <row r="486" spans="65:119" x14ac:dyDescent="0.2">
      <c r="BM486" s="187"/>
      <c r="BQ486" s="187"/>
      <c r="BU486" s="187"/>
      <c r="BY486" s="187"/>
      <c r="CC486" s="187"/>
      <c r="CG486" s="187"/>
      <c r="CK486" s="187"/>
      <c r="CO486" s="187"/>
      <c r="CS486" s="187"/>
      <c r="CW486" s="187"/>
      <c r="DF486" s="187"/>
      <c r="DO486" s="187"/>
    </row>
    <row r="487" spans="65:119" x14ac:dyDescent="0.2">
      <c r="BM487" s="187"/>
      <c r="BQ487" s="187"/>
      <c r="BU487" s="187"/>
      <c r="BY487" s="187"/>
      <c r="CC487" s="187"/>
      <c r="CG487" s="187"/>
      <c r="CK487" s="187"/>
      <c r="CO487" s="187"/>
      <c r="CS487" s="187"/>
      <c r="CW487" s="187"/>
      <c r="DF487" s="187"/>
      <c r="DO487" s="187"/>
    </row>
    <row r="488" spans="65:119" x14ac:dyDescent="0.2">
      <c r="BM488" s="187"/>
      <c r="BQ488" s="187"/>
      <c r="BU488" s="187"/>
      <c r="BY488" s="187"/>
      <c r="CC488" s="187"/>
      <c r="CG488" s="187"/>
      <c r="CK488" s="187"/>
      <c r="CO488" s="187"/>
      <c r="CS488" s="187"/>
      <c r="CW488" s="187"/>
      <c r="DF488" s="187"/>
      <c r="DO488" s="187"/>
    </row>
    <row r="489" spans="65:119" x14ac:dyDescent="0.2">
      <c r="BM489" s="187"/>
      <c r="BQ489" s="187"/>
      <c r="BU489" s="187"/>
      <c r="BY489" s="187"/>
      <c r="CC489" s="187"/>
      <c r="CG489" s="187"/>
      <c r="CK489" s="187"/>
      <c r="CO489" s="187"/>
      <c r="CS489" s="187"/>
      <c r="CW489" s="187"/>
      <c r="DF489" s="187"/>
      <c r="DO489" s="187"/>
    </row>
    <row r="490" spans="65:119" x14ac:dyDescent="0.2">
      <c r="BM490" s="187"/>
      <c r="BQ490" s="187"/>
      <c r="BU490" s="187"/>
      <c r="BY490" s="187"/>
      <c r="CC490" s="187"/>
      <c r="CG490" s="187"/>
      <c r="CK490" s="187"/>
      <c r="CO490" s="187"/>
      <c r="CS490" s="187"/>
      <c r="CW490" s="187"/>
      <c r="DF490" s="187"/>
      <c r="DO490" s="187"/>
    </row>
    <row r="491" spans="65:119" x14ac:dyDescent="0.2">
      <c r="BM491" s="187"/>
      <c r="BQ491" s="187"/>
      <c r="BU491" s="187"/>
      <c r="BY491" s="187"/>
      <c r="CC491" s="187"/>
      <c r="CG491" s="187"/>
      <c r="CK491" s="187"/>
      <c r="CO491" s="187"/>
      <c r="CS491" s="187"/>
      <c r="CW491" s="187"/>
      <c r="DF491" s="187"/>
      <c r="DO491" s="187"/>
    </row>
    <row r="492" spans="65:119" x14ac:dyDescent="0.2">
      <c r="BM492" s="187"/>
      <c r="BQ492" s="187"/>
      <c r="BU492" s="187"/>
      <c r="BY492" s="187"/>
      <c r="CC492" s="187"/>
      <c r="CG492" s="187"/>
      <c r="CK492" s="187"/>
      <c r="CO492" s="187"/>
      <c r="CS492" s="187"/>
      <c r="CW492" s="187"/>
      <c r="DF492" s="187"/>
      <c r="DO492" s="187"/>
    </row>
    <row r="493" spans="65:119" x14ac:dyDescent="0.2">
      <c r="BM493" s="187"/>
      <c r="BQ493" s="187"/>
      <c r="BU493" s="187"/>
      <c r="BY493" s="187"/>
      <c r="CC493" s="187"/>
      <c r="CG493" s="187"/>
      <c r="CK493" s="187"/>
      <c r="CO493" s="187"/>
      <c r="CS493" s="187"/>
      <c r="CW493" s="187"/>
      <c r="DF493" s="187"/>
      <c r="DO493" s="187"/>
    </row>
    <row r="494" spans="65:119" x14ac:dyDescent="0.2">
      <c r="BM494" s="187"/>
      <c r="BQ494" s="187"/>
      <c r="BU494" s="187"/>
      <c r="BY494" s="187"/>
      <c r="CC494" s="187"/>
      <c r="CG494" s="187"/>
      <c r="CK494" s="187"/>
      <c r="CO494" s="187"/>
      <c r="CS494" s="187"/>
      <c r="CW494" s="187"/>
      <c r="DF494" s="187"/>
      <c r="DO494" s="187"/>
    </row>
    <row r="495" spans="65:119" x14ac:dyDescent="0.2">
      <c r="BM495" s="187"/>
      <c r="BQ495" s="187"/>
      <c r="BU495" s="187"/>
      <c r="BY495" s="187"/>
      <c r="CC495" s="187"/>
      <c r="CG495" s="187"/>
      <c r="CK495" s="187"/>
      <c r="CO495" s="187"/>
      <c r="CS495" s="187"/>
      <c r="CW495" s="187"/>
      <c r="DF495" s="187"/>
      <c r="DO495" s="187"/>
    </row>
    <row r="496" spans="65:119" x14ac:dyDescent="0.2">
      <c r="BM496" s="187"/>
      <c r="BQ496" s="187"/>
      <c r="BU496" s="187"/>
      <c r="BY496" s="187"/>
      <c r="CC496" s="187"/>
      <c r="CG496" s="187"/>
      <c r="CK496" s="187"/>
      <c r="CO496" s="187"/>
      <c r="CS496" s="187"/>
      <c r="CW496" s="187"/>
      <c r="DF496" s="187"/>
      <c r="DO496" s="187"/>
    </row>
    <row r="497" spans="65:119" x14ac:dyDescent="0.2">
      <c r="BM497" s="187"/>
      <c r="BQ497" s="187"/>
      <c r="BU497" s="187"/>
      <c r="BY497" s="187"/>
      <c r="CC497" s="187"/>
      <c r="CG497" s="187"/>
      <c r="CK497" s="187"/>
      <c r="CO497" s="187"/>
      <c r="CS497" s="187"/>
      <c r="CW497" s="187"/>
      <c r="DF497" s="187"/>
      <c r="DO497" s="187"/>
    </row>
    <row r="498" spans="65:119" x14ac:dyDescent="0.2">
      <c r="BM498" s="187"/>
      <c r="BQ498" s="187"/>
      <c r="BU498" s="187"/>
      <c r="BY498" s="187"/>
      <c r="CC498" s="187"/>
      <c r="CG498" s="187"/>
      <c r="CK498" s="187"/>
      <c r="CO498" s="187"/>
      <c r="CS498" s="187"/>
      <c r="CW498" s="187"/>
      <c r="DF498" s="187"/>
      <c r="DO498" s="187"/>
    </row>
    <row r="499" spans="65:119" x14ac:dyDescent="0.2">
      <c r="BM499" s="187"/>
      <c r="BQ499" s="187"/>
      <c r="BU499" s="187"/>
      <c r="BY499" s="187"/>
      <c r="CC499" s="187"/>
      <c r="CG499" s="187"/>
      <c r="CK499" s="187"/>
      <c r="CO499" s="187"/>
      <c r="CS499" s="187"/>
      <c r="CW499" s="187"/>
      <c r="DF499" s="187"/>
      <c r="DO499" s="187"/>
    </row>
    <row r="500" spans="65:119" x14ac:dyDescent="0.2">
      <c r="BM500" s="187"/>
      <c r="BQ500" s="187"/>
      <c r="BU500" s="187"/>
      <c r="BY500" s="187"/>
      <c r="CC500" s="187"/>
      <c r="CG500" s="187"/>
      <c r="CK500" s="187"/>
      <c r="CO500" s="187"/>
      <c r="CS500" s="187"/>
      <c r="CW500" s="187"/>
      <c r="DF500" s="187"/>
      <c r="DO500" s="187"/>
    </row>
    <row r="501" spans="65:119" x14ac:dyDescent="0.2">
      <c r="BM501" s="187"/>
      <c r="BQ501" s="187"/>
      <c r="BU501" s="187"/>
      <c r="BY501" s="187"/>
      <c r="CC501" s="187"/>
      <c r="CG501" s="187"/>
      <c r="CK501" s="187"/>
      <c r="CO501" s="187"/>
      <c r="CS501" s="187"/>
      <c r="CW501" s="187"/>
      <c r="DF501" s="187"/>
      <c r="DO501" s="187"/>
    </row>
    <row r="502" spans="65:119" x14ac:dyDescent="0.2">
      <c r="BM502" s="187"/>
      <c r="BQ502" s="187"/>
      <c r="BU502" s="187"/>
      <c r="BY502" s="187"/>
      <c r="CC502" s="187"/>
      <c r="CG502" s="187"/>
      <c r="CK502" s="187"/>
      <c r="CO502" s="187"/>
      <c r="CS502" s="187"/>
      <c r="CW502" s="187"/>
      <c r="DF502" s="187"/>
      <c r="DO502" s="187"/>
    </row>
    <row r="503" spans="65:119" x14ac:dyDescent="0.2">
      <c r="BM503" s="187"/>
      <c r="BQ503" s="187"/>
      <c r="BU503" s="187"/>
      <c r="BY503" s="187"/>
      <c r="CC503" s="187"/>
      <c r="CG503" s="187"/>
      <c r="CK503" s="187"/>
      <c r="CO503" s="187"/>
      <c r="CS503" s="187"/>
      <c r="CW503" s="187"/>
      <c r="DF503" s="187"/>
      <c r="DO503" s="187"/>
    </row>
    <row r="504" spans="65:119" x14ac:dyDescent="0.2">
      <c r="BM504" s="187"/>
      <c r="BQ504" s="187"/>
      <c r="BU504" s="187"/>
      <c r="BY504" s="187"/>
      <c r="CC504" s="187"/>
      <c r="CG504" s="187"/>
      <c r="CK504" s="187"/>
      <c r="CO504" s="187"/>
      <c r="CS504" s="187"/>
      <c r="CW504" s="187"/>
      <c r="DF504" s="187"/>
      <c r="DO504" s="187"/>
    </row>
    <row r="505" spans="65:119" x14ac:dyDescent="0.2">
      <c r="BM505" s="187"/>
      <c r="BQ505" s="187"/>
      <c r="BU505" s="187"/>
      <c r="BY505" s="187"/>
      <c r="CC505" s="187"/>
      <c r="CG505" s="187"/>
      <c r="CK505" s="187"/>
      <c r="CO505" s="187"/>
      <c r="CS505" s="187"/>
      <c r="CW505" s="187"/>
      <c r="DF505" s="187"/>
      <c r="DO505" s="187"/>
    </row>
    <row r="506" spans="65:119" x14ac:dyDescent="0.2">
      <c r="BM506" s="187"/>
      <c r="BQ506" s="187"/>
      <c r="BU506" s="187"/>
      <c r="BY506" s="187"/>
      <c r="CC506" s="187"/>
      <c r="CG506" s="187"/>
      <c r="CK506" s="187"/>
      <c r="CO506" s="187"/>
      <c r="CS506" s="187"/>
      <c r="CW506" s="187"/>
      <c r="DF506" s="187"/>
      <c r="DO506" s="187"/>
    </row>
    <row r="507" spans="65:119" x14ac:dyDescent="0.2">
      <c r="BM507" s="187"/>
      <c r="BQ507" s="187"/>
      <c r="BU507" s="187"/>
      <c r="BY507" s="187"/>
      <c r="CC507" s="187"/>
      <c r="CG507" s="187"/>
      <c r="CK507" s="187"/>
      <c r="CO507" s="187"/>
      <c r="CS507" s="187"/>
      <c r="CW507" s="187"/>
      <c r="DF507" s="187"/>
      <c r="DO507" s="187"/>
    </row>
    <row r="508" spans="65:119" x14ac:dyDescent="0.2">
      <c r="BM508" s="187"/>
      <c r="BQ508" s="187"/>
      <c r="BU508" s="187"/>
      <c r="BY508" s="187"/>
      <c r="CC508" s="187"/>
      <c r="CG508" s="187"/>
      <c r="CK508" s="187"/>
      <c r="CO508" s="187"/>
      <c r="CS508" s="187"/>
      <c r="CW508" s="187"/>
      <c r="DF508" s="187"/>
      <c r="DO508" s="187"/>
    </row>
    <row r="509" spans="65:119" x14ac:dyDescent="0.2">
      <c r="BM509" s="187"/>
      <c r="BQ509" s="187"/>
      <c r="BU509" s="187"/>
      <c r="BY509" s="187"/>
      <c r="CC509" s="187"/>
      <c r="CG509" s="187"/>
      <c r="CK509" s="187"/>
      <c r="CO509" s="187"/>
      <c r="CS509" s="187"/>
      <c r="CW509" s="187"/>
      <c r="DF509" s="187"/>
      <c r="DO509" s="187"/>
    </row>
    <row r="510" spans="65:119" x14ac:dyDescent="0.2">
      <c r="BM510" s="187"/>
      <c r="BQ510" s="187"/>
      <c r="BU510" s="187"/>
      <c r="BY510" s="187"/>
      <c r="CC510" s="187"/>
      <c r="CG510" s="187"/>
      <c r="CK510" s="187"/>
      <c r="CO510" s="187"/>
      <c r="CS510" s="187"/>
      <c r="CW510" s="187"/>
      <c r="DF510" s="187"/>
      <c r="DO510" s="187"/>
    </row>
    <row r="511" spans="65:119" x14ac:dyDescent="0.2">
      <c r="BM511" s="187"/>
      <c r="BQ511" s="187"/>
      <c r="BU511" s="187"/>
      <c r="BY511" s="187"/>
      <c r="CC511" s="187"/>
      <c r="CG511" s="187"/>
      <c r="CK511" s="187"/>
      <c r="CO511" s="187"/>
      <c r="CS511" s="187"/>
      <c r="CW511" s="187"/>
      <c r="DF511" s="187"/>
      <c r="DO511" s="187"/>
    </row>
    <row r="512" spans="65:119" x14ac:dyDescent="0.2">
      <c r="BM512" s="187"/>
      <c r="BQ512" s="187"/>
      <c r="BU512" s="187"/>
      <c r="BY512" s="187"/>
      <c r="CC512" s="187"/>
      <c r="CG512" s="187"/>
      <c r="CK512" s="187"/>
      <c r="CO512" s="187"/>
      <c r="CS512" s="187"/>
      <c r="CW512" s="187"/>
      <c r="DF512" s="187"/>
      <c r="DO512" s="187"/>
    </row>
    <row r="513" spans="65:119" x14ac:dyDescent="0.2">
      <c r="BM513" s="187"/>
      <c r="BQ513" s="187"/>
      <c r="BU513" s="187"/>
      <c r="BY513" s="187"/>
      <c r="CC513" s="187"/>
      <c r="CG513" s="187"/>
      <c r="CK513" s="187"/>
      <c r="CO513" s="187"/>
      <c r="CS513" s="187"/>
      <c r="CW513" s="187"/>
      <c r="DF513" s="187"/>
      <c r="DO513" s="187"/>
    </row>
    <row r="514" spans="65:119" x14ac:dyDescent="0.2">
      <c r="BM514" s="187"/>
      <c r="BQ514" s="187"/>
      <c r="BU514" s="187"/>
      <c r="BY514" s="187"/>
      <c r="CC514" s="187"/>
      <c r="CG514" s="187"/>
      <c r="CK514" s="187"/>
      <c r="CO514" s="187"/>
      <c r="CS514" s="187"/>
      <c r="CW514" s="187"/>
      <c r="DF514" s="187"/>
      <c r="DO514" s="187"/>
    </row>
    <row r="515" spans="65:119" x14ac:dyDescent="0.2">
      <c r="BM515" s="187"/>
      <c r="BQ515" s="187"/>
      <c r="BU515" s="187"/>
      <c r="BY515" s="187"/>
      <c r="CC515" s="187"/>
      <c r="CG515" s="187"/>
      <c r="CK515" s="187"/>
      <c r="CO515" s="187"/>
      <c r="CS515" s="187"/>
      <c r="CW515" s="187"/>
      <c r="DF515" s="187"/>
      <c r="DO515" s="187"/>
    </row>
    <row r="516" spans="65:119" x14ac:dyDescent="0.2">
      <c r="BM516" s="187"/>
      <c r="BQ516" s="187"/>
      <c r="BU516" s="187"/>
      <c r="BY516" s="187"/>
      <c r="CC516" s="187"/>
      <c r="CG516" s="187"/>
      <c r="CK516" s="187"/>
      <c r="CO516" s="187"/>
      <c r="CS516" s="187"/>
      <c r="CW516" s="187"/>
      <c r="DF516" s="187"/>
      <c r="DO516" s="187"/>
    </row>
    <row r="517" spans="65:119" x14ac:dyDescent="0.2">
      <c r="BM517" s="187"/>
      <c r="BQ517" s="187"/>
      <c r="BU517" s="187"/>
      <c r="BY517" s="187"/>
      <c r="CC517" s="187"/>
      <c r="CG517" s="187"/>
      <c r="CK517" s="187"/>
      <c r="CO517" s="187"/>
      <c r="CS517" s="187"/>
      <c r="CW517" s="187"/>
      <c r="DF517" s="187"/>
      <c r="DO517" s="187"/>
    </row>
    <row r="518" spans="65:119" x14ac:dyDescent="0.2">
      <c r="BM518" s="187"/>
      <c r="BQ518" s="187"/>
      <c r="BU518" s="187"/>
      <c r="BY518" s="187"/>
      <c r="CC518" s="187"/>
      <c r="CG518" s="187"/>
      <c r="CK518" s="187"/>
      <c r="CO518" s="187"/>
      <c r="CS518" s="187"/>
      <c r="CW518" s="187"/>
      <c r="DF518" s="187"/>
      <c r="DO518" s="187"/>
    </row>
    <row r="519" spans="65:119" x14ac:dyDescent="0.2">
      <c r="BM519" s="187"/>
      <c r="BQ519" s="187"/>
      <c r="BU519" s="187"/>
      <c r="BY519" s="187"/>
      <c r="CC519" s="187"/>
      <c r="CG519" s="187"/>
      <c r="CK519" s="187"/>
      <c r="CO519" s="187"/>
      <c r="CS519" s="187"/>
      <c r="CW519" s="187"/>
      <c r="DF519" s="187"/>
      <c r="DO519" s="187"/>
    </row>
    <row r="520" spans="65:119" x14ac:dyDescent="0.2">
      <c r="BM520" s="187"/>
      <c r="BQ520" s="187"/>
      <c r="BU520" s="187"/>
      <c r="BY520" s="187"/>
      <c r="CC520" s="187"/>
      <c r="CG520" s="187"/>
      <c r="CK520" s="187"/>
      <c r="CO520" s="187"/>
      <c r="CS520" s="187"/>
      <c r="CW520" s="187"/>
      <c r="DF520" s="187"/>
      <c r="DO520" s="187"/>
    </row>
    <row r="521" spans="65:119" x14ac:dyDescent="0.2">
      <c r="BM521" s="187"/>
      <c r="BQ521" s="187"/>
      <c r="BU521" s="187"/>
      <c r="BY521" s="187"/>
      <c r="CC521" s="187"/>
      <c r="CG521" s="187"/>
      <c r="CK521" s="187"/>
      <c r="CO521" s="187"/>
      <c r="CS521" s="187"/>
      <c r="CW521" s="187"/>
      <c r="DF521" s="187"/>
      <c r="DO521" s="187"/>
    </row>
    <row r="522" spans="65:119" x14ac:dyDescent="0.2">
      <c r="BM522" s="187"/>
      <c r="BQ522" s="187"/>
      <c r="BU522" s="187"/>
      <c r="BY522" s="187"/>
      <c r="CC522" s="187"/>
      <c r="CG522" s="187"/>
      <c r="CK522" s="187"/>
      <c r="CO522" s="187"/>
      <c r="CS522" s="187"/>
      <c r="CW522" s="187"/>
      <c r="DF522" s="187"/>
      <c r="DO522" s="187"/>
    </row>
    <row r="523" spans="65:119" x14ac:dyDescent="0.2">
      <c r="BM523" s="187"/>
      <c r="BQ523" s="187"/>
      <c r="BU523" s="187"/>
      <c r="BY523" s="187"/>
      <c r="CC523" s="187"/>
      <c r="CG523" s="187"/>
      <c r="CK523" s="187"/>
      <c r="CO523" s="187"/>
      <c r="CS523" s="187"/>
      <c r="CW523" s="187"/>
      <c r="DF523" s="187"/>
      <c r="DO523" s="187"/>
    </row>
    <row r="524" spans="65:119" x14ac:dyDescent="0.2">
      <c r="BM524" s="187"/>
      <c r="BQ524" s="187"/>
      <c r="BU524" s="187"/>
      <c r="BY524" s="187"/>
      <c r="CC524" s="187"/>
      <c r="CG524" s="187"/>
      <c r="CK524" s="187"/>
      <c r="CO524" s="187"/>
      <c r="CS524" s="187"/>
      <c r="CW524" s="187"/>
      <c r="DF524" s="187"/>
      <c r="DO524" s="187"/>
    </row>
    <row r="525" spans="65:119" x14ac:dyDescent="0.2">
      <c r="BM525" s="187"/>
      <c r="BQ525" s="187"/>
      <c r="BU525" s="187"/>
      <c r="BY525" s="187"/>
      <c r="CC525" s="187"/>
      <c r="CG525" s="187"/>
      <c r="CK525" s="187"/>
      <c r="CO525" s="187"/>
      <c r="CS525" s="187"/>
      <c r="CW525" s="187"/>
      <c r="DF525" s="187"/>
      <c r="DO525" s="187"/>
    </row>
    <row r="526" spans="65:119" x14ac:dyDescent="0.2">
      <c r="BM526" s="187"/>
      <c r="BQ526" s="187"/>
      <c r="BU526" s="187"/>
      <c r="BY526" s="187"/>
      <c r="CC526" s="187"/>
      <c r="CG526" s="187"/>
      <c r="CK526" s="187"/>
      <c r="CO526" s="187"/>
      <c r="CS526" s="187"/>
      <c r="CW526" s="187"/>
      <c r="DF526" s="187"/>
      <c r="DO526" s="187"/>
    </row>
    <row r="527" spans="65:119" x14ac:dyDescent="0.2">
      <c r="BM527" s="187"/>
      <c r="BQ527" s="187"/>
      <c r="BU527" s="187"/>
      <c r="BY527" s="187"/>
      <c r="CC527" s="187"/>
      <c r="CG527" s="187"/>
      <c r="CK527" s="187"/>
      <c r="CO527" s="187"/>
      <c r="CS527" s="187"/>
      <c r="CW527" s="187"/>
      <c r="DF527" s="187"/>
      <c r="DO527" s="187"/>
    </row>
    <row r="528" spans="65:119" x14ac:dyDescent="0.2">
      <c r="BM528" s="187"/>
      <c r="BQ528" s="187"/>
      <c r="BU528" s="187"/>
      <c r="BY528" s="187"/>
      <c r="CC528" s="187"/>
      <c r="CG528" s="187"/>
      <c r="CK528" s="187"/>
      <c r="CO528" s="187"/>
      <c r="CS528" s="187"/>
      <c r="CW528" s="187"/>
      <c r="DF528" s="187"/>
      <c r="DO528" s="187"/>
    </row>
    <row r="529" spans="65:119" x14ac:dyDescent="0.2">
      <c r="BM529" s="187"/>
      <c r="BQ529" s="187"/>
      <c r="BU529" s="187"/>
      <c r="BY529" s="187"/>
      <c r="CC529" s="187"/>
      <c r="CG529" s="187"/>
      <c r="CK529" s="187"/>
      <c r="CO529" s="187"/>
      <c r="CS529" s="187"/>
      <c r="CW529" s="187"/>
      <c r="DF529" s="187"/>
      <c r="DO529" s="187"/>
    </row>
    <row r="530" spans="65:119" x14ac:dyDescent="0.2">
      <c r="BM530" s="187"/>
      <c r="BQ530" s="187"/>
      <c r="BU530" s="187"/>
      <c r="BY530" s="187"/>
      <c r="CC530" s="187"/>
      <c r="CG530" s="187"/>
      <c r="CK530" s="187"/>
      <c r="CO530" s="187"/>
      <c r="CS530" s="187"/>
      <c r="CW530" s="187"/>
      <c r="DF530" s="187"/>
      <c r="DO530" s="187"/>
    </row>
    <row r="531" spans="65:119" x14ac:dyDescent="0.2">
      <c r="BM531" s="187"/>
      <c r="BQ531" s="187"/>
      <c r="BU531" s="187"/>
      <c r="BY531" s="187"/>
      <c r="CC531" s="187"/>
      <c r="CG531" s="187"/>
      <c r="CK531" s="187"/>
      <c r="CO531" s="187"/>
      <c r="CS531" s="187"/>
      <c r="CW531" s="187"/>
      <c r="DF531" s="187"/>
      <c r="DO531" s="187"/>
    </row>
    <row r="532" spans="65:119" x14ac:dyDescent="0.2">
      <c r="BM532" s="187"/>
      <c r="BQ532" s="187"/>
      <c r="BU532" s="187"/>
      <c r="BY532" s="187"/>
      <c r="CC532" s="187"/>
      <c r="CG532" s="187"/>
      <c r="CK532" s="187"/>
      <c r="CO532" s="187"/>
      <c r="CS532" s="187"/>
      <c r="CW532" s="187"/>
      <c r="DF532" s="187"/>
      <c r="DO532" s="187"/>
    </row>
    <row r="533" spans="65:119" x14ac:dyDescent="0.2">
      <c r="BM533" s="187"/>
      <c r="BQ533" s="187"/>
      <c r="BU533" s="187"/>
      <c r="BY533" s="187"/>
      <c r="CC533" s="187"/>
      <c r="CG533" s="187"/>
      <c r="CK533" s="187"/>
      <c r="CO533" s="187"/>
      <c r="CS533" s="187"/>
      <c r="CW533" s="187"/>
      <c r="DF533" s="187"/>
      <c r="DO533" s="187"/>
    </row>
    <row r="534" spans="65:119" x14ac:dyDescent="0.2">
      <c r="BM534" s="187"/>
      <c r="BQ534" s="187"/>
      <c r="BU534" s="187"/>
      <c r="BY534" s="187"/>
      <c r="CC534" s="187"/>
      <c r="CG534" s="187"/>
      <c r="CK534" s="187"/>
      <c r="CO534" s="187"/>
      <c r="CS534" s="187"/>
      <c r="CW534" s="187"/>
      <c r="DF534" s="187"/>
      <c r="DO534" s="187"/>
    </row>
    <row r="535" spans="65:119" x14ac:dyDescent="0.2">
      <c r="BM535" s="187"/>
      <c r="BQ535" s="187"/>
      <c r="BU535" s="187"/>
      <c r="BY535" s="187"/>
      <c r="CC535" s="187"/>
      <c r="CG535" s="187"/>
      <c r="CK535" s="187"/>
      <c r="CO535" s="187"/>
      <c r="CS535" s="187"/>
      <c r="CW535" s="187"/>
      <c r="DF535" s="187"/>
      <c r="DO535" s="187"/>
    </row>
    <row r="536" spans="65:119" x14ac:dyDescent="0.2">
      <c r="BM536" s="187"/>
      <c r="BQ536" s="187"/>
      <c r="BU536" s="187"/>
      <c r="BY536" s="187"/>
      <c r="CC536" s="187"/>
      <c r="CG536" s="187"/>
      <c r="CK536" s="187"/>
      <c r="CO536" s="187"/>
      <c r="CS536" s="187"/>
      <c r="CW536" s="187"/>
      <c r="DF536" s="187"/>
      <c r="DO536" s="187"/>
    </row>
    <row r="537" spans="65:119" x14ac:dyDescent="0.2">
      <c r="BM537" s="187"/>
      <c r="BQ537" s="187"/>
      <c r="BU537" s="187"/>
      <c r="BY537" s="187"/>
      <c r="CC537" s="187"/>
      <c r="CG537" s="187"/>
      <c r="CK537" s="187"/>
      <c r="CO537" s="187"/>
      <c r="CS537" s="187"/>
      <c r="CW537" s="187"/>
      <c r="DF537" s="187"/>
      <c r="DO537" s="187"/>
    </row>
    <row r="538" spans="65:119" x14ac:dyDescent="0.2">
      <c r="BM538" s="187"/>
      <c r="BQ538" s="187"/>
      <c r="BU538" s="187"/>
      <c r="BY538" s="187"/>
      <c r="CC538" s="187"/>
      <c r="CG538" s="187"/>
      <c r="CK538" s="187"/>
      <c r="CO538" s="187"/>
      <c r="CS538" s="187"/>
      <c r="CW538" s="187"/>
      <c r="DF538" s="187"/>
      <c r="DO538" s="187"/>
    </row>
    <row r="539" spans="65:119" x14ac:dyDescent="0.2">
      <c r="BM539" s="187"/>
      <c r="BQ539" s="187"/>
      <c r="BU539" s="187"/>
      <c r="BY539" s="187"/>
      <c r="CC539" s="187"/>
      <c r="CG539" s="187"/>
      <c r="CK539" s="187"/>
      <c r="CO539" s="187"/>
      <c r="CS539" s="187"/>
      <c r="CW539" s="187"/>
      <c r="DF539" s="187"/>
      <c r="DO539" s="187"/>
    </row>
    <row r="540" spans="65:119" x14ac:dyDescent="0.2">
      <c r="BM540" s="187"/>
      <c r="BQ540" s="187"/>
      <c r="BU540" s="187"/>
      <c r="BY540" s="187"/>
      <c r="CC540" s="187"/>
      <c r="CG540" s="187"/>
      <c r="CK540" s="187"/>
      <c r="CO540" s="187"/>
      <c r="CS540" s="187"/>
      <c r="CW540" s="187"/>
      <c r="DF540" s="187"/>
      <c r="DO540" s="187"/>
    </row>
    <row r="541" spans="65:119" x14ac:dyDescent="0.2">
      <c r="BM541" s="187"/>
      <c r="BQ541" s="187"/>
      <c r="BU541" s="187"/>
      <c r="BY541" s="187"/>
      <c r="CC541" s="187"/>
      <c r="CG541" s="187"/>
      <c r="CK541" s="187"/>
      <c r="CO541" s="187"/>
      <c r="CS541" s="187"/>
      <c r="CW541" s="187"/>
      <c r="DF541" s="187"/>
      <c r="DO541" s="187"/>
    </row>
    <row r="542" spans="65:119" x14ac:dyDescent="0.2">
      <c r="BM542" s="187"/>
      <c r="BQ542" s="187"/>
      <c r="BU542" s="187"/>
      <c r="BY542" s="187"/>
      <c r="CC542" s="187"/>
      <c r="CG542" s="187"/>
      <c r="CK542" s="187"/>
      <c r="CO542" s="187"/>
      <c r="CS542" s="187"/>
      <c r="CW542" s="187"/>
      <c r="DF542" s="187"/>
      <c r="DO542" s="187"/>
    </row>
    <row r="543" spans="65:119" x14ac:dyDescent="0.2">
      <c r="BM543" s="187"/>
      <c r="BQ543" s="187"/>
      <c r="BU543" s="187"/>
      <c r="BY543" s="187"/>
      <c r="CC543" s="187"/>
      <c r="CG543" s="187"/>
      <c r="CK543" s="187"/>
      <c r="CO543" s="187"/>
      <c r="CS543" s="187"/>
      <c r="CW543" s="187"/>
      <c r="DF543" s="187"/>
      <c r="DO543" s="187"/>
    </row>
    <row r="544" spans="65:119" x14ac:dyDescent="0.2">
      <c r="BM544" s="187"/>
      <c r="BQ544" s="187"/>
      <c r="BU544" s="187"/>
      <c r="BY544" s="187"/>
      <c r="CC544" s="187"/>
      <c r="CG544" s="187"/>
      <c r="CK544" s="187"/>
      <c r="CO544" s="187"/>
      <c r="CS544" s="187"/>
      <c r="CW544" s="187"/>
      <c r="DF544" s="187"/>
      <c r="DO544" s="187"/>
    </row>
    <row r="545" spans="65:119" x14ac:dyDescent="0.2">
      <c r="BM545" s="187"/>
      <c r="BQ545" s="187"/>
      <c r="BU545" s="187"/>
      <c r="BY545" s="187"/>
      <c r="CC545" s="187"/>
      <c r="CG545" s="187"/>
      <c r="CK545" s="187"/>
      <c r="CO545" s="187"/>
      <c r="CS545" s="187"/>
      <c r="CW545" s="187"/>
      <c r="DF545" s="187"/>
      <c r="DO545" s="187"/>
    </row>
    <row r="546" spans="65:119" x14ac:dyDescent="0.2">
      <c r="BM546" s="187"/>
      <c r="BQ546" s="187"/>
      <c r="BU546" s="187"/>
      <c r="BY546" s="187"/>
      <c r="CC546" s="187"/>
      <c r="CG546" s="187"/>
      <c r="CK546" s="187"/>
      <c r="CO546" s="187"/>
      <c r="CS546" s="187"/>
      <c r="CW546" s="187"/>
      <c r="DF546" s="187"/>
      <c r="DO546" s="187"/>
    </row>
    <row r="547" spans="65:119" x14ac:dyDescent="0.2">
      <c r="BM547" s="187"/>
      <c r="BQ547" s="187"/>
      <c r="BU547" s="187"/>
      <c r="BY547" s="187"/>
      <c r="CC547" s="187"/>
      <c r="CG547" s="187"/>
      <c r="CK547" s="187"/>
      <c r="CO547" s="187"/>
      <c r="CS547" s="187"/>
      <c r="CW547" s="187"/>
      <c r="DF547" s="187"/>
      <c r="DO547" s="187"/>
    </row>
    <row r="548" spans="65:119" x14ac:dyDescent="0.2">
      <c r="BM548" s="187"/>
      <c r="BQ548" s="187"/>
      <c r="BU548" s="187"/>
      <c r="BY548" s="187"/>
      <c r="CC548" s="187"/>
      <c r="CG548" s="187"/>
      <c r="CK548" s="187"/>
      <c r="CO548" s="187"/>
      <c r="CS548" s="187"/>
      <c r="CW548" s="187"/>
      <c r="DF548" s="187"/>
      <c r="DO548" s="187"/>
    </row>
    <row r="549" spans="65:119" x14ac:dyDescent="0.2">
      <c r="BM549" s="187"/>
      <c r="BQ549" s="187"/>
      <c r="BU549" s="187"/>
      <c r="BY549" s="187"/>
      <c r="CC549" s="187"/>
      <c r="CG549" s="187"/>
      <c r="CK549" s="187"/>
      <c r="CO549" s="187"/>
      <c r="CS549" s="187"/>
      <c r="CW549" s="187"/>
      <c r="DF549" s="187"/>
      <c r="DO549" s="187"/>
    </row>
    <row r="550" spans="65:119" x14ac:dyDescent="0.2">
      <c r="BM550" s="187"/>
      <c r="BQ550" s="187"/>
      <c r="BU550" s="187"/>
      <c r="BY550" s="187"/>
      <c r="CC550" s="187"/>
      <c r="CG550" s="187"/>
      <c r="CK550" s="187"/>
      <c r="CO550" s="187"/>
      <c r="CS550" s="187"/>
      <c r="CW550" s="187"/>
      <c r="DF550" s="187"/>
      <c r="DO550" s="187"/>
    </row>
    <row r="551" spans="65:119" x14ac:dyDescent="0.2">
      <c r="BM551" s="187"/>
      <c r="BQ551" s="187"/>
      <c r="BU551" s="187"/>
      <c r="BY551" s="187"/>
      <c r="CC551" s="187"/>
      <c r="CG551" s="187"/>
      <c r="CK551" s="187"/>
      <c r="CO551" s="187"/>
      <c r="CS551" s="187"/>
      <c r="CW551" s="187"/>
      <c r="DF551" s="187"/>
      <c r="DO551" s="187"/>
    </row>
    <row r="552" spans="65:119" x14ac:dyDescent="0.2">
      <c r="BM552" s="187"/>
      <c r="BQ552" s="187"/>
      <c r="BU552" s="187"/>
      <c r="BY552" s="187"/>
      <c r="CC552" s="187"/>
      <c r="CG552" s="187"/>
      <c r="CK552" s="187"/>
      <c r="CO552" s="187"/>
      <c r="CS552" s="187"/>
      <c r="CW552" s="187"/>
      <c r="DF552" s="187"/>
      <c r="DO552" s="187"/>
    </row>
    <row r="553" spans="65:119" x14ac:dyDescent="0.2">
      <c r="BM553" s="187"/>
      <c r="BQ553" s="187"/>
      <c r="BU553" s="187"/>
      <c r="BY553" s="187"/>
      <c r="CC553" s="187"/>
      <c r="CG553" s="187"/>
      <c r="CK553" s="187"/>
      <c r="CO553" s="187"/>
      <c r="CS553" s="187"/>
      <c r="CW553" s="187"/>
      <c r="DF553" s="187"/>
      <c r="DO553" s="187"/>
    </row>
    <row r="554" spans="65:119" x14ac:dyDescent="0.2">
      <c r="BM554" s="187"/>
      <c r="BQ554" s="187"/>
      <c r="BU554" s="187"/>
      <c r="BY554" s="187"/>
      <c r="CC554" s="187"/>
      <c r="CG554" s="187"/>
      <c r="CK554" s="187"/>
      <c r="CO554" s="187"/>
      <c r="CS554" s="187"/>
      <c r="CW554" s="187"/>
      <c r="DF554" s="187"/>
      <c r="DO554" s="187"/>
    </row>
    <row r="555" spans="65:119" x14ac:dyDescent="0.2">
      <c r="BM555" s="187"/>
      <c r="BQ555" s="187"/>
      <c r="BU555" s="187"/>
      <c r="BY555" s="187"/>
      <c r="CC555" s="187"/>
      <c r="CG555" s="187"/>
      <c r="CK555" s="187"/>
      <c r="CO555" s="187"/>
      <c r="CS555" s="187"/>
      <c r="CW555" s="187"/>
      <c r="DF555" s="187"/>
      <c r="DO555" s="187"/>
    </row>
    <row r="556" spans="65:119" x14ac:dyDescent="0.2">
      <c r="BM556" s="187"/>
      <c r="BQ556" s="187"/>
      <c r="BU556" s="187"/>
      <c r="BY556" s="187"/>
      <c r="CC556" s="187"/>
      <c r="CG556" s="187"/>
      <c r="CK556" s="187"/>
      <c r="CO556" s="187"/>
      <c r="CS556" s="187"/>
      <c r="CW556" s="187"/>
      <c r="DF556" s="187"/>
      <c r="DO556" s="187"/>
    </row>
    <row r="557" spans="65:119" x14ac:dyDescent="0.2">
      <c r="BM557" s="187"/>
      <c r="BQ557" s="187"/>
      <c r="BU557" s="187"/>
      <c r="BY557" s="187"/>
      <c r="CC557" s="187"/>
      <c r="CG557" s="187"/>
      <c r="CK557" s="187"/>
      <c r="CO557" s="187"/>
      <c r="CS557" s="187"/>
      <c r="CW557" s="187"/>
      <c r="DF557" s="187"/>
      <c r="DO557" s="187"/>
    </row>
    <row r="558" spans="65:119" x14ac:dyDescent="0.2">
      <c r="BM558" s="187"/>
      <c r="BQ558" s="187"/>
      <c r="BU558" s="187"/>
      <c r="BY558" s="187"/>
      <c r="CC558" s="187"/>
      <c r="CG558" s="187"/>
      <c r="CK558" s="187"/>
      <c r="CO558" s="187"/>
      <c r="CS558" s="187"/>
      <c r="CW558" s="187"/>
      <c r="DF558" s="187"/>
      <c r="DO558" s="187"/>
    </row>
    <row r="559" spans="65:119" x14ac:dyDescent="0.2">
      <c r="BM559" s="187"/>
      <c r="BQ559" s="187"/>
      <c r="BU559" s="187"/>
      <c r="BY559" s="187"/>
      <c r="CC559" s="187"/>
      <c r="CG559" s="187"/>
      <c r="CK559" s="187"/>
      <c r="CO559" s="187"/>
      <c r="CS559" s="187"/>
      <c r="CW559" s="187"/>
      <c r="DF559" s="187"/>
      <c r="DO559" s="187"/>
    </row>
    <row r="560" spans="65:119" x14ac:dyDescent="0.2">
      <c r="BM560" s="187"/>
      <c r="BQ560" s="187"/>
      <c r="BU560" s="187"/>
      <c r="BY560" s="187"/>
      <c r="CC560" s="187"/>
      <c r="CG560" s="187"/>
      <c r="CK560" s="187"/>
      <c r="CO560" s="187"/>
      <c r="CS560" s="187"/>
      <c r="CW560" s="187"/>
      <c r="DF560" s="187"/>
      <c r="DO560" s="187"/>
    </row>
    <row r="561" spans="65:119" x14ac:dyDescent="0.2">
      <c r="BM561" s="187"/>
      <c r="BQ561" s="187"/>
      <c r="BU561" s="187"/>
      <c r="BY561" s="187"/>
      <c r="CC561" s="187"/>
      <c r="CG561" s="187"/>
      <c r="CK561" s="187"/>
      <c r="CO561" s="187"/>
      <c r="CS561" s="187"/>
      <c r="CW561" s="187"/>
      <c r="DF561" s="187"/>
      <c r="DO561" s="187"/>
    </row>
    <row r="562" spans="65:119" x14ac:dyDescent="0.2">
      <c r="BM562" s="187"/>
      <c r="BQ562" s="187"/>
      <c r="BU562" s="187"/>
      <c r="BY562" s="187"/>
      <c r="CC562" s="187"/>
      <c r="CG562" s="187"/>
      <c r="CK562" s="187"/>
      <c r="CO562" s="187"/>
      <c r="CS562" s="187"/>
      <c r="CW562" s="187"/>
      <c r="DF562" s="187"/>
      <c r="DO562" s="187"/>
    </row>
    <row r="563" spans="65:119" x14ac:dyDescent="0.2">
      <c r="BM563" s="187"/>
      <c r="BQ563" s="187"/>
      <c r="BU563" s="187"/>
      <c r="BY563" s="187"/>
      <c r="CC563" s="187"/>
      <c r="CG563" s="187"/>
      <c r="CK563" s="187"/>
      <c r="CO563" s="187"/>
      <c r="CS563" s="187"/>
      <c r="CW563" s="187"/>
      <c r="DF563" s="187"/>
      <c r="DO563" s="187"/>
    </row>
    <row r="564" spans="65:119" x14ac:dyDescent="0.2">
      <c r="BM564" s="187"/>
      <c r="BQ564" s="187"/>
      <c r="BU564" s="187"/>
      <c r="BY564" s="187"/>
      <c r="CC564" s="187"/>
      <c r="CG564" s="187"/>
      <c r="CK564" s="187"/>
      <c r="CO564" s="187"/>
      <c r="CS564" s="187"/>
      <c r="CW564" s="187"/>
      <c r="DF564" s="187"/>
      <c r="DO564" s="187"/>
    </row>
    <row r="565" spans="65:119" x14ac:dyDescent="0.2">
      <c r="BM565" s="187"/>
      <c r="BQ565" s="187"/>
      <c r="BU565" s="187"/>
      <c r="BY565" s="187"/>
      <c r="CC565" s="187"/>
      <c r="CG565" s="187"/>
      <c r="CK565" s="187"/>
      <c r="CO565" s="187"/>
      <c r="CS565" s="187"/>
      <c r="CW565" s="187"/>
      <c r="DF565" s="187"/>
      <c r="DO565" s="187"/>
    </row>
    <row r="566" spans="65:119" x14ac:dyDescent="0.2">
      <c r="BM566" s="187"/>
      <c r="BQ566" s="187"/>
      <c r="BU566" s="187"/>
      <c r="BY566" s="187"/>
      <c r="CC566" s="187"/>
      <c r="CG566" s="187"/>
      <c r="CK566" s="187"/>
      <c r="CO566" s="187"/>
      <c r="CS566" s="187"/>
      <c r="CW566" s="187"/>
      <c r="DF566" s="187"/>
      <c r="DO566" s="187"/>
    </row>
    <row r="567" spans="65:119" x14ac:dyDescent="0.2">
      <c r="BM567" s="187"/>
      <c r="BQ567" s="187"/>
      <c r="BU567" s="187"/>
      <c r="BY567" s="187"/>
      <c r="CC567" s="187"/>
      <c r="CG567" s="187"/>
      <c r="CK567" s="187"/>
      <c r="CO567" s="187"/>
      <c r="CS567" s="187"/>
      <c r="CW567" s="187"/>
      <c r="DF567" s="187"/>
      <c r="DO567" s="187"/>
    </row>
    <row r="568" spans="65:119" x14ac:dyDescent="0.2">
      <c r="BM568" s="187"/>
      <c r="BQ568" s="187"/>
      <c r="BU568" s="187"/>
      <c r="BY568" s="187"/>
      <c r="CC568" s="187"/>
      <c r="CG568" s="187"/>
      <c r="CK568" s="187"/>
      <c r="CO568" s="187"/>
      <c r="CS568" s="187"/>
      <c r="CW568" s="187"/>
      <c r="DF568" s="187"/>
      <c r="DO568" s="187"/>
    </row>
    <row r="569" spans="65:119" x14ac:dyDescent="0.2">
      <c r="BM569" s="187"/>
      <c r="BQ569" s="187"/>
      <c r="BU569" s="187"/>
      <c r="BY569" s="187"/>
      <c r="CC569" s="187"/>
      <c r="CG569" s="187"/>
      <c r="CK569" s="187"/>
      <c r="CO569" s="187"/>
      <c r="CS569" s="187"/>
      <c r="CW569" s="187"/>
      <c r="DF569" s="187"/>
      <c r="DO569" s="187"/>
    </row>
    <row r="570" spans="65:119" x14ac:dyDescent="0.2">
      <c r="BM570" s="187"/>
      <c r="BQ570" s="187"/>
      <c r="BU570" s="187"/>
      <c r="BY570" s="187"/>
      <c r="CC570" s="187"/>
      <c r="CG570" s="187"/>
      <c r="CK570" s="187"/>
      <c r="CO570" s="187"/>
      <c r="CS570" s="187"/>
      <c r="CW570" s="187"/>
      <c r="DF570" s="187"/>
      <c r="DO570" s="187"/>
    </row>
    <row r="571" spans="65:119" x14ac:dyDescent="0.2">
      <c r="BM571" s="187"/>
      <c r="BQ571" s="187"/>
      <c r="BU571" s="187"/>
      <c r="BY571" s="187"/>
      <c r="CC571" s="187"/>
      <c r="CG571" s="187"/>
      <c r="CK571" s="187"/>
      <c r="CO571" s="187"/>
      <c r="CS571" s="187"/>
      <c r="CW571" s="187"/>
      <c r="DF571" s="187"/>
      <c r="DO571" s="187"/>
    </row>
    <row r="572" spans="65:119" x14ac:dyDescent="0.2">
      <c r="BM572" s="187"/>
      <c r="BQ572" s="187"/>
      <c r="BU572" s="187"/>
      <c r="BY572" s="187"/>
      <c r="CC572" s="187"/>
      <c r="CG572" s="187"/>
      <c r="CK572" s="187"/>
      <c r="CO572" s="187"/>
      <c r="CS572" s="187"/>
      <c r="CW572" s="187"/>
      <c r="DF572" s="187"/>
      <c r="DO572" s="187"/>
    </row>
    <row r="573" spans="65:119" x14ac:dyDescent="0.2">
      <c r="BM573" s="187"/>
      <c r="BQ573" s="187"/>
      <c r="BU573" s="187"/>
      <c r="BY573" s="187"/>
      <c r="CC573" s="187"/>
      <c r="CG573" s="187"/>
      <c r="CK573" s="187"/>
      <c r="CO573" s="187"/>
      <c r="CS573" s="187"/>
      <c r="CW573" s="187"/>
      <c r="DF573" s="187"/>
      <c r="DO573" s="187"/>
    </row>
    <row r="574" spans="65:119" x14ac:dyDescent="0.2">
      <c r="BM574" s="187"/>
      <c r="BQ574" s="187"/>
      <c r="BU574" s="187"/>
      <c r="BY574" s="187"/>
      <c r="CC574" s="187"/>
      <c r="CG574" s="187"/>
      <c r="CK574" s="187"/>
      <c r="CO574" s="187"/>
      <c r="CS574" s="187"/>
      <c r="CW574" s="187"/>
      <c r="DF574" s="187"/>
      <c r="DO574" s="187"/>
    </row>
    <row r="575" spans="65:119" x14ac:dyDescent="0.2">
      <c r="BM575" s="187"/>
      <c r="BQ575" s="187"/>
      <c r="BU575" s="187"/>
      <c r="BY575" s="187"/>
      <c r="CC575" s="187"/>
      <c r="CG575" s="187"/>
      <c r="CK575" s="187"/>
      <c r="CO575" s="187"/>
      <c r="CS575" s="187"/>
      <c r="CW575" s="187"/>
      <c r="DF575" s="187"/>
      <c r="DO575" s="187"/>
    </row>
    <row r="576" spans="65:119" x14ac:dyDescent="0.2">
      <c r="BM576" s="187"/>
      <c r="BQ576" s="187"/>
      <c r="BU576" s="187"/>
      <c r="BY576" s="187"/>
      <c r="CC576" s="187"/>
      <c r="CG576" s="187"/>
      <c r="CK576" s="187"/>
      <c r="CO576" s="187"/>
      <c r="CS576" s="187"/>
      <c r="CW576" s="187"/>
      <c r="DF576" s="187"/>
      <c r="DO576" s="187"/>
    </row>
    <row r="577" spans="65:119" x14ac:dyDescent="0.2">
      <c r="BM577" s="187"/>
      <c r="BQ577" s="187"/>
      <c r="BU577" s="187"/>
      <c r="BY577" s="187"/>
      <c r="CC577" s="187"/>
      <c r="CG577" s="187"/>
      <c r="CK577" s="187"/>
      <c r="CO577" s="187"/>
      <c r="CS577" s="187"/>
      <c r="CW577" s="187"/>
      <c r="DF577" s="187"/>
      <c r="DO577" s="187"/>
    </row>
    <row r="578" spans="65:119" x14ac:dyDescent="0.2">
      <c r="BM578" s="187"/>
      <c r="BQ578" s="187"/>
      <c r="BU578" s="187"/>
      <c r="BY578" s="187"/>
      <c r="CC578" s="187"/>
      <c r="CG578" s="187"/>
      <c r="CK578" s="187"/>
      <c r="CO578" s="187"/>
      <c r="CS578" s="187"/>
      <c r="CW578" s="187"/>
      <c r="DF578" s="187"/>
      <c r="DO578" s="187"/>
    </row>
    <row r="579" spans="65:119" x14ac:dyDescent="0.2">
      <c r="BM579" s="187"/>
      <c r="BQ579" s="187"/>
      <c r="BU579" s="187"/>
      <c r="BY579" s="187"/>
      <c r="CC579" s="187"/>
      <c r="CG579" s="187"/>
      <c r="CK579" s="187"/>
      <c r="CO579" s="187"/>
      <c r="CS579" s="187"/>
      <c r="CW579" s="187"/>
      <c r="DF579" s="187"/>
      <c r="DO579" s="187"/>
    </row>
    <row r="580" spans="65:119" x14ac:dyDescent="0.2">
      <c r="BM580" s="187"/>
      <c r="BQ580" s="187"/>
      <c r="BU580" s="187"/>
      <c r="BY580" s="187"/>
      <c r="CC580" s="187"/>
      <c r="CG580" s="187"/>
      <c r="CK580" s="187"/>
      <c r="CO580" s="187"/>
      <c r="CS580" s="187"/>
      <c r="CW580" s="187"/>
      <c r="DF580" s="187"/>
      <c r="DO580" s="187"/>
    </row>
    <row r="581" spans="65:119" x14ac:dyDescent="0.2">
      <c r="BM581" s="187"/>
      <c r="BQ581" s="187"/>
      <c r="BU581" s="187"/>
      <c r="BY581" s="187"/>
      <c r="CC581" s="187"/>
      <c r="CG581" s="187"/>
      <c r="CK581" s="187"/>
      <c r="CO581" s="187"/>
      <c r="CS581" s="187"/>
      <c r="CW581" s="187"/>
      <c r="DF581" s="187"/>
      <c r="DO581" s="187"/>
    </row>
    <row r="582" spans="65:119" x14ac:dyDescent="0.2">
      <c r="BM582" s="187"/>
      <c r="BQ582" s="187"/>
      <c r="BU582" s="187"/>
      <c r="BY582" s="187"/>
      <c r="CC582" s="187"/>
      <c r="CG582" s="187"/>
      <c r="CK582" s="187"/>
      <c r="CO582" s="187"/>
      <c r="CS582" s="187"/>
      <c r="CW582" s="187"/>
      <c r="DF582" s="187"/>
      <c r="DO582" s="187"/>
    </row>
    <row r="583" spans="65:119" x14ac:dyDescent="0.2">
      <c r="BM583" s="187"/>
      <c r="BQ583" s="187"/>
      <c r="BU583" s="187"/>
      <c r="BY583" s="187"/>
      <c r="CC583" s="187"/>
      <c r="CG583" s="187"/>
      <c r="CK583" s="187"/>
      <c r="CO583" s="187"/>
      <c r="CS583" s="187"/>
      <c r="CW583" s="187"/>
      <c r="DF583" s="187"/>
      <c r="DO583" s="187"/>
    </row>
    <row r="584" spans="65:119" x14ac:dyDescent="0.2">
      <c r="BM584" s="187"/>
      <c r="BQ584" s="187"/>
      <c r="BU584" s="187"/>
      <c r="BY584" s="187"/>
      <c r="CC584" s="187"/>
      <c r="CG584" s="187"/>
      <c r="CK584" s="187"/>
      <c r="CO584" s="187"/>
      <c r="CS584" s="187"/>
      <c r="CW584" s="187"/>
      <c r="DF584" s="187"/>
      <c r="DO584" s="187"/>
    </row>
    <row r="585" spans="65:119" x14ac:dyDescent="0.2">
      <c r="BM585" s="187"/>
      <c r="BQ585" s="187"/>
      <c r="BU585" s="187"/>
      <c r="BY585" s="187"/>
      <c r="CC585" s="187"/>
      <c r="CG585" s="187"/>
      <c r="CK585" s="187"/>
      <c r="CO585" s="187"/>
      <c r="CS585" s="187"/>
      <c r="CW585" s="187"/>
      <c r="DF585" s="187"/>
      <c r="DO585" s="187"/>
    </row>
    <row r="586" spans="65:119" x14ac:dyDescent="0.2">
      <c r="BM586" s="187"/>
      <c r="BQ586" s="187"/>
      <c r="BU586" s="187"/>
      <c r="BY586" s="187"/>
      <c r="CC586" s="187"/>
      <c r="CG586" s="187"/>
      <c r="CK586" s="187"/>
      <c r="CO586" s="187"/>
      <c r="CS586" s="187"/>
      <c r="CW586" s="187"/>
      <c r="DF586" s="187"/>
      <c r="DO586" s="187"/>
    </row>
    <row r="587" spans="65:119" x14ac:dyDescent="0.2">
      <c r="BM587" s="187"/>
      <c r="BQ587" s="187"/>
      <c r="BU587" s="187"/>
      <c r="BY587" s="187"/>
      <c r="CC587" s="187"/>
      <c r="CG587" s="187"/>
      <c r="CK587" s="187"/>
      <c r="CO587" s="187"/>
      <c r="CS587" s="187"/>
      <c r="CW587" s="187"/>
      <c r="DF587" s="187"/>
      <c r="DO587" s="187"/>
    </row>
    <row r="588" spans="65:119" x14ac:dyDescent="0.2">
      <c r="BM588" s="187"/>
      <c r="BQ588" s="187"/>
      <c r="BU588" s="187"/>
      <c r="BY588" s="187"/>
      <c r="CC588" s="187"/>
      <c r="CG588" s="187"/>
      <c r="CK588" s="187"/>
      <c r="CO588" s="187"/>
      <c r="CS588" s="187"/>
      <c r="CW588" s="187"/>
      <c r="DF588" s="187"/>
      <c r="DO588" s="187"/>
    </row>
    <row r="589" spans="65:119" x14ac:dyDescent="0.2">
      <c r="BM589" s="187"/>
      <c r="BQ589" s="187"/>
      <c r="BU589" s="187"/>
      <c r="BY589" s="187"/>
      <c r="CC589" s="187"/>
      <c r="CG589" s="187"/>
      <c r="CK589" s="187"/>
      <c r="CO589" s="187"/>
      <c r="CS589" s="187"/>
      <c r="CW589" s="187"/>
      <c r="DF589" s="187"/>
      <c r="DO589" s="187"/>
    </row>
    <row r="590" spans="65:119" x14ac:dyDescent="0.2">
      <c r="BM590" s="187"/>
      <c r="BQ590" s="187"/>
      <c r="BU590" s="187"/>
      <c r="BY590" s="187"/>
      <c r="CC590" s="187"/>
      <c r="CG590" s="187"/>
      <c r="CK590" s="187"/>
      <c r="CO590" s="187"/>
      <c r="CS590" s="187"/>
      <c r="CW590" s="187"/>
      <c r="DF590" s="187"/>
      <c r="DO590" s="187"/>
    </row>
    <row r="591" spans="65:119" x14ac:dyDescent="0.2">
      <c r="BM591" s="187"/>
      <c r="BQ591" s="187"/>
      <c r="BU591" s="187"/>
      <c r="BY591" s="187"/>
      <c r="CC591" s="187"/>
      <c r="CG591" s="187"/>
      <c r="CK591" s="187"/>
      <c r="CO591" s="187"/>
      <c r="CS591" s="187"/>
      <c r="CW591" s="187"/>
      <c r="DF591" s="187"/>
      <c r="DO591" s="187"/>
    </row>
    <row r="592" spans="65:119" x14ac:dyDescent="0.2">
      <c r="BM592" s="187"/>
      <c r="BQ592" s="187"/>
      <c r="BU592" s="187"/>
      <c r="BY592" s="187"/>
      <c r="CC592" s="187"/>
      <c r="CG592" s="187"/>
      <c r="CK592" s="187"/>
      <c r="CO592" s="187"/>
      <c r="CS592" s="187"/>
      <c r="CW592" s="187"/>
      <c r="DF592" s="187"/>
      <c r="DO592" s="187"/>
    </row>
    <row r="593" spans="65:119" x14ac:dyDescent="0.2">
      <c r="BM593" s="187"/>
      <c r="BQ593" s="187"/>
      <c r="BU593" s="187"/>
      <c r="BY593" s="187"/>
      <c r="CC593" s="187"/>
      <c r="CG593" s="187"/>
      <c r="CK593" s="187"/>
      <c r="CO593" s="187"/>
      <c r="CS593" s="187"/>
      <c r="CW593" s="187"/>
      <c r="DF593" s="187"/>
      <c r="DO593" s="187"/>
    </row>
    <row r="594" spans="65:119" x14ac:dyDescent="0.2">
      <c r="BM594" s="187"/>
      <c r="BQ594" s="187"/>
      <c r="BU594" s="187"/>
      <c r="BY594" s="187"/>
      <c r="CC594" s="187"/>
      <c r="CG594" s="187"/>
      <c r="CK594" s="187"/>
      <c r="CO594" s="187"/>
      <c r="CS594" s="187"/>
      <c r="CW594" s="187"/>
      <c r="DF594" s="187"/>
      <c r="DO594" s="187"/>
    </row>
    <row r="595" spans="65:119" x14ac:dyDescent="0.2">
      <c r="BM595" s="187"/>
      <c r="BQ595" s="187"/>
      <c r="BU595" s="187"/>
      <c r="BY595" s="187"/>
      <c r="CC595" s="187"/>
      <c r="CG595" s="187"/>
      <c r="CK595" s="187"/>
      <c r="CO595" s="187"/>
      <c r="CS595" s="187"/>
      <c r="CW595" s="187"/>
      <c r="DF595" s="187"/>
      <c r="DO595" s="187"/>
    </row>
    <row r="596" spans="65:119" x14ac:dyDescent="0.2">
      <c r="BM596" s="187"/>
      <c r="BQ596" s="187"/>
      <c r="BU596" s="187"/>
      <c r="BY596" s="187"/>
      <c r="CC596" s="187"/>
      <c r="CG596" s="187"/>
      <c r="CK596" s="187"/>
      <c r="CO596" s="187"/>
      <c r="CS596" s="187"/>
      <c r="CW596" s="187"/>
      <c r="DF596" s="187"/>
      <c r="DO596" s="187"/>
    </row>
    <row r="597" spans="65:119" x14ac:dyDescent="0.2">
      <c r="BM597" s="187"/>
      <c r="BQ597" s="187"/>
      <c r="BU597" s="187"/>
      <c r="BY597" s="187"/>
      <c r="CC597" s="187"/>
      <c r="CG597" s="187"/>
      <c r="CK597" s="187"/>
      <c r="CO597" s="187"/>
      <c r="CS597" s="187"/>
      <c r="CW597" s="187"/>
      <c r="DF597" s="187"/>
      <c r="DO597" s="187"/>
    </row>
    <row r="598" spans="65:119" x14ac:dyDescent="0.2">
      <c r="BM598" s="187"/>
      <c r="BQ598" s="187"/>
      <c r="BU598" s="187"/>
      <c r="BY598" s="187"/>
      <c r="CC598" s="187"/>
      <c r="CG598" s="187"/>
      <c r="CK598" s="187"/>
      <c r="CO598" s="187"/>
      <c r="CS598" s="187"/>
      <c r="CW598" s="187"/>
      <c r="DF598" s="187"/>
      <c r="DO598" s="187"/>
    </row>
    <row r="599" spans="65:119" x14ac:dyDescent="0.2">
      <c r="BM599" s="187"/>
      <c r="BQ599" s="187"/>
      <c r="BU599" s="187"/>
      <c r="BY599" s="187"/>
      <c r="CC599" s="187"/>
      <c r="CG599" s="187"/>
      <c r="CK599" s="187"/>
      <c r="CO599" s="187"/>
      <c r="CS599" s="187"/>
      <c r="CW599" s="187"/>
      <c r="DF599" s="187"/>
      <c r="DO599" s="187"/>
    </row>
    <row r="600" spans="65:119" x14ac:dyDescent="0.2">
      <c r="BM600" s="187"/>
      <c r="BQ600" s="187"/>
      <c r="BU600" s="187"/>
      <c r="BY600" s="187"/>
      <c r="CC600" s="187"/>
      <c r="CG600" s="187"/>
      <c r="CK600" s="187"/>
      <c r="CO600" s="187"/>
      <c r="CS600" s="187"/>
      <c r="CW600" s="187"/>
      <c r="DF600" s="187"/>
      <c r="DO600" s="187"/>
    </row>
    <row r="601" spans="65:119" x14ac:dyDescent="0.2">
      <c r="BM601" s="187"/>
      <c r="BQ601" s="187"/>
      <c r="BU601" s="187"/>
      <c r="BY601" s="187"/>
      <c r="CC601" s="187"/>
      <c r="CG601" s="187"/>
      <c r="CK601" s="187"/>
      <c r="CO601" s="187"/>
      <c r="CS601" s="187"/>
      <c r="CW601" s="187"/>
      <c r="DF601" s="187"/>
      <c r="DO601" s="187"/>
    </row>
    <row r="602" spans="65:119" x14ac:dyDescent="0.2">
      <c r="BM602" s="187"/>
      <c r="BQ602" s="187"/>
      <c r="BU602" s="187"/>
      <c r="BY602" s="187"/>
      <c r="CC602" s="187"/>
      <c r="CG602" s="187"/>
      <c r="CK602" s="187"/>
      <c r="CO602" s="187"/>
      <c r="CS602" s="187"/>
      <c r="CW602" s="187"/>
      <c r="DF602" s="187"/>
      <c r="DO602" s="187"/>
    </row>
    <row r="603" spans="65:119" x14ac:dyDescent="0.2">
      <c r="BM603" s="187"/>
      <c r="BQ603" s="187"/>
      <c r="BU603" s="187"/>
      <c r="BY603" s="187"/>
      <c r="CC603" s="187"/>
      <c r="CG603" s="187"/>
      <c r="CK603" s="187"/>
      <c r="CO603" s="187"/>
      <c r="CS603" s="187"/>
      <c r="CW603" s="187"/>
      <c r="DF603" s="187"/>
      <c r="DO603" s="187"/>
    </row>
    <row r="604" spans="65:119" x14ac:dyDescent="0.2">
      <c r="BM604" s="187"/>
      <c r="BQ604" s="187"/>
      <c r="BU604" s="187"/>
      <c r="BY604" s="187"/>
      <c r="CC604" s="187"/>
      <c r="CG604" s="187"/>
      <c r="CK604" s="187"/>
      <c r="CO604" s="187"/>
      <c r="CS604" s="187"/>
      <c r="CW604" s="187"/>
      <c r="DF604" s="187"/>
      <c r="DO604" s="187"/>
    </row>
    <row r="605" spans="65:119" x14ac:dyDescent="0.2">
      <c r="BM605" s="187"/>
      <c r="BQ605" s="187"/>
      <c r="BU605" s="187"/>
      <c r="BY605" s="187"/>
      <c r="CC605" s="187"/>
      <c r="CG605" s="187"/>
      <c r="CK605" s="187"/>
      <c r="CO605" s="187"/>
      <c r="CS605" s="187"/>
      <c r="CW605" s="187"/>
      <c r="DF605" s="187"/>
      <c r="DO605" s="187"/>
    </row>
    <row r="606" spans="65:119" x14ac:dyDescent="0.2">
      <c r="BM606" s="187"/>
      <c r="BQ606" s="187"/>
      <c r="BU606" s="187"/>
      <c r="BY606" s="187"/>
      <c r="CC606" s="187"/>
      <c r="CG606" s="187"/>
      <c r="CK606" s="187"/>
      <c r="CO606" s="187"/>
      <c r="CS606" s="187"/>
      <c r="CW606" s="187"/>
      <c r="DF606" s="187"/>
      <c r="DO606" s="187"/>
    </row>
    <row r="607" spans="65:119" x14ac:dyDescent="0.2">
      <c r="BM607" s="187"/>
      <c r="BQ607" s="187"/>
      <c r="BU607" s="187"/>
      <c r="BY607" s="187"/>
      <c r="CC607" s="187"/>
      <c r="CG607" s="187"/>
      <c r="CK607" s="187"/>
      <c r="CO607" s="187"/>
      <c r="CS607" s="187"/>
      <c r="CW607" s="187"/>
      <c r="DF607" s="187"/>
      <c r="DO607" s="187"/>
    </row>
    <row r="608" spans="65:119" x14ac:dyDescent="0.2">
      <c r="BM608" s="187"/>
      <c r="BQ608" s="187"/>
      <c r="BU608" s="187"/>
      <c r="BY608" s="187"/>
      <c r="CC608" s="187"/>
      <c r="CG608" s="187"/>
      <c r="CK608" s="187"/>
      <c r="CO608" s="187"/>
      <c r="CS608" s="187"/>
      <c r="CW608" s="187"/>
      <c r="DF608" s="187"/>
      <c r="DO608" s="187"/>
    </row>
    <row r="609" spans="65:119" x14ac:dyDescent="0.2">
      <c r="BM609" s="187"/>
      <c r="BQ609" s="187"/>
      <c r="BU609" s="187"/>
      <c r="BY609" s="187"/>
      <c r="CC609" s="187"/>
      <c r="CG609" s="187"/>
      <c r="CK609" s="187"/>
      <c r="CO609" s="187"/>
      <c r="CS609" s="187"/>
      <c r="CW609" s="187"/>
      <c r="DF609" s="187"/>
      <c r="DO609" s="187"/>
    </row>
    <row r="610" spans="65:119" x14ac:dyDescent="0.2">
      <c r="BM610" s="187"/>
      <c r="BQ610" s="187"/>
      <c r="BU610" s="187"/>
      <c r="BY610" s="187"/>
      <c r="CC610" s="187"/>
      <c r="CG610" s="187"/>
      <c r="CK610" s="187"/>
      <c r="CO610" s="187"/>
      <c r="CS610" s="187"/>
      <c r="CW610" s="187"/>
      <c r="DF610" s="187"/>
      <c r="DO610" s="187"/>
    </row>
    <row r="611" spans="65:119" x14ac:dyDescent="0.2">
      <c r="BM611" s="187"/>
      <c r="BQ611" s="187"/>
      <c r="BU611" s="187"/>
      <c r="BY611" s="187"/>
      <c r="CC611" s="187"/>
      <c r="CG611" s="187"/>
      <c r="CK611" s="187"/>
      <c r="CO611" s="187"/>
      <c r="CS611" s="187"/>
      <c r="CW611" s="187"/>
      <c r="DF611" s="187"/>
      <c r="DO611" s="187"/>
    </row>
    <row r="612" spans="65:119" x14ac:dyDescent="0.2">
      <c r="BM612" s="187"/>
      <c r="BQ612" s="187"/>
      <c r="BU612" s="187"/>
      <c r="BY612" s="187"/>
      <c r="CC612" s="187"/>
      <c r="CG612" s="187"/>
      <c r="CK612" s="187"/>
      <c r="CO612" s="187"/>
      <c r="CS612" s="187"/>
      <c r="CW612" s="187"/>
      <c r="DF612" s="187"/>
      <c r="DO612" s="187"/>
    </row>
    <row r="613" spans="65:119" x14ac:dyDescent="0.2">
      <c r="BM613" s="187"/>
      <c r="BQ613" s="187"/>
      <c r="BU613" s="187"/>
      <c r="BY613" s="187"/>
      <c r="CC613" s="187"/>
      <c r="CG613" s="187"/>
      <c r="CK613" s="187"/>
      <c r="CO613" s="187"/>
      <c r="CS613" s="187"/>
      <c r="CW613" s="187"/>
      <c r="DF613" s="187"/>
      <c r="DO613" s="187"/>
    </row>
    <row r="614" spans="65:119" x14ac:dyDescent="0.2">
      <c r="BM614" s="187"/>
      <c r="BQ614" s="187"/>
      <c r="BU614" s="187"/>
      <c r="BY614" s="187"/>
      <c r="CC614" s="187"/>
      <c r="CG614" s="187"/>
      <c r="CK614" s="187"/>
      <c r="CO614" s="187"/>
      <c r="CS614" s="187"/>
      <c r="CW614" s="187"/>
      <c r="DF614" s="187"/>
      <c r="DO614" s="187"/>
    </row>
    <row r="615" spans="65:119" x14ac:dyDescent="0.2">
      <c r="BM615" s="187"/>
      <c r="BQ615" s="187"/>
      <c r="BU615" s="187"/>
      <c r="BY615" s="187"/>
      <c r="CC615" s="187"/>
      <c r="CG615" s="187"/>
      <c r="CK615" s="187"/>
      <c r="CO615" s="187"/>
      <c r="CS615" s="187"/>
      <c r="CW615" s="187"/>
      <c r="DF615" s="187"/>
      <c r="DO615" s="187"/>
    </row>
    <row r="616" spans="65:119" x14ac:dyDescent="0.2">
      <c r="BM616" s="187"/>
      <c r="BQ616" s="187"/>
      <c r="BU616" s="187"/>
      <c r="BY616" s="187"/>
      <c r="CC616" s="187"/>
      <c r="CG616" s="187"/>
      <c r="CK616" s="187"/>
      <c r="CO616" s="187"/>
      <c r="CS616" s="187"/>
      <c r="CW616" s="187"/>
      <c r="DF616" s="187"/>
      <c r="DO616" s="187"/>
    </row>
    <row r="617" spans="65:119" x14ac:dyDescent="0.2">
      <c r="BM617" s="187"/>
      <c r="BQ617" s="187"/>
      <c r="BU617" s="187"/>
      <c r="BY617" s="187"/>
      <c r="CC617" s="187"/>
      <c r="CG617" s="187"/>
      <c r="CK617" s="187"/>
      <c r="CO617" s="187"/>
      <c r="CS617" s="187"/>
      <c r="CW617" s="187"/>
      <c r="DF617" s="187"/>
      <c r="DO617" s="187"/>
    </row>
    <row r="618" spans="65:119" x14ac:dyDescent="0.2">
      <c r="BM618" s="187"/>
      <c r="BQ618" s="187"/>
      <c r="BU618" s="187"/>
      <c r="BY618" s="187"/>
      <c r="CC618" s="187"/>
      <c r="CG618" s="187"/>
      <c r="CK618" s="187"/>
      <c r="CO618" s="187"/>
      <c r="CS618" s="187"/>
      <c r="CW618" s="187"/>
      <c r="DF618" s="187"/>
      <c r="DO618" s="187"/>
    </row>
    <row r="619" spans="65:119" x14ac:dyDescent="0.2">
      <c r="BM619" s="187"/>
      <c r="BQ619" s="187"/>
      <c r="BU619" s="187"/>
      <c r="BY619" s="187"/>
      <c r="CC619" s="187"/>
      <c r="CG619" s="187"/>
      <c r="CK619" s="187"/>
      <c r="CO619" s="187"/>
      <c r="CS619" s="187"/>
      <c r="CW619" s="187"/>
      <c r="DF619" s="187"/>
      <c r="DO619" s="187"/>
    </row>
    <row r="620" spans="65:119" x14ac:dyDescent="0.2">
      <c r="BM620" s="187"/>
      <c r="BQ620" s="187"/>
      <c r="BU620" s="187"/>
      <c r="BY620" s="187"/>
      <c r="CC620" s="187"/>
      <c r="CG620" s="187"/>
      <c r="CK620" s="187"/>
      <c r="CO620" s="187"/>
      <c r="CS620" s="187"/>
      <c r="CW620" s="187"/>
      <c r="DF620" s="187"/>
      <c r="DO620" s="187"/>
    </row>
    <row r="621" spans="65:119" x14ac:dyDescent="0.2">
      <c r="BM621" s="187"/>
      <c r="BQ621" s="187"/>
      <c r="BU621" s="187"/>
      <c r="BY621" s="187"/>
      <c r="CC621" s="187"/>
      <c r="CG621" s="187"/>
      <c r="CK621" s="187"/>
      <c r="CO621" s="187"/>
      <c r="CS621" s="187"/>
      <c r="CW621" s="187"/>
      <c r="DF621" s="187"/>
      <c r="DO621" s="187"/>
    </row>
    <row r="622" spans="65:119" x14ac:dyDescent="0.2">
      <c r="BM622" s="187"/>
      <c r="BQ622" s="187"/>
      <c r="BU622" s="187"/>
      <c r="BY622" s="187"/>
      <c r="CC622" s="187"/>
      <c r="CG622" s="187"/>
      <c r="CK622" s="187"/>
      <c r="CO622" s="187"/>
      <c r="CS622" s="187"/>
      <c r="CW622" s="187"/>
      <c r="DF622" s="187"/>
      <c r="DO622" s="187"/>
    </row>
    <row r="623" spans="65:119" x14ac:dyDescent="0.2">
      <c r="BM623" s="187"/>
      <c r="BQ623" s="187"/>
      <c r="BU623" s="187"/>
      <c r="BY623" s="187"/>
      <c r="CC623" s="187"/>
      <c r="CG623" s="187"/>
      <c r="CK623" s="187"/>
      <c r="CO623" s="187"/>
      <c r="CS623" s="187"/>
      <c r="CW623" s="187"/>
      <c r="DF623" s="187"/>
      <c r="DO623" s="187"/>
    </row>
    <row r="624" spans="65:119" x14ac:dyDescent="0.2">
      <c r="BM624" s="187"/>
      <c r="BQ624" s="187"/>
      <c r="BU624" s="187"/>
      <c r="BY624" s="187"/>
      <c r="CC624" s="187"/>
      <c r="CG624" s="187"/>
      <c r="CK624" s="187"/>
      <c r="CO624" s="187"/>
      <c r="CS624" s="187"/>
      <c r="CW624" s="187"/>
      <c r="DF624" s="187"/>
      <c r="DO624" s="187"/>
    </row>
    <row r="625" spans="65:119" x14ac:dyDescent="0.2">
      <c r="BM625" s="187"/>
      <c r="BQ625" s="187"/>
      <c r="BU625" s="187"/>
      <c r="BY625" s="187"/>
      <c r="CC625" s="187"/>
      <c r="CG625" s="187"/>
      <c r="CK625" s="187"/>
      <c r="CO625" s="187"/>
      <c r="CS625" s="187"/>
      <c r="CW625" s="187"/>
      <c r="DF625" s="187"/>
      <c r="DO625" s="187"/>
    </row>
    <row r="626" spans="65:119" x14ac:dyDescent="0.2">
      <c r="BM626" s="187"/>
      <c r="BQ626" s="187"/>
      <c r="BU626" s="187"/>
      <c r="BY626" s="187"/>
      <c r="CC626" s="187"/>
      <c r="CG626" s="187"/>
      <c r="CK626" s="187"/>
      <c r="CO626" s="187"/>
      <c r="CS626" s="187"/>
      <c r="CW626" s="187"/>
      <c r="DF626" s="187"/>
      <c r="DO626" s="187"/>
    </row>
    <row r="627" spans="65:119" x14ac:dyDescent="0.2">
      <c r="BM627" s="187"/>
      <c r="BQ627" s="187"/>
      <c r="BU627" s="187"/>
      <c r="BY627" s="187"/>
      <c r="CC627" s="187"/>
      <c r="CG627" s="187"/>
      <c r="CK627" s="187"/>
      <c r="CO627" s="187"/>
      <c r="CS627" s="187"/>
      <c r="CW627" s="187"/>
      <c r="DF627" s="187"/>
      <c r="DO627" s="187"/>
    </row>
    <row r="628" spans="65:119" x14ac:dyDescent="0.2">
      <c r="BM628" s="187"/>
      <c r="BQ628" s="187"/>
      <c r="BU628" s="187"/>
      <c r="BY628" s="187"/>
      <c r="CC628" s="187"/>
      <c r="CG628" s="187"/>
      <c r="CK628" s="187"/>
      <c r="CO628" s="187"/>
      <c r="CS628" s="187"/>
      <c r="CW628" s="187"/>
      <c r="DF628" s="187"/>
      <c r="DO628" s="187"/>
    </row>
    <row r="629" spans="65:119" x14ac:dyDescent="0.2">
      <c r="BM629" s="187"/>
      <c r="BQ629" s="187"/>
      <c r="BU629" s="187"/>
      <c r="BY629" s="187"/>
      <c r="CC629" s="187"/>
      <c r="CG629" s="187"/>
      <c r="CK629" s="187"/>
      <c r="CO629" s="187"/>
      <c r="CS629" s="187"/>
      <c r="CW629" s="187"/>
      <c r="DF629" s="187"/>
      <c r="DO629" s="187"/>
    </row>
    <row r="630" spans="65:119" x14ac:dyDescent="0.2">
      <c r="BM630" s="187"/>
      <c r="BQ630" s="187"/>
      <c r="BU630" s="187"/>
      <c r="BY630" s="187"/>
      <c r="CC630" s="187"/>
      <c r="CG630" s="187"/>
      <c r="CK630" s="187"/>
      <c r="CO630" s="187"/>
      <c r="CS630" s="187"/>
      <c r="CW630" s="187"/>
      <c r="DF630" s="187"/>
      <c r="DO630" s="187"/>
    </row>
    <row r="631" spans="65:119" x14ac:dyDescent="0.2">
      <c r="BM631" s="187"/>
      <c r="BQ631" s="187"/>
      <c r="BU631" s="187"/>
      <c r="BY631" s="187"/>
      <c r="CC631" s="187"/>
      <c r="CG631" s="187"/>
      <c r="CK631" s="187"/>
      <c r="CO631" s="187"/>
      <c r="CS631" s="187"/>
      <c r="CW631" s="187"/>
      <c r="DF631" s="187"/>
      <c r="DO631" s="187"/>
    </row>
    <row r="632" spans="65:119" x14ac:dyDescent="0.2">
      <c r="BM632" s="187"/>
      <c r="BQ632" s="187"/>
      <c r="BU632" s="187"/>
      <c r="BY632" s="187"/>
      <c r="CC632" s="187"/>
      <c r="CG632" s="187"/>
      <c r="CK632" s="187"/>
      <c r="CO632" s="187"/>
      <c r="CS632" s="187"/>
      <c r="CW632" s="187"/>
      <c r="DF632" s="187"/>
      <c r="DO632" s="187"/>
    </row>
    <row r="633" spans="65:119" x14ac:dyDescent="0.2">
      <c r="BM633" s="187"/>
      <c r="BQ633" s="187"/>
      <c r="BU633" s="187"/>
      <c r="BY633" s="187"/>
      <c r="CC633" s="187"/>
      <c r="CG633" s="187"/>
      <c r="CK633" s="187"/>
      <c r="CO633" s="187"/>
      <c r="CS633" s="187"/>
      <c r="CW633" s="187"/>
      <c r="DF633" s="187"/>
      <c r="DO633" s="187"/>
    </row>
    <row r="634" spans="65:119" x14ac:dyDescent="0.2">
      <c r="BM634" s="187"/>
      <c r="BQ634" s="187"/>
      <c r="BU634" s="187"/>
      <c r="BY634" s="187"/>
      <c r="CC634" s="187"/>
      <c r="CG634" s="187"/>
      <c r="CK634" s="187"/>
      <c r="CO634" s="187"/>
      <c r="CS634" s="187"/>
      <c r="CW634" s="187"/>
      <c r="DF634" s="187"/>
      <c r="DO634" s="187"/>
    </row>
    <row r="635" spans="65:119" x14ac:dyDescent="0.2">
      <c r="BM635" s="187"/>
      <c r="BQ635" s="187"/>
      <c r="BU635" s="187"/>
      <c r="BY635" s="187"/>
      <c r="CC635" s="187"/>
      <c r="CG635" s="187"/>
      <c r="CK635" s="187"/>
      <c r="CO635" s="187"/>
      <c r="CS635" s="187"/>
      <c r="CW635" s="187"/>
      <c r="DF635" s="187"/>
      <c r="DO635" s="187"/>
    </row>
    <row r="636" spans="65:119" x14ac:dyDescent="0.2">
      <c r="BM636" s="187"/>
      <c r="BQ636" s="187"/>
      <c r="BU636" s="187"/>
      <c r="BY636" s="187"/>
      <c r="CC636" s="187"/>
      <c r="CG636" s="187"/>
      <c r="CK636" s="187"/>
      <c r="CO636" s="187"/>
      <c r="CS636" s="187"/>
      <c r="CW636" s="187"/>
      <c r="DF636" s="187"/>
      <c r="DO636" s="187"/>
    </row>
    <row r="637" spans="65:119" x14ac:dyDescent="0.2">
      <c r="BM637" s="187"/>
      <c r="BQ637" s="187"/>
      <c r="BU637" s="187"/>
      <c r="BY637" s="187"/>
      <c r="CC637" s="187"/>
      <c r="CG637" s="187"/>
      <c r="CK637" s="187"/>
      <c r="CO637" s="187"/>
      <c r="CS637" s="187"/>
      <c r="CW637" s="187"/>
      <c r="DF637" s="187"/>
      <c r="DO637" s="187"/>
    </row>
    <row r="638" spans="65:119" x14ac:dyDescent="0.2">
      <c r="BM638" s="187"/>
      <c r="BQ638" s="187"/>
      <c r="BU638" s="187"/>
      <c r="BY638" s="187"/>
      <c r="CC638" s="187"/>
      <c r="CG638" s="187"/>
      <c r="CK638" s="187"/>
      <c r="CO638" s="187"/>
      <c r="CS638" s="187"/>
      <c r="CW638" s="187"/>
      <c r="DF638" s="187"/>
      <c r="DO638" s="187"/>
    </row>
    <row r="639" spans="65:119" x14ac:dyDescent="0.2">
      <c r="BM639" s="187"/>
      <c r="BQ639" s="187"/>
      <c r="BU639" s="187"/>
      <c r="BY639" s="187"/>
      <c r="CC639" s="187"/>
      <c r="CG639" s="187"/>
      <c r="CK639" s="187"/>
      <c r="CO639" s="187"/>
      <c r="CS639" s="187"/>
      <c r="CW639" s="187"/>
      <c r="DF639" s="187"/>
      <c r="DO639" s="187"/>
    </row>
    <row r="640" spans="65:119" x14ac:dyDescent="0.2">
      <c r="BM640" s="187"/>
      <c r="BQ640" s="187"/>
      <c r="BU640" s="187"/>
      <c r="BY640" s="187"/>
      <c r="CC640" s="187"/>
      <c r="CG640" s="187"/>
      <c r="CK640" s="187"/>
      <c r="CO640" s="187"/>
      <c r="CS640" s="187"/>
      <c r="CW640" s="187"/>
      <c r="DF640" s="187"/>
      <c r="DO640" s="187"/>
    </row>
    <row r="641" spans="65:119" x14ac:dyDescent="0.2">
      <c r="BM641" s="187"/>
      <c r="BQ641" s="187"/>
      <c r="BU641" s="187"/>
      <c r="BY641" s="187"/>
      <c r="CC641" s="187"/>
      <c r="CG641" s="187"/>
      <c r="CK641" s="187"/>
      <c r="CO641" s="187"/>
      <c r="CS641" s="187"/>
      <c r="CW641" s="187"/>
      <c r="DF641" s="187"/>
      <c r="DO641" s="187"/>
    </row>
    <row r="642" spans="65:119" x14ac:dyDescent="0.2">
      <c r="BM642" s="187"/>
      <c r="BQ642" s="187"/>
      <c r="BU642" s="187"/>
      <c r="BY642" s="187"/>
      <c r="CC642" s="187"/>
      <c r="CG642" s="187"/>
      <c r="CK642" s="187"/>
      <c r="CO642" s="187"/>
      <c r="CS642" s="187"/>
      <c r="CW642" s="187"/>
      <c r="DF642" s="187"/>
      <c r="DO642" s="187"/>
    </row>
    <row r="643" spans="65:119" x14ac:dyDescent="0.2">
      <c r="BM643" s="187"/>
      <c r="BQ643" s="187"/>
      <c r="BU643" s="187"/>
      <c r="BY643" s="187"/>
      <c r="CC643" s="187"/>
      <c r="CG643" s="187"/>
      <c r="CK643" s="187"/>
      <c r="CO643" s="187"/>
      <c r="CS643" s="187"/>
      <c r="CW643" s="187"/>
      <c r="DF643" s="187"/>
      <c r="DO643" s="187"/>
    </row>
    <row r="644" spans="65:119" x14ac:dyDescent="0.2">
      <c r="BM644" s="187"/>
      <c r="BQ644" s="187"/>
      <c r="BU644" s="187"/>
      <c r="BY644" s="187"/>
      <c r="CC644" s="187"/>
      <c r="CG644" s="187"/>
      <c r="CK644" s="187"/>
      <c r="CO644" s="187"/>
      <c r="CS644" s="187"/>
      <c r="CW644" s="187"/>
      <c r="DF644" s="187"/>
      <c r="DO644" s="187"/>
    </row>
    <row r="645" spans="65:119" x14ac:dyDescent="0.2">
      <c r="BM645" s="187"/>
      <c r="BQ645" s="187"/>
      <c r="BU645" s="187"/>
      <c r="BY645" s="187"/>
      <c r="CC645" s="187"/>
      <c r="CG645" s="187"/>
      <c r="CK645" s="187"/>
      <c r="CO645" s="187"/>
      <c r="CS645" s="187"/>
      <c r="CW645" s="187"/>
      <c r="DF645" s="187"/>
      <c r="DO645" s="187"/>
    </row>
    <row r="646" spans="65:119" x14ac:dyDescent="0.2">
      <c r="BM646" s="187"/>
      <c r="BQ646" s="187"/>
      <c r="BU646" s="187"/>
      <c r="BY646" s="187"/>
      <c r="CC646" s="187"/>
      <c r="CG646" s="187"/>
      <c r="CK646" s="187"/>
      <c r="CO646" s="187"/>
      <c r="CS646" s="187"/>
      <c r="CW646" s="187"/>
      <c r="DF646" s="187"/>
      <c r="DO646" s="187"/>
    </row>
    <row r="647" spans="65:119" x14ac:dyDescent="0.2">
      <c r="BM647" s="187"/>
      <c r="BQ647" s="187"/>
      <c r="BU647" s="187"/>
      <c r="BY647" s="187"/>
      <c r="CC647" s="187"/>
      <c r="CG647" s="187"/>
      <c r="CK647" s="187"/>
      <c r="CO647" s="187"/>
      <c r="CS647" s="187"/>
      <c r="CW647" s="187"/>
      <c r="DF647" s="187"/>
      <c r="DO647" s="187"/>
    </row>
    <row r="648" spans="65:119" x14ac:dyDescent="0.2">
      <c r="BM648" s="187"/>
      <c r="BQ648" s="187"/>
      <c r="BU648" s="187"/>
      <c r="BY648" s="187"/>
      <c r="CC648" s="187"/>
      <c r="CG648" s="187"/>
      <c r="CK648" s="187"/>
      <c r="CO648" s="187"/>
      <c r="CS648" s="187"/>
      <c r="CW648" s="187"/>
      <c r="DF648" s="187"/>
      <c r="DO648" s="187"/>
    </row>
    <row r="649" spans="65:119" x14ac:dyDescent="0.2">
      <c r="BM649" s="187"/>
      <c r="BQ649" s="187"/>
      <c r="BU649" s="187"/>
      <c r="BY649" s="187"/>
      <c r="CC649" s="187"/>
      <c r="CG649" s="187"/>
      <c r="CK649" s="187"/>
      <c r="CO649" s="187"/>
      <c r="CS649" s="187"/>
      <c r="CW649" s="187"/>
      <c r="DF649" s="187"/>
      <c r="DO649" s="187"/>
    </row>
    <row r="650" spans="65:119" x14ac:dyDescent="0.2">
      <c r="BM650" s="187"/>
      <c r="BQ650" s="187"/>
      <c r="BU650" s="187"/>
      <c r="BY650" s="187"/>
      <c r="CC650" s="187"/>
      <c r="CG650" s="187"/>
      <c r="CK650" s="187"/>
      <c r="CO650" s="187"/>
      <c r="CS650" s="187"/>
      <c r="CW650" s="187"/>
      <c r="DF650" s="187"/>
      <c r="DO650" s="187"/>
    </row>
    <row r="651" spans="65:119" x14ac:dyDescent="0.2">
      <c r="BM651" s="187"/>
      <c r="BQ651" s="187"/>
      <c r="BU651" s="187"/>
      <c r="BY651" s="187"/>
      <c r="CC651" s="187"/>
      <c r="CG651" s="187"/>
      <c r="CK651" s="187"/>
      <c r="CO651" s="187"/>
      <c r="CS651" s="187"/>
      <c r="CW651" s="187"/>
      <c r="DF651" s="187"/>
      <c r="DO651" s="187"/>
    </row>
    <row r="652" spans="65:119" x14ac:dyDescent="0.2">
      <c r="BM652" s="187"/>
      <c r="BQ652" s="187"/>
      <c r="BU652" s="187"/>
      <c r="BY652" s="187"/>
      <c r="CC652" s="187"/>
      <c r="CG652" s="187"/>
      <c r="CK652" s="187"/>
      <c r="CO652" s="187"/>
      <c r="CS652" s="187"/>
      <c r="CW652" s="187"/>
      <c r="DF652" s="187"/>
      <c r="DO652" s="187"/>
    </row>
    <row r="653" spans="65:119" x14ac:dyDescent="0.2">
      <c r="BM653" s="187"/>
      <c r="BQ653" s="187"/>
      <c r="BU653" s="187"/>
      <c r="BY653" s="187"/>
      <c r="CC653" s="187"/>
      <c r="CG653" s="187"/>
      <c r="CK653" s="187"/>
      <c r="CO653" s="187"/>
      <c r="CS653" s="187"/>
      <c r="CW653" s="187"/>
      <c r="DF653" s="187"/>
      <c r="DO653" s="187"/>
    </row>
    <row r="654" spans="65:119" x14ac:dyDescent="0.2">
      <c r="BM654" s="187"/>
      <c r="BQ654" s="187"/>
      <c r="BU654" s="187"/>
      <c r="BY654" s="187"/>
      <c r="CC654" s="187"/>
      <c r="CG654" s="187"/>
      <c r="CK654" s="187"/>
      <c r="CO654" s="187"/>
      <c r="CS654" s="187"/>
      <c r="CW654" s="187"/>
      <c r="DF654" s="187"/>
      <c r="DO654" s="187"/>
    </row>
    <row r="655" spans="65:119" x14ac:dyDescent="0.2">
      <c r="BM655" s="187"/>
      <c r="BQ655" s="187"/>
      <c r="BU655" s="187"/>
      <c r="BY655" s="187"/>
      <c r="CC655" s="187"/>
      <c r="CG655" s="187"/>
      <c r="CK655" s="187"/>
      <c r="CO655" s="187"/>
      <c r="CS655" s="187"/>
      <c r="CW655" s="187"/>
      <c r="DF655" s="187"/>
      <c r="DO655" s="187"/>
    </row>
    <row r="656" spans="65:119" x14ac:dyDescent="0.2">
      <c r="BM656" s="187"/>
      <c r="BQ656" s="187"/>
      <c r="BU656" s="187"/>
      <c r="BY656" s="187"/>
      <c r="CC656" s="187"/>
      <c r="CG656" s="187"/>
      <c r="CK656" s="187"/>
      <c r="CO656" s="187"/>
      <c r="CS656" s="187"/>
      <c r="CW656" s="187"/>
      <c r="DF656" s="187"/>
      <c r="DO656" s="187"/>
    </row>
    <row r="657" spans="65:119" x14ac:dyDescent="0.2">
      <c r="BM657" s="187"/>
      <c r="BQ657" s="187"/>
      <c r="BU657" s="187"/>
      <c r="BY657" s="187"/>
      <c r="CC657" s="187"/>
      <c r="CG657" s="187"/>
      <c r="CK657" s="187"/>
      <c r="CO657" s="187"/>
      <c r="CS657" s="187"/>
      <c r="CW657" s="187"/>
      <c r="DF657" s="187"/>
      <c r="DO657" s="187"/>
    </row>
    <row r="658" spans="65:119" x14ac:dyDescent="0.2">
      <c r="BM658" s="187"/>
      <c r="BQ658" s="187"/>
      <c r="BU658" s="187"/>
      <c r="BY658" s="187"/>
      <c r="CC658" s="187"/>
      <c r="CG658" s="187"/>
      <c r="CK658" s="187"/>
      <c r="CO658" s="187"/>
      <c r="CS658" s="187"/>
      <c r="CW658" s="187"/>
      <c r="DF658" s="187"/>
      <c r="DO658" s="187"/>
    </row>
    <row r="659" spans="65:119" x14ac:dyDescent="0.2">
      <c r="BM659" s="187"/>
      <c r="BQ659" s="187"/>
      <c r="BU659" s="187"/>
      <c r="BY659" s="187"/>
      <c r="CC659" s="187"/>
      <c r="CG659" s="187"/>
      <c r="CK659" s="187"/>
      <c r="CO659" s="187"/>
      <c r="CS659" s="187"/>
      <c r="CW659" s="187"/>
      <c r="DF659" s="187"/>
      <c r="DO659" s="187"/>
    </row>
    <row r="660" spans="65:119" x14ac:dyDescent="0.2">
      <c r="BM660" s="187"/>
      <c r="BQ660" s="187"/>
      <c r="BU660" s="187"/>
      <c r="BY660" s="187"/>
      <c r="CC660" s="187"/>
      <c r="CG660" s="187"/>
      <c r="CK660" s="187"/>
      <c r="CO660" s="187"/>
      <c r="CS660" s="187"/>
      <c r="CW660" s="187"/>
      <c r="DF660" s="187"/>
      <c r="DO660" s="187"/>
    </row>
    <row r="661" spans="65:119" x14ac:dyDescent="0.2">
      <c r="BM661" s="187"/>
      <c r="BQ661" s="187"/>
      <c r="BU661" s="187"/>
      <c r="BY661" s="187"/>
      <c r="CC661" s="187"/>
      <c r="CG661" s="187"/>
      <c r="CK661" s="187"/>
      <c r="CO661" s="187"/>
      <c r="CS661" s="187"/>
      <c r="CW661" s="187"/>
      <c r="DF661" s="187"/>
      <c r="DO661" s="187"/>
    </row>
    <row r="662" spans="65:119" x14ac:dyDescent="0.2">
      <c r="BM662" s="187"/>
      <c r="BQ662" s="187"/>
      <c r="BU662" s="187"/>
      <c r="BY662" s="187"/>
      <c r="CC662" s="187"/>
      <c r="CG662" s="187"/>
      <c r="CK662" s="187"/>
      <c r="CO662" s="187"/>
      <c r="CS662" s="187"/>
      <c r="CW662" s="187"/>
      <c r="DF662" s="187"/>
      <c r="DO662" s="187"/>
    </row>
    <row r="663" spans="65:119" x14ac:dyDescent="0.2">
      <c r="BM663" s="187"/>
      <c r="BQ663" s="187"/>
      <c r="BU663" s="187"/>
      <c r="BY663" s="187"/>
      <c r="CC663" s="187"/>
      <c r="CG663" s="187"/>
      <c r="CK663" s="187"/>
      <c r="CO663" s="187"/>
      <c r="CS663" s="187"/>
      <c r="CW663" s="187"/>
      <c r="DF663" s="187"/>
      <c r="DO663" s="187"/>
    </row>
    <row r="664" spans="65:119" x14ac:dyDescent="0.2">
      <c r="BM664" s="187"/>
      <c r="BQ664" s="187"/>
      <c r="BU664" s="187"/>
      <c r="BY664" s="187"/>
      <c r="CC664" s="187"/>
      <c r="CG664" s="187"/>
      <c r="CK664" s="187"/>
      <c r="CO664" s="187"/>
      <c r="CS664" s="187"/>
      <c r="CW664" s="187"/>
      <c r="DF664" s="187"/>
      <c r="DO664" s="187"/>
    </row>
    <row r="665" spans="65:119" x14ac:dyDescent="0.2">
      <c r="BM665" s="187"/>
      <c r="BQ665" s="187"/>
      <c r="BU665" s="187"/>
      <c r="BY665" s="187"/>
      <c r="CC665" s="187"/>
      <c r="CG665" s="187"/>
      <c r="CK665" s="187"/>
      <c r="CO665" s="187"/>
      <c r="CS665" s="187"/>
      <c r="CW665" s="187"/>
      <c r="DF665" s="187"/>
      <c r="DO665" s="187"/>
    </row>
    <row r="666" spans="65:119" x14ac:dyDescent="0.2">
      <c r="BM666" s="187"/>
      <c r="BQ666" s="187"/>
      <c r="BU666" s="187"/>
      <c r="BY666" s="187"/>
      <c r="CC666" s="187"/>
      <c r="CG666" s="187"/>
      <c r="CK666" s="187"/>
      <c r="CO666" s="187"/>
      <c r="CS666" s="187"/>
      <c r="CW666" s="187"/>
      <c r="DF666" s="187"/>
      <c r="DO666" s="187"/>
    </row>
    <row r="667" spans="65:119" x14ac:dyDescent="0.2">
      <c r="BM667" s="187"/>
      <c r="BQ667" s="187"/>
      <c r="BU667" s="187"/>
      <c r="BY667" s="187"/>
      <c r="CC667" s="187"/>
      <c r="CG667" s="187"/>
      <c r="CK667" s="187"/>
      <c r="CO667" s="187"/>
      <c r="CS667" s="187"/>
      <c r="CW667" s="187"/>
      <c r="DF667" s="187"/>
      <c r="DO667" s="187"/>
    </row>
    <row r="668" spans="65:119" x14ac:dyDescent="0.2">
      <c r="BM668" s="187"/>
      <c r="BQ668" s="187"/>
      <c r="BU668" s="187"/>
      <c r="BY668" s="187"/>
      <c r="CC668" s="187"/>
      <c r="CG668" s="187"/>
      <c r="CK668" s="187"/>
      <c r="CO668" s="187"/>
      <c r="CS668" s="187"/>
      <c r="CW668" s="187"/>
      <c r="DF668" s="187"/>
      <c r="DO668" s="187"/>
    </row>
    <row r="669" spans="65:119" x14ac:dyDescent="0.2">
      <c r="BM669" s="187"/>
      <c r="BQ669" s="187"/>
      <c r="BU669" s="187"/>
      <c r="BY669" s="187"/>
      <c r="CC669" s="187"/>
      <c r="CG669" s="187"/>
      <c r="CK669" s="187"/>
      <c r="CO669" s="187"/>
      <c r="CS669" s="187"/>
      <c r="CW669" s="187"/>
      <c r="DF669" s="187"/>
      <c r="DO669" s="187"/>
    </row>
    <row r="670" spans="65:119" x14ac:dyDescent="0.2">
      <c r="BM670" s="187"/>
      <c r="BQ670" s="187"/>
      <c r="BU670" s="187"/>
      <c r="BY670" s="187"/>
      <c r="CC670" s="187"/>
      <c r="CG670" s="187"/>
      <c r="CK670" s="187"/>
      <c r="CO670" s="187"/>
      <c r="CS670" s="187"/>
      <c r="CW670" s="187"/>
      <c r="DF670" s="187"/>
      <c r="DO670" s="187"/>
    </row>
    <row r="671" spans="65:119" x14ac:dyDescent="0.2">
      <c r="BM671" s="187"/>
      <c r="BQ671" s="187"/>
      <c r="BU671" s="187"/>
      <c r="BY671" s="187"/>
      <c r="CC671" s="187"/>
      <c r="CG671" s="187"/>
      <c r="CK671" s="187"/>
      <c r="CO671" s="187"/>
      <c r="CS671" s="187"/>
      <c r="CW671" s="187"/>
      <c r="DF671" s="187"/>
      <c r="DO671" s="187"/>
    </row>
    <row r="672" spans="65:119" x14ac:dyDescent="0.2">
      <c r="BM672" s="187"/>
      <c r="BQ672" s="187"/>
      <c r="BU672" s="187"/>
      <c r="BY672" s="187"/>
      <c r="CC672" s="187"/>
      <c r="CG672" s="187"/>
      <c r="CK672" s="187"/>
      <c r="CO672" s="187"/>
      <c r="CS672" s="187"/>
      <c r="CW672" s="187"/>
      <c r="DF672" s="187"/>
      <c r="DO672" s="187"/>
    </row>
    <row r="673" spans="65:119" x14ac:dyDescent="0.2">
      <c r="BM673" s="187"/>
      <c r="BQ673" s="187"/>
      <c r="BU673" s="187"/>
      <c r="BY673" s="187"/>
      <c r="CC673" s="187"/>
      <c r="CG673" s="187"/>
      <c r="CK673" s="187"/>
      <c r="CO673" s="187"/>
      <c r="CS673" s="187"/>
      <c r="CW673" s="187"/>
      <c r="DF673" s="187"/>
      <c r="DO673" s="187"/>
    </row>
    <row r="674" spans="65:119" x14ac:dyDescent="0.2">
      <c r="BM674" s="187"/>
      <c r="BQ674" s="187"/>
      <c r="BU674" s="187"/>
      <c r="BY674" s="187"/>
      <c r="CC674" s="187"/>
      <c r="CG674" s="187"/>
      <c r="CK674" s="187"/>
      <c r="CO674" s="187"/>
      <c r="CS674" s="187"/>
      <c r="CW674" s="187"/>
      <c r="DF674" s="187"/>
      <c r="DO674" s="187"/>
    </row>
    <row r="675" spans="65:119" x14ac:dyDescent="0.2">
      <c r="BM675" s="187"/>
      <c r="BQ675" s="187"/>
      <c r="BU675" s="187"/>
      <c r="BY675" s="187"/>
      <c r="CC675" s="187"/>
      <c r="CG675" s="187"/>
      <c r="CK675" s="187"/>
      <c r="CO675" s="187"/>
      <c r="CS675" s="187"/>
      <c r="CW675" s="187"/>
      <c r="DF675" s="187"/>
      <c r="DO675" s="187"/>
    </row>
    <row r="676" spans="65:119" x14ac:dyDescent="0.2">
      <c r="BM676" s="187"/>
      <c r="BQ676" s="187"/>
      <c r="BU676" s="187"/>
      <c r="BY676" s="187"/>
      <c r="CC676" s="187"/>
      <c r="CG676" s="187"/>
      <c r="CK676" s="187"/>
      <c r="CO676" s="187"/>
      <c r="CS676" s="187"/>
      <c r="CW676" s="187"/>
      <c r="DF676" s="187"/>
      <c r="DO676" s="187"/>
    </row>
    <row r="677" spans="65:119" x14ac:dyDescent="0.2">
      <c r="BM677" s="187"/>
      <c r="BQ677" s="187"/>
      <c r="BU677" s="187"/>
      <c r="BY677" s="187"/>
      <c r="CC677" s="187"/>
      <c r="CG677" s="187"/>
      <c r="CK677" s="187"/>
      <c r="CO677" s="187"/>
      <c r="CS677" s="187"/>
      <c r="CW677" s="187"/>
      <c r="DF677" s="187"/>
      <c r="DO677" s="187"/>
    </row>
    <row r="678" spans="65:119" x14ac:dyDescent="0.2">
      <c r="BM678" s="187"/>
      <c r="BQ678" s="187"/>
      <c r="BU678" s="187"/>
      <c r="BY678" s="187"/>
      <c r="CC678" s="187"/>
      <c r="CG678" s="187"/>
      <c r="CK678" s="187"/>
      <c r="CO678" s="187"/>
      <c r="CS678" s="187"/>
      <c r="CW678" s="187"/>
      <c r="DF678" s="187"/>
      <c r="DO678" s="187"/>
    </row>
    <row r="679" spans="65:119" x14ac:dyDescent="0.2">
      <c r="BM679" s="187"/>
      <c r="BQ679" s="187"/>
      <c r="BU679" s="187"/>
      <c r="BY679" s="187"/>
      <c r="CC679" s="187"/>
      <c r="CG679" s="187"/>
      <c r="CK679" s="187"/>
      <c r="CO679" s="187"/>
      <c r="CS679" s="187"/>
      <c r="CW679" s="187"/>
      <c r="DF679" s="187"/>
      <c r="DO679" s="187"/>
    </row>
    <row r="680" spans="65:119" x14ac:dyDescent="0.2">
      <c r="BM680" s="187"/>
      <c r="BQ680" s="187"/>
      <c r="BU680" s="187"/>
      <c r="BY680" s="187"/>
      <c r="CC680" s="187"/>
      <c r="CG680" s="187"/>
      <c r="CK680" s="187"/>
      <c r="CO680" s="187"/>
      <c r="CS680" s="187"/>
      <c r="CW680" s="187"/>
      <c r="DF680" s="187"/>
      <c r="DO680" s="187"/>
    </row>
    <row r="681" spans="65:119" x14ac:dyDescent="0.2">
      <c r="BM681" s="187"/>
      <c r="BQ681" s="187"/>
      <c r="BU681" s="187"/>
      <c r="BY681" s="187"/>
      <c r="CC681" s="187"/>
      <c r="CG681" s="187"/>
      <c r="CK681" s="187"/>
      <c r="CO681" s="187"/>
      <c r="CS681" s="187"/>
      <c r="CW681" s="187"/>
      <c r="DF681" s="187"/>
      <c r="DO681" s="187"/>
    </row>
    <row r="682" spans="65:119" x14ac:dyDescent="0.2">
      <c r="BM682" s="187"/>
      <c r="BQ682" s="187"/>
      <c r="BU682" s="187"/>
      <c r="BY682" s="187"/>
      <c r="CC682" s="187"/>
      <c r="CG682" s="187"/>
      <c r="CK682" s="187"/>
      <c r="CO682" s="187"/>
      <c r="CS682" s="187"/>
      <c r="CW682" s="187"/>
      <c r="DF682" s="187"/>
      <c r="DO682" s="187"/>
    </row>
    <row r="683" spans="65:119" x14ac:dyDescent="0.2">
      <c r="BM683" s="187"/>
      <c r="BQ683" s="187"/>
      <c r="BU683" s="187"/>
      <c r="BY683" s="187"/>
      <c r="CC683" s="187"/>
      <c r="CG683" s="187"/>
      <c r="CK683" s="187"/>
      <c r="CO683" s="187"/>
      <c r="CS683" s="187"/>
      <c r="CW683" s="187"/>
      <c r="DF683" s="187"/>
      <c r="DO683" s="187"/>
    </row>
    <row r="684" spans="65:119" x14ac:dyDescent="0.2">
      <c r="BM684" s="187"/>
      <c r="BQ684" s="187"/>
      <c r="BU684" s="187"/>
      <c r="BY684" s="187"/>
      <c r="CC684" s="187"/>
      <c r="CG684" s="187"/>
      <c r="CK684" s="187"/>
      <c r="CO684" s="187"/>
      <c r="CS684" s="187"/>
      <c r="CW684" s="187"/>
      <c r="DF684" s="187"/>
      <c r="DO684" s="187"/>
    </row>
    <row r="685" spans="65:119" x14ac:dyDescent="0.2">
      <c r="BM685" s="187"/>
      <c r="BQ685" s="187"/>
      <c r="BU685" s="187"/>
      <c r="BY685" s="187"/>
      <c r="CC685" s="187"/>
      <c r="CG685" s="187"/>
      <c r="CK685" s="187"/>
      <c r="CO685" s="187"/>
      <c r="CS685" s="187"/>
      <c r="CW685" s="187"/>
      <c r="DF685" s="187"/>
      <c r="DO685" s="187"/>
    </row>
    <row r="686" spans="65:119" x14ac:dyDescent="0.2">
      <c r="BM686" s="187"/>
      <c r="BQ686" s="187"/>
      <c r="BU686" s="187"/>
      <c r="BY686" s="187"/>
      <c r="CC686" s="187"/>
      <c r="CG686" s="187"/>
      <c r="CK686" s="187"/>
      <c r="CO686" s="187"/>
      <c r="CS686" s="187"/>
      <c r="CW686" s="187"/>
      <c r="DF686" s="187"/>
      <c r="DO686" s="187"/>
    </row>
    <row r="687" spans="65:119" x14ac:dyDescent="0.2">
      <c r="BM687" s="187"/>
      <c r="BQ687" s="187"/>
      <c r="BU687" s="187"/>
      <c r="BY687" s="187"/>
      <c r="CC687" s="187"/>
      <c r="CG687" s="187"/>
      <c r="CK687" s="187"/>
      <c r="CO687" s="187"/>
      <c r="CS687" s="187"/>
      <c r="CW687" s="187"/>
      <c r="DF687" s="187"/>
      <c r="DO687" s="187"/>
    </row>
    <row r="688" spans="65:119" x14ac:dyDescent="0.2">
      <c r="BM688" s="187"/>
      <c r="BQ688" s="187"/>
      <c r="BU688" s="187"/>
      <c r="BY688" s="187"/>
      <c r="CC688" s="187"/>
      <c r="CG688" s="187"/>
      <c r="CK688" s="187"/>
      <c r="CO688" s="187"/>
      <c r="CS688" s="187"/>
      <c r="CW688" s="187"/>
      <c r="DF688" s="187"/>
      <c r="DO688" s="187"/>
    </row>
    <row r="689" spans="65:119" x14ac:dyDescent="0.2">
      <c r="BM689" s="187"/>
      <c r="BQ689" s="187"/>
      <c r="BU689" s="187"/>
      <c r="BY689" s="187"/>
      <c r="CC689" s="187"/>
      <c r="CG689" s="187"/>
      <c r="CK689" s="187"/>
      <c r="CO689" s="187"/>
      <c r="CS689" s="187"/>
      <c r="CW689" s="187"/>
      <c r="DF689" s="187"/>
      <c r="DO689" s="187"/>
    </row>
    <row r="690" spans="65:119" x14ac:dyDescent="0.2">
      <c r="BM690" s="187"/>
      <c r="BQ690" s="187"/>
      <c r="BU690" s="187"/>
      <c r="BY690" s="187"/>
      <c r="CC690" s="187"/>
      <c r="CG690" s="187"/>
      <c r="CK690" s="187"/>
      <c r="CO690" s="187"/>
      <c r="CS690" s="187"/>
      <c r="CW690" s="187"/>
      <c r="DF690" s="187"/>
      <c r="DO690" s="187"/>
    </row>
    <row r="691" spans="65:119" x14ac:dyDescent="0.2">
      <c r="BM691" s="187"/>
      <c r="BQ691" s="187"/>
      <c r="BU691" s="187"/>
      <c r="BY691" s="187"/>
      <c r="CC691" s="187"/>
      <c r="CG691" s="187"/>
      <c r="CK691" s="187"/>
      <c r="CO691" s="187"/>
      <c r="CS691" s="187"/>
      <c r="CW691" s="187"/>
      <c r="DF691" s="187"/>
      <c r="DO691" s="187"/>
    </row>
    <row r="692" spans="65:119" x14ac:dyDescent="0.2">
      <c r="BM692" s="187"/>
      <c r="BQ692" s="187"/>
      <c r="BU692" s="187"/>
      <c r="BY692" s="187"/>
      <c r="CC692" s="187"/>
      <c r="CG692" s="187"/>
      <c r="CK692" s="187"/>
      <c r="CO692" s="187"/>
      <c r="CS692" s="187"/>
      <c r="CW692" s="187"/>
      <c r="DF692" s="187"/>
      <c r="DO692" s="187"/>
    </row>
    <row r="693" spans="65:119" x14ac:dyDescent="0.2">
      <c r="BM693" s="187"/>
      <c r="BQ693" s="187"/>
      <c r="BU693" s="187"/>
      <c r="BY693" s="187"/>
      <c r="CC693" s="187"/>
      <c r="CG693" s="187"/>
      <c r="CK693" s="187"/>
      <c r="CO693" s="187"/>
      <c r="CS693" s="187"/>
      <c r="CW693" s="187"/>
      <c r="DF693" s="187"/>
      <c r="DO693" s="187"/>
    </row>
    <row r="694" spans="65:119" x14ac:dyDescent="0.2">
      <c r="BM694" s="187"/>
      <c r="BQ694" s="187"/>
      <c r="BU694" s="187"/>
      <c r="BY694" s="187"/>
      <c r="CC694" s="187"/>
      <c r="CG694" s="187"/>
      <c r="CK694" s="187"/>
      <c r="CO694" s="187"/>
      <c r="CS694" s="187"/>
      <c r="CW694" s="187"/>
      <c r="DF694" s="187"/>
      <c r="DO694" s="187"/>
    </row>
    <row r="695" spans="65:119" x14ac:dyDescent="0.2">
      <c r="BM695" s="187"/>
      <c r="BQ695" s="187"/>
      <c r="BU695" s="187"/>
      <c r="BY695" s="187"/>
      <c r="CC695" s="187"/>
      <c r="CG695" s="187"/>
      <c r="CK695" s="187"/>
      <c r="CO695" s="187"/>
      <c r="CS695" s="187"/>
      <c r="CW695" s="187"/>
      <c r="DF695" s="187"/>
      <c r="DO695" s="187"/>
    </row>
    <row r="696" spans="65:119" x14ac:dyDescent="0.2">
      <c r="BM696" s="187"/>
      <c r="BQ696" s="187"/>
      <c r="BU696" s="187"/>
      <c r="BY696" s="187"/>
      <c r="CC696" s="187"/>
      <c r="CG696" s="187"/>
      <c r="CK696" s="187"/>
      <c r="CO696" s="187"/>
      <c r="CS696" s="187"/>
      <c r="CW696" s="187"/>
      <c r="DF696" s="187"/>
      <c r="DO696" s="187"/>
    </row>
    <row r="697" spans="65:119" x14ac:dyDescent="0.2">
      <c r="BM697" s="187"/>
      <c r="BQ697" s="187"/>
      <c r="BU697" s="187"/>
      <c r="BY697" s="187"/>
      <c r="CC697" s="187"/>
      <c r="CG697" s="187"/>
      <c r="CK697" s="187"/>
      <c r="CO697" s="187"/>
      <c r="CS697" s="187"/>
      <c r="CW697" s="187"/>
      <c r="DF697" s="187"/>
      <c r="DO697" s="187"/>
    </row>
    <row r="698" spans="65:119" x14ac:dyDescent="0.2">
      <c r="BM698" s="187"/>
      <c r="BQ698" s="187"/>
      <c r="BU698" s="187"/>
      <c r="BY698" s="187"/>
      <c r="CC698" s="187"/>
      <c r="CG698" s="187"/>
      <c r="CK698" s="187"/>
      <c r="CO698" s="187"/>
      <c r="CS698" s="187"/>
      <c r="CW698" s="187"/>
      <c r="DF698" s="187"/>
      <c r="DO698" s="187"/>
    </row>
    <row r="699" spans="65:119" x14ac:dyDescent="0.2">
      <c r="BM699" s="187"/>
      <c r="BQ699" s="187"/>
      <c r="BU699" s="187"/>
      <c r="BY699" s="187"/>
      <c r="CC699" s="187"/>
      <c r="CG699" s="187"/>
      <c r="CK699" s="187"/>
      <c r="CO699" s="187"/>
      <c r="CS699" s="187"/>
      <c r="CW699" s="187"/>
      <c r="DF699" s="187"/>
      <c r="DO699" s="187"/>
    </row>
    <row r="700" spans="65:119" x14ac:dyDescent="0.2">
      <c r="BM700" s="187"/>
      <c r="BQ700" s="187"/>
      <c r="BU700" s="187"/>
      <c r="BY700" s="187"/>
      <c r="CC700" s="187"/>
      <c r="CG700" s="187"/>
      <c r="CK700" s="187"/>
      <c r="CO700" s="187"/>
      <c r="CS700" s="187"/>
      <c r="CW700" s="187"/>
      <c r="DF700" s="187"/>
      <c r="DO700" s="187"/>
    </row>
    <row r="701" spans="65:119" x14ac:dyDescent="0.2">
      <c r="BM701" s="187"/>
      <c r="BQ701" s="187"/>
      <c r="BU701" s="187"/>
      <c r="BY701" s="187"/>
      <c r="CC701" s="187"/>
      <c r="CG701" s="187"/>
      <c r="CK701" s="187"/>
      <c r="CO701" s="187"/>
      <c r="CS701" s="187"/>
      <c r="CW701" s="187"/>
      <c r="DF701" s="187"/>
      <c r="DO701" s="187"/>
    </row>
    <row r="702" spans="65:119" x14ac:dyDescent="0.2">
      <c r="BM702" s="187"/>
      <c r="BQ702" s="187"/>
      <c r="BU702" s="187"/>
      <c r="BY702" s="187"/>
      <c r="CC702" s="187"/>
      <c r="CG702" s="187"/>
      <c r="CK702" s="187"/>
      <c r="CO702" s="187"/>
      <c r="CS702" s="187"/>
      <c r="CW702" s="187"/>
      <c r="DF702" s="187"/>
      <c r="DO702" s="187"/>
    </row>
    <row r="703" spans="65:119" x14ac:dyDescent="0.2">
      <c r="BM703" s="187"/>
      <c r="BQ703" s="187"/>
      <c r="BU703" s="187"/>
      <c r="BY703" s="187"/>
      <c r="CC703" s="187"/>
      <c r="CG703" s="187"/>
      <c r="CK703" s="187"/>
      <c r="CO703" s="187"/>
      <c r="CS703" s="187"/>
      <c r="CW703" s="187"/>
      <c r="DF703" s="187"/>
      <c r="DO703" s="187"/>
    </row>
    <row r="704" spans="65:119" x14ac:dyDescent="0.2">
      <c r="BM704" s="187"/>
      <c r="BQ704" s="187"/>
      <c r="BU704" s="187"/>
      <c r="BY704" s="187"/>
      <c r="CC704" s="187"/>
      <c r="CG704" s="187"/>
      <c r="CK704" s="187"/>
      <c r="CO704" s="187"/>
      <c r="CS704" s="187"/>
      <c r="CW704" s="187"/>
      <c r="DF704" s="187"/>
      <c r="DO704" s="187"/>
    </row>
    <row r="705" spans="65:119" x14ac:dyDescent="0.2">
      <c r="BM705" s="187"/>
      <c r="BQ705" s="187"/>
      <c r="BU705" s="187"/>
      <c r="BY705" s="187"/>
      <c r="CC705" s="187"/>
      <c r="CG705" s="187"/>
      <c r="CK705" s="187"/>
      <c r="CO705" s="187"/>
      <c r="CS705" s="187"/>
      <c r="CW705" s="187"/>
      <c r="DF705" s="187"/>
      <c r="DO705" s="187"/>
    </row>
    <row r="706" spans="65:119" x14ac:dyDescent="0.2">
      <c r="BM706" s="187"/>
      <c r="BQ706" s="187"/>
      <c r="BU706" s="187"/>
      <c r="BY706" s="187"/>
      <c r="CC706" s="187"/>
      <c r="CG706" s="187"/>
      <c r="CK706" s="187"/>
      <c r="CO706" s="187"/>
      <c r="CS706" s="187"/>
      <c r="CW706" s="187"/>
      <c r="DF706" s="187"/>
      <c r="DO706" s="187"/>
    </row>
    <row r="707" spans="65:119" x14ac:dyDescent="0.2">
      <c r="BM707" s="187"/>
      <c r="BQ707" s="187"/>
      <c r="BU707" s="187"/>
      <c r="BY707" s="187"/>
      <c r="CC707" s="187"/>
      <c r="CG707" s="187"/>
      <c r="CK707" s="187"/>
      <c r="CO707" s="187"/>
      <c r="CS707" s="187"/>
      <c r="CW707" s="187"/>
      <c r="DF707" s="187"/>
      <c r="DO707" s="187"/>
    </row>
    <row r="708" spans="65:119" x14ac:dyDescent="0.2">
      <c r="BM708" s="187"/>
      <c r="BQ708" s="187"/>
      <c r="BU708" s="187"/>
      <c r="BY708" s="187"/>
      <c r="CC708" s="187"/>
      <c r="CG708" s="187"/>
      <c r="CK708" s="187"/>
      <c r="CO708" s="187"/>
      <c r="CS708" s="187"/>
      <c r="CW708" s="187"/>
      <c r="DF708" s="187"/>
      <c r="DO708" s="187"/>
    </row>
    <row r="709" spans="65:119" x14ac:dyDescent="0.2">
      <c r="BM709" s="187"/>
      <c r="BQ709" s="187"/>
      <c r="BU709" s="187"/>
      <c r="BY709" s="187"/>
      <c r="CC709" s="187"/>
      <c r="CG709" s="187"/>
      <c r="CK709" s="187"/>
      <c r="CO709" s="187"/>
      <c r="CS709" s="187"/>
      <c r="CW709" s="187"/>
      <c r="DF709" s="187"/>
      <c r="DO709" s="187"/>
    </row>
    <row r="710" spans="65:119" x14ac:dyDescent="0.2">
      <c r="BM710" s="187"/>
      <c r="BQ710" s="187"/>
      <c r="BU710" s="187"/>
      <c r="BY710" s="187"/>
      <c r="CC710" s="187"/>
      <c r="CG710" s="187"/>
      <c r="CK710" s="187"/>
      <c r="CO710" s="187"/>
      <c r="CS710" s="187"/>
      <c r="CW710" s="187"/>
      <c r="DF710" s="187"/>
      <c r="DO710" s="187"/>
    </row>
    <row r="711" spans="65:119" x14ac:dyDescent="0.2">
      <c r="BM711" s="187"/>
      <c r="BQ711" s="187"/>
      <c r="BU711" s="187"/>
      <c r="BY711" s="187"/>
      <c r="CC711" s="187"/>
      <c r="CG711" s="187"/>
      <c r="CK711" s="187"/>
      <c r="CO711" s="187"/>
      <c r="CS711" s="187"/>
      <c r="CW711" s="187"/>
      <c r="DF711" s="187"/>
      <c r="DO711" s="187"/>
    </row>
    <row r="712" spans="65:119" x14ac:dyDescent="0.2">
      <c r="BM712" s="187"/>
      <c r="BQ712" s="187"/>
      <c r="BU712" s="187"/>
      <c r="BY712" s="187"/>
      <c r="CC712" s="187"/>
      <c r="CG712" s="187"/>
      <c r="CK712" s="187"/>
      <c r="CO712" s="187"/>
      <c r="CS712" s="187"/>
      <c r="CW712" s="187"/>
      <c r="DF712" s="187"/>
      <c r="DO712" s="187"/>
    </row>
    <row r="713" spans="65:119" x14ac:dyDescent="0.2">
      <c r="BM713" s="187"/>
      <c r="BQ713" s="187"/>
      <c r="BU713" s="187"/>
      <c r="BY713" s="187"/>
      <c r="CC713" s="187"/>
      <c r="CG713" s="187"/>
      <c r="CK713" s="187"/>
      <c r="CO713" s="187"/>
      <c r="CS713" s="187"/>
      <c r="CW713" s="187"/>
      <c r="DF713" s="187"/>
      <c r="DO713" s="187"/>
    </row>
    <row r="714" spans="65:119" x14ac:dyDescent="0.2">
      <c r="BM714" s="187"/>
      <c r="BQ714" s="187"/>
      <c r="BU714" s="187"/>
      <c r="BY714" s="187"/>
      <c r="CC714" s="187"/>
      <c r="CG714" s="187"/>
      <c r="CK714" s="187"/>
      <c r="CO714" s="187"/>
      <c r="CS714" s="187"/>
      <c r="CW714" s="187"/>
      <c r="DF714" s="187"/>
      <c r="DO714" s="187"/>
    </row>
    <row r="715" spans="65:119" x14ac:dyDescent="0.2">
      <c r="BM715" s="187"/>
      <c r="BQ715" s="187"/>
      <c r="BU715" s="187"/>
      <c r="BY715" s="187"/>
      <c r="CC715" s="187"/>
      <c r="CG715" s="187"/>
      <c r="CK715" s="187"/>
      <c r="CO715" s="187"/>
      <c r="CS715" s="187"/>
      <c r="CW715" s="187"/>
      <c r="DF715" s="187"/>
      <c r="DO715" s="187"/>
    </row>
    <row r="716" spans="65:119" x14ac:dyDescent="0.2">
      <c r="BM716" s="187"/>
      <c r="BQ716" s="187"/>
      <c r="BU716" s="187"/>
      <c r="BY716" s="187"/>
      <c r="CC716" s="187"/>
      <c r="CG716" s="187"/>
      <c r="CK716" s="187"/>
      <c r="CO716" s="187"/>
      <c r="CS716" s="187"/>
      <c r="CW716" s="187"/>
      <c r="DF716" s="187"/>
      <c r="DO716" s="187"/>
    </row>
    <row r="717" spans="65:119" x14ac:dyDescent="0.2">
      <c r="BM717" s="187"/>
      <c r="BQ717" s="187"/>
      <c r="BU717" s="187"/>
      <c r="BY717" s="187"/>
      <c r="CC717" s="187"/>
      <c r="CG717" s="187"/>
      <c r="CK717" s="187"/>
      <c r="CO717" s="187"/>
      <c r="CS717" s="187"/>
      <c r="CW717" s="187"/>
      <c r="DF717" s="187"/>
      <c r="DO717" s="187"/>
    </row>
    <row r="718" spans="65:119" x14ac:dyDescent="0.2">
      <c r="BM718" s="187"/>
      <c r="BQ718" s="187"/>
      <c r="BU718" s="187"/>
      <c r="BY718" s="187"/>
      <c r="CC718" s="187"/>
      <c r="CG718" s="187"/>
      <c r="CK718" s="187"/>
      <c r="CO718" s="187"/>
      <c r="CS718" s="187"/>
      <c r="CW718" s="187"/>
      <c r="DF718" s="187"/>
      <c r="DO718" s="187"/>
    </row>
    <row r="719" spans="65:119" x14ac:dyDescent="0.2">
      <c r="BM719" s="187"/>
      <c r="BQ719" s="187"/>
      <c r="BU719" s="187"/>
      <c r="BY719" s="187"/>
      <c r="CC719" s="187"/>
      <c r="CG719" s="187"/>
      <c r="CK719" s="187"/>
      <c r="CO719" s="187"/>
      <c r="CS719" s="187"/>
      <c r="CW719" s="187"/>
      <c r="DF719" s="187"/>
      <c r="DO719" s="187"/>
    </row>
    <row r="720" spans="65:119" x14ac:dyDescent="0.2">
      <c r="BM720" s="187"/>
      <c r="BQ720" s="187"/>
      <c r="BU720" s="187"/>
      <c r="BY720" s="187"/>
      <c r="CC720" s="187"/>
      <c r="CG720" s="187"/>
      <c r="CK720" s="187"/>
      <c r="CO720" s="187"/>
      <c r="CS720" s="187"/>
      <c r="CW720" s="187"/>
      <c r="DF720" s="187"/>
      <c r="DO720" s="187"/>
    </row>
    <row r="721" spans="65:119" x14ac:dyDescent="0.2">
      <c r="BM721" s="187"/>
      <c r="BQ721" s="187"/>
      <c r="BU721" s="187"/>
      <c r="BY721" s="187"/>
      <c r="CC721" s="187"/>
      <c r="CG721" s="187"/>
      <c r="CK721" s="187"/>
      <c r="CO721" s="187"/>
      <c r="CS721" s="187"/>
      <c r="CW721" s="187"/>
      <c r="DF721" s="187"/>
      <c r="DO721" s="187"/>
    </row>
    <row r="722" spans="65:119" x14ac:dyDescent="0.2">
      <c r="BM722" s="187"/>
      <c r="BQ722" s="187"/>
      <c r="BU722" s="187"/>
      <c r="BY722" s="187"/>
      <c r="CC722" s="187"/>
      <c r="CG722" s="187"/>
      <c r="CK722" s="187"/>
      <c r="CO722" s="187"/>
      <c r="CS722" s="187"/>
      <c r="CW722" s="187"/>
      <c r="DF722" s="187"/>
      <c r="DO722" s="187"/>
    </row>
    <row r="723" spans="65:119" x14ac:dyDescent="0.2">
      <c r="BM723" s="187"/>
      <c r="BQ723" s="187"/>
      <c r="BU723" s="187"/>
      <c r="BY723" s="187"/>
      <c r="CC723" s="187"/>
      <c r="CG723" s="187"/>
      <c r="CK723" s="187"/>
      <c r="CO723" s="187"/>
      <c r="CS723" s="187"/>
      <c r="CW723" s="187"/>
      <c r="DF723" s="187"/>
      <c r="DO723" s="187"/>
    </row>
    <row r="724" spans="65:119" x14ac:dyDescent="0.2">
      <c r="BM724" s="187"/>
      <c r="BQ724" s="187"/>
      <c r="BU724" s="187"/>
      <c r="BY724" s="187"/>
      <c r="CC724" s="187"/>
      <c r="CG724" s="187"/>
      <c r="CK724" s="187"/>
      <c r="CO724" s="187"/>
      <c r="CS724" s="187"/>
      <c r="CW724" s="187"/>
      <c r="DF724" s="187"/>
      <c r="DO724" s="187"/>
    </row>
    <row r="725" spans="65:119" x14ac:dyDescent="0.2">
      <c r="BM725" s="187"/>
      <c r="BQ725" s="187"/>
      <c r="BU725" s="187"/>
      <c r="BY725" s="187"/>
      <c r="CC725" s="187"/>
      <c r="CG725" s="187"/>
      <c r="CK725" s="187"/>
      <c r="CO725" s="187"/>
      <c r="CS725" s="187"/>
      <c r="CW725" s="187"/>
      <c r="DF725" s="187"/>
      <c r="DO725" s="187"/>
    </row>
    <row r="726" spans="65:119" x14ac:dyDescent="0.2">
      <c r="BM726" s="187"/>
      <c r="BQ726" s="187"/>
      <c r="BU726" s="187"/>
      <c r="BY726" s="187"/>
      <c r="CC726" s="187"/>
      <c r="CG726" s="187"/>
      <c r="CK726" s="187"/>
      <c r="CO726" s="187"/>
      <c r="CS726" s="187"/>
      <c r="CW726" s="187"/>
      <c r="DF726" s="187"/>
      <c r="DO726" s="187"/>
    </row>
    <row r="727" spans="65:119" x14ac:dyDescent="0.2">
      <c r="BM727" s="187"/>
      <c r="BQ727" s="187"/>
      <c r="BU727" s="187"/>
      <c r="BY727" s="187"/>
      <c r="CC727" s="187"/>
      <c r="CG727" s="187"/>
      <c r="CK727" s="187"/>
      <c r="CO727" s="187"/>
      <c r="CS727" s="187"/>
      <c r="CW727" s="187"/>
      <c r="DF727" s="187"/>
      <c r="DO727" s="187"/>
    </row>
    <row r="728" spans="65:119" x14ac:dyDescent="0.2">
      <c r="BM728" s="187"/>
      <c r="BQ728" s="187"/>
      <c r="BU728" s="187"/>
      <c r="BY728" s="187"/>
      <c r="CC728" s="187"/>
      <c r="CG728" s="187"/>
      <c r="CK728" s="187"/>
      <c r="CO728" s="187"/>
      <c r="CS728" s="187"/>
      <c r="CW728" s="187"/>
      <c r="DF728" s="187"/>
      <c r="DO728" s="187"/>
    </row>
    <row r="729" spans="65:119" x14ac:dyDescent="0.2">
      <c r="BM729" s="187"/>
      <c r="BQ729" s="187"/>
      <c r="BU729" s="187"/>
      <c r="BY729" s="187"/>
      <c r="CC729" s="187"/>
      <c r="CG729" s="187"/>
      <c r="CK729" s="187"/>
      <c r="CO729" s="187"/>
      <c r="CS729" s="187"/>
      <c r="CW729" s="187"/>
      <c r="DF729" s="187"/>
      <c r="DO729" s="187"/>
    </row>
    <row r="730" spans="65:119" x14ac:dyDescent="0.2">
      <c r="BM730" s="187"/>
      <c r="BQ730" s="187"/>
      <c r="BU730" s="187"/>
      <c r="BY730" s="187"/>
      <c r="CC730" s="187"/>
      <c r="CG730" s="187"/>
      <c r="CK730" s="187"/>
      <c r="CO730" s="187"/>
      <c r="CS730" s="187"/>
      <c r="CW730" s="187"/>
      <c r="DF730" s="187"/>
      <c r="DO730" s="187"/>
    </row>
    <row r="731" spans="65:119" x14ac:dyDescent="0.2">
      <c r="BM731" s="187"/>
      <c r="BQ731" s="187"/>
      <c r="BU731" s="187"/>
      <c r="BY731" s="187"/>
      <c r="CC731" s="187"/>
      <c r="CG731" s="187"/>
      <c r="CK731" s="187"/>
      <c r="CO731" s="187"/>
      <c r="CS731" s="187"/>
      <c r="CW731" s="187"/>
      <c r="DF731" s="187"/>
      <c r="DO731" s="187"/>
    </row>
    <row r="732" spans="65:119" x14ac:dyDescent="0.2">
      <c r="BM732" s="187"/>
      <c r="BQ732" s="187"/>
      <c r="BU732" s="187"/>
      <c r="BY732" s="187"/>
      <c r="CC732" s="187"/>
      <c r="CG732" s="187"/>
      <c r="CK732" s="187"/>
      <c r="CO732" s="187"/>
      <c r="CS732" s="187"/>
      <c r="CW732" s="187"/>
      <c r="DF732" s="187"/>
      <c r="DO732" s="187"/>
    </row>
    <row r="733" spans="65:119" x14ac:dyDescent="0.2">
      <c r="BM733" s="187"/>
      <c r="BQ733" s="187"/>
      <c r="BU733" s="187"/>
      <c r="BY733" s="187"/>
      <c r="CC733" s="187"/>
      <c r="CG733" s="187"/>
      <c r="CK733" s="187"/>
      <c r="CO733" s="187"/>
      <c r="CS733" s="187"/>
      <c r="CW733" s="187"/>
      <c r="DF733" s="187"/>
      <c r="DO733" s="187"/>
    </row>
    <row r="734" spans="65:119" x14ac:dyDescent="0.2">
      <c r="BM734" s="187"/>
      <c r="BQ734" s="187"/>
      <c r="BU734" s="187"/>
      <c r="BY734" s="187"/>
      <c r="CC734" s="187"/>
      <c r="CG734" s="187"/>
      <c r="CK734" s="187"/>
      <c r="CO734" s="187"/>
      <c r="CS734" s="187"/>
      <c r="CW734" s="187"/>
      <c r="DF734" s="187"/>
      <c r="DO734" s="187"/>
    </row>
    <row r="735" spans="65:119" x14ac:dyDescent="0.2">
      <c r="BM735" s="187"/>
      <c r="BQ735" s="187"/>
      <c r="BU735" s="187"/>
      <c r="BY735" s="187"/>
      <c r="CC735" s="187"/>
      <c r="CG735" s="187"/>
      <c r="CK735" s="187"/>
      <c r="CO735" s="187"/>
      <c r="CS735" s="187"/>
      <c r="CW735" s="187"/>
      <c r="DF735" s="187"/>
      <c r="DO735" s="187"/>
    </row>
    <row r="736" spans="65:119" x14ac:dyDescent="0.2">
      <c r="BM736" s="187"/>
      <c r="BQ736" s="187"/>
      <c r="BU736" s="187"/>
      <c r="BY736" s="187"/>
      <c r="CC736" s="187"/>
      <c r="CG736" s="187"/>
      <c r="CK736" s="187"/>
      <c r="CO736" s="187"/>
      <c r="CS736" s="187"/>
      <c r="CW736" s="187"/>
      <c r="DF736" s="187"/>
      <c r="DO736" s="187"/>
    </row>
    <row r="737" spans="65:119" x14ac:dyDescent="0.2">
      <c r="BM737" s="187"/>
      <c r="BQ737" s="187"/>
      <c r="BU737" s="187"/>
      <c r="BY737" s="187"/>
      <c r="CC737" s="187"/>
      <c r="CG737" s="187"/>
      <c r="CK737" s="187"/>
      <c r="CO737" s="187"/>
      <c r="CS737" s="187"/>
      <c r="CW737" s="187"/>
      <c r="DF737" s="187"/>
      <c r="DO737" s="187"/>
    </row>
    <row r="738" spans="65:119" x14ac:dyDescent="0.2">
      <c r="BM738" s="187"/>
      <c r="BQ738" s="187"/>
      <c r="BU738" s="187"/>
      <c r="BY738" s="187"/>
      <c r="CC738" s="187"/>
      <c r="CG738" s="187"/>
      <c r="CK738" s="187"/>
      <c r="CO738" s="187"/>
      <c r="CS738" s="187"/>
      <c r="CW738" s="187"/>
      <c r="DF738" s="187"/>
      <c r="DO738" s="187"/>
    </row>
    <row r="739" spans="65:119" x14ac:dyDescent="0.2">
      <c r="BM739" s="187"/>
      <c r="BQ739" s="187"/>
      <c r="BU739" s="187"/>
      <c r="BY739" s="187"/>
      <c r="CC739" s="187"/>
      <c r="CG739" s="187"/>
      <c r="CK739" s="187"/>
      <c r="CO739" s="187"/>
      <c r="CS739" s="187"/>
      <c r="CW739" s="187"/>
      <c r="DF739" s="187"/>
      <c r="DO739" s="187"/>
    </row>
    <row r="740" spans="65:119" x14ac:dyDescent="0.2">
      <c r="BM740" s="187"/>
      <c r="BQ740" s="187"/>
      <c r="BU740" s="187"/>
      <c r="BY740" s="187"/>
      <c r="CC740" s="187"/>
      <c r="CG740" s="187"/>
      <c r="CK740" s="187"/>
      <c r="CO740" s="187"/>
      <c r="CS740" s="187"/>
      <c r="CW740" s="187"/>
      <c r="DF740" s="187"/>
      <c r="DO740" s="187"/>
    </row>
    <row r="741" spans="65:119" x14ac:dyDescent="0.2">
      <c r="BM741" s="187"/>
      <c r="BQ741" s="187"/>
      <c r="BU741" s="187"/>
      <c r="BY741" s="187"/>
      <c r="CC741" s="187"/>
      <c r="CG741" s="187"/>
      <c r="CK741" s="187"/>
      <c r="CO741" s="187"/>
      <c r="CS741" s="187"/>
      <c r="CW741" s="187"/>
      <c r="DF741" s="187"/>
      <c r="DO741" s="187"/>
    </row>
    <row r="742" spans="65:119" x14ac:dyDescent="0.2">
      <c r="BM742" s="187"/>
      <c r="BQ742" s="187"/>
      <c r="BU742" s="187"/>
      <c r="BY742" s="187"/>
      <c r="CC742" s="187"/>
      <c r="CG742" s="187"/>
      <c r="CK742" s="187"/>
      <c r="CO742" s="187"/>
      <c r="CS742" s="187"/>
      <c r="CW742" s="187"/>
      <c r="DF742" s="187"/>
      <c r="DO742" s="187"/>
    </row>
    <row r="743" spans="65:119" x14ac:dyDescent="0.2">
      <c r="BM743" s="187"/>
      <c r="BQ743" s="187"/>
      <c r="BU743" s="187"/>
      <c r="BY743" s="187"/>
      <c r="CC743" s="187"/>
      <c r="CG743" s="187"/>
      <c r="CK743" s="187"/>
      <c r="CO743" s="187"/>
      <c r="CS743" s="187"/>
      <c r="CW743" s="187"/>
      <c r="DF743" s="187"/>
      <c r="DO743" s="187"/>
    </row>
    <row r="744" spans="65:119" x14ac:dyDescent="0.2">
      <c r="BM744" s="187"/>
      <c r="BQ744" s="187"/>
      <c r="BU744" s="187"/>
      <c r="BY744" s="187"/>
      <c r="CC744" s="187"/>
      <c r="CG744" s="187"/>
      <c r="CK744" s="187"/>
      <c r="CO744" s="187"/>
      <c r="CS744" s="187"/>
      <c r="CW744" s="187"/>
      <c r="DF744" s="187"/>
      <c r="DO744" s="187"/>
    </row>
    <row r="745" spans="65:119" x14ac:dyDescent="0.2">
      <c r="BM745" s="187"/>
      <c r="BQ745" s="187"/>
      <c r="BU745" s="187"/>
      <c r="BY745" s="187"/>
      <c r="CC745" s="187"/>
      <c r="CG745" s="187"/>
      <c r="CK745" s="187"/>
      <c r="CO745" s="187"/>
      <c r="CS745" s="187"/>
      <c r="CW745" s="187"/>
      <c r="DF745" s="187"/>
      <c r="DO745" s="187"/>
    </row>
    <row r="746" spans="65:119" x14ac:dyDescent="0.2">
      <c r="BM746" s="187"/>
      <c r="BQ746" s="187"/>
      <c r="BU746" s="187"/>
      <c r="BY746" s="187"/>
      <c r="CC746" s="187"/>
      <c r="CG746" s="187"/>
      <c r="CK746" s="187"/>
      <c r="CO746" s="187"/>
      <c r="CS746" s="187"/>
      <c r="CW746" s="187"/>
      <c r="DF746" s="187"/>
      <c r="DO746" s="187"/>
    </row>
    <row r="747" spans="65:119" x14ac:dyDescent="0.2">
      <c r="BM747" s="187"/>
      <c r="BQ747" s="187"/>
      <c r="BU747" s="187"/>
      <c r="BY747" s="187"/>
      <c r="CC747" s="187"/>
      <c r="CG747" s="187"/>
      <c r="CK747" s="187"/>
      <c r="CO747" s="187"/>
      <c r="CS747" s="187"/>
      <c r="CW747" s="187"/>
      <c r="DF747" s="187"/>
      <c r="DO747" s="187"/>
    </row>
    <row r="748" spans="65:119" x14ac:dyDescent="0.2">
      <c r="BM748" s="187"/>
      <c r="BQ748" s="187"/>
      <c r="BU748" s="187"/>
      <c r="BY748" s="187"/>
      <c r="CC748" s="187"/>
      <c r="CG748" s="187"/>
      <c r="CK748" s="187"/>
      <c r="CO748" s="187"/>
      <c r="CS748" s="187"/>
      <c r="CW748" s="187"/>
      <c r="DF748" s="187"/>
      <c r="DO748" s="187"/>
    </row>
    <row r="749" spans="65:119" x14ac:dyDescent="0.2">
      <c r="BM749" s="187"/>
      <c r="BQ749" s="187"/>
      <c r="BU749" s="187"/>
      <c r="BY749" s="187"/>
      <c r="CC749" s="187"/>
      <c r="CG749" s="187"/>
      <c r="CK749" s="187"/>
      <c r="CO749" s="187"/>
      <c r="CS749" s="187"/>
      <c r="CW749" s="187"/>
      <c r="DF749" s="187"/>
      <c r="DO749" s="187"/>
    </row>
    <row r="750" spans="65:119" x14ac:dyDescent="0.2">
      <c r="BM750" s="187"/>
      <c r="BQ750" s="187"/>
      <c r="BU750" s="187"/>
      <c r="BY750" s="187"/>
      <c r="CC750" s="187"/>
      <c r="CG750" s="187"/>
      <c r="CK750" s="187"/>
      <c r="CO750" s="187"/>
      <c r="CS750" s="187"/>
      <c r="CW750" s="187"/>
      <c r="DF750" s="187"/>
      <c r="DO750" s="187"/>
    </row>
    <row r="751" spans="65:119" x14ac:dyDescent="0.2">
      <c r="BM751" s="187"/>
      <c r="BQ751" s="187"/>
      <c r="BU751" s="187"/>
      <c r="BY751" s="187"/>
      <c r="CC751" s="187"/>
      <c r="CG751" s="187"/>
      <c r="CK751" s="187"/>
      <c r="CO751" s="187"/>
      <c r="CS751" s="187"/>
      <c r="CW751" s="187"/>
      <c r="DF751" s="187"/>
      <c r="DO751" s="187"/>
    </row>
    <row r="752" spans="65:119" x14ac:dyDescent="0.2">
      <c r="BM752" s="187"/>
      <c r="BQ752" s="187"/>
      <c r="BU752" s="187"/>
      <c r="BY752" s="187"/>
      <c r="CC752" s="187"/>
      <c r="CG752" s="187"/>
      <c r="CK752" s="187"/>
      <c r="CO752" s="187"/>
      <c r="CS752" s="187"/>
      <c r="CW752" s="187"/>
      <c r="DF752" s="187"/>
      <c r="DO752" s="187"/>
    </row>
    <row r="753" spans="65:119" x14ac:dyDescent="0.2">
      <c r="BM753" s="187"/>
      <c r="BQ753" s="187"/>
      <c r="BU753" s="187"/>
      <c r="BY753" s="187"/>
      <c r="CC753" s="187"/>
      <c r="CG753" s="187"/>
      <c r="CK753" s="187"/>
      <c r="CO753" s="187"/>
      <c r="CS753" s="187"/>
      <c r="CW753" s="187"/>
      <c r="DF753" s="187"/>
      <c r="DO753" s="187"/>
    </row>
    <row r="754" spans="65:119" x14ac:dyDescent="0.2">
      <c r="BM754" s="187"/>
      <c r="BQ754" s="187"/>
      <c r="BU754" s="187"/>
      <c r="BY754" s="187"/>
      <c r="CC754" s="187"/>
      <c r="CG754" s="187"/>
      <c r="CK754" s="187"/>
      <c r="CO754" s="187"/>
      <c r="CS754" s="187"/>
      <c r="CW754" s="187"/>
      <c r="DF754" s="187"/>
      <c r="DO754" s="187"/>
    </row>
    <row r="755" spans="65:119" x14ac:dyDescent="0.2">
      <c r="BM755" s="187"/>
      <c r="BQ755" s="187"/>
      <c r="BU755" s="187"/>
      <c r="BY755" s="187"/>
      <c r="CC755" s="187"/>
      <c r="CG755" s="187"/>
      <c r="CK755" s="187"/>
      <c r="CO755" s="187"/>
      <c r="CS755" s="187"/>
      <c r="CW755" s="187"/>
      <c r="DF755" s="187"/>
      <c r="DO755" s="187"/>
    </row>
    <row r="756" spans="65:119" x14ac:dyDescent="0.2">
      <c r="BM756" s="187"/>
      <c r="BQ756" s="187"/>
      <c r="BU756" s="187"/>
      <c r="BY756" s="187"/>
      <c r="CC756" s="187"/>
      <c r="CG756" s="187"/>
      <c r="CK756" s="187"/>
      <c r="CO756" s="187"/>
      <c r="CS756" s="187"/>
      <c r="CW756" s="187"/>
      <c r="DF756" s="187"/>
      <c r="DO756" s="187"/>
    </row>
    <row r="757" spans="65:119" x14ac:dyDescent="0.2">
      <c r="BM757" s="187"/>
      <c r="BQ757" s="187"/>
      <c r="BU757" s="187"/>
      <c r="BY757" s="187"/>
      <c r="CC757" s="187"/>
      <c r="CG757" s="187"/>
      <c r="CK757" s="187"/>
      <c r="CO757" s="187"/>
      <c r="CS757" s="187"/>
      <c r="CW757" s="187"/>
      <c r="DF757" s="187"/>
      <c r="DO757" s="187"/>
    </row>
    <row r="758" spans="65:119" x14ac:dyDescent="0.2">
      <c r="BM758" s="187"/>
      <c r="BQ758" s="187"/>
      <c r="BU758" s="187"/>
      <c r="BY758" s="187"/>
      <c r="CC758" s="187"/>
      <c r="CG758" s="187"/>
      <c r="CK758" s="187"/>
      <c r="CO758" s="187"/>
      <c r="CS758" s="187"/>
      <c r="CW758" s="187"/>
      <c r="DF758" s="187"/>
      <c r="DO758" s="187"/>
    </row>
    <row r="759" spans="65:119" x14ac:dyDescent="0.2">
      <c r="BM759" s="187"/>
      <c r="BQ759" s="187"/>
      <c r="BU759" s="187"/>
      <c r="BY759" s="187"/>
      <c r="CC759" s="187"/>
      <c r="CG759" s="187"/>
      <c r="CK759" s="187"/>
      <c r="CO759" s="187"/>
      <c r="CS759" s="187"/>
      <c r="CW759" s="187"/>
      <c r="DF759" s="187"/>
      <c r="DO759" s="187"/>
    </row>
    <row r="760" spans="65:119" x14ac:dyDescent="0.2">
      <c r="BM760" s="187"/>
      <c r="BQ760" s="187"/>
      <c r="BU760" s="187"/>
      <c r="BY760" s="187"/>
      <c r="CC760" s="187"/>
      <c r="CG760" s="187"/>
      <c r="CK760" s="187"/>
      <c r="CO760" s="187"/>
      <c r="CS760" s="187"/>
      <c r="CW760" s="187"/>
      <c r="DF760" s="187"/>
      <c r="DO760" s="187"/>
    </row>
    <row r="761" spans="65:119" x14ac:dyDescent="0.2">
      <c r="BM761" s="187"/>
      <c r="BQ761" s="187"/>
      <c r="BU761" s="187"/>
      <c r="BY761" s="187"/>
      <c r="CC761" s="187"/>
      <c r="CG761" s="187"/>
      <c r="CK761" s="187"/>
      <c r="CO761" s="187"/>
      <c r="CS761" s="187"/>
      <c r="CW761" s="187"/>
      <c r="DF761" s="187"/>
      <c r="DO761" s="187"/>
    </row>
    <row r="762" spans="65:119" x14ac:dyDescent="0.2">
      <c r="BM762" s="187"/>
      <c r="BQ762" s="187"/>
      <c r="BU762" s="187"/>
      <c r="BY762" s="187"/>
      <c r="CC762" s="187"/>
      <c r="CG762" s="187"/>
      <c r="CK762" s="187"/>
      <c r="CO762" s="187"/>
      <c r="CS762" s="187"/>
      <c r="CW762" s="187"/>
      <c r="DF762" s="187"/>
      <c r="DO762" s="187"/>
    </row>
    <row r="763" spans="65:119" x14ac:dyDescent="0.2">
      <c r="BM763" s="187"/>
      <c r="BQ763" s="187"/>
      <c r="BU763" s="187"/>
      <c r="BY763" s="187"/>
      <c r="CC763" s="187"/>
      <c r="CG763" s="187"/>
      <c r="CK763" s="187"/>
      <c r="CO763" s="187"/>
      <c r="CS763" s="187"/>
      <c r="CW763" s="187"/>
      <c r="DF763" s="187"/>
      <c r="DO763" s="187"/>
    </row>
    <row r="764" spans="65:119" x14ac:dyDescent="0.2">
      <c r="BM764" s="187"/>
      <c r="BQ764" s="187"/>
      <c r="BU764" s="187"/>
      <c r="BY764" s="187"/>
      <c r="CC764" s="187"/>
      <c r="CG764" s="187"/>
      <c r="CK764" s="187"/>
      <c r="CO764" s="187"/>
      <c r="CS764" s="187"/>
      <c r="CW764" s="187"/>
      <c r="DF764" s="187"/>
      <c r="DO764" s="187"/>
    </row>
    <row r="765" spans="65:119" x14ac:dyDescent="0.2">
      <c r="BM765" s="187"/>
      <c r="BQ765" s="187"/>
      <c r="BU765" s="187"/>
      <c r="BY765" s="187"/>
      <c r="CC765" s="187"/>
      <c r="CG765" s="187"/>
      <c r="CK765" s="187"/>
      <c r="CO765" s="187"/>
      <c r="CS765" s="187"/>
      <c r="CW765" s="187"/>
      <c r="DF765" s="187"/>
      <c r="DO765" s="187"/>
    </row>
    <row r="766" spans="65:119" x14ac:dyDescent="0.2">
      <c r="BM766" s="187"/>
      <c r="BQ766" s="187"/>
      <c r="BU766" s="187"/>
      <c r="BY766" s="187"/>
      <c r="CC766" s="187"/>
      <c r="CG766" s="187"/>
      <c r="CK766" s="187"/>
      <c r="CO766" s="187"/>
      <c r="CS766" s="187"/>
      <c r="CW766" s="187"/>
      <c r="DF766" s="187"/>
      <c r="DO766" s="187"/>
    </row>
    <row r="767" spans="65:119" x14ac:dyDescent="0.2">
      <c r="BM767" s="187"/>
      <c r="BQ767" s="187"/>
      <c r="BU767" s="187"/>
      <c r="BY767" s="187"/>
      <c r="CC767" s="187"/>
      <c r="CG767" s="187"/>
      <c r="CK767" s="187"/>
      <c r="CO767" s="187"/>
      <c r="CS767" s="187"/>
      <c r="CW767" s="187"/>
      <c r="DF767" s="187"/>
      <c r="DO767" s="187"/>
    </row>
    <row r="768" spans="65:119" x14ac:dyDescent="0.2">
      <c r="BM768" s="187"/>
      <c r="BQ768" s="187"/>
      <c r="BU768" s="187"/>
      <c r="BY768" s="187"/>
      <c r="CC768" s="187"/>
      <c r="CG768" s="187"/>
      <c r="CK768" s="187"/>
      <c r="CO768" s="187"/>
      <c r="CS768" s="187"/>
      <c r="CW768" s="187"/>
      <c r="DF768" s="187"/>
      <c r="DO768" s="187"/>
    </row>
    <row r="769" spans="65:119" x14ac:dyDescent="0.2">
      <c r="BM769" s="187"/>
      <c r="BQ769" s="187"/>
      <c r="BU769" s="187"/>
      <c r="BY769" s="187"/>
      <c r="CC769" s="187"/>
      <c r="CG769" s="187"/>
      <c r="CK769" s="187"/>
      <c r="CO769" s="187"/>
      <c r="CS769" s="187"/>
      <c r="CW769" s="187"/>
      <c r="DF769" s="187"/>
      <c r="DO769" s="187"/>
    </row>
    <row r="770" spans="65:119" x14ac:dyDescent="0.2">
      <c r="BM770" s="187"/>
      <c r="BQ770" s="187"/>
      <c r="BU770" s="187"/>
      <c r="BY770" s="187"/>
      <c r="CC770" s="187"/>
      <c r="CG770" s="187"/>
      <c r="CK770" s="187"/>
      <c r="CO770" s="187"/>
      <c r="CS770" s="187"/>
      <c r="CW770" s="187"/>
      <c r="DF770" s="187"/>
      <c r="DO770" s="187"/>
    </row>
    <row r="771" spans="65:119" x14ac:dyDescent="0.2">
      <c r="BM771" s="187"/>
      <c r="BQ771" s="187"/>
      <c r="BU771" s="187"/>
      <c r="BY771" s="187"/>
      <c r="CC771" s="187"/>
      <c r="CG771" s="187"/>
      <c r="CK771" s="187"/>
      <c r="CO771" s="187"/>
      <c r="CS771" s="187"/>
      <c r="CW771" s="187"/>
      <c r="DF771" s="187"/>
      <c r="DO771" s="187"/>
    </row>
    <row r="772" spans="65:119" x14ac:dyDescent="0.2">
      <c r="BM772" s="187"/>
      <c r="BQ772" s="187"/>
      <c r="BU772" s="187"/>
      <c r="BY772" s="187"/>
      <c r="CC772" s="187"/>
      <c r="CG772" s="187"/>
      <c r="CK772" s="187"/>
      <c r="CO772" s="187"/>
      <c r="CS772" s="187"/>
      <c r="CW772" s="187"/>
      <c r="DF772" s="187"/>
      <c r="DO772" s="187"/>
    </row>
    <row r="773" spans="65:119" x14ac:dyDescent="0.2">
      <c r="BM773" s="187"/>
      <c r="BQ773" s="187"/>
      <c r="BU773" s="187"/>
      <c r="BY773" s="187"/>
      <c r="CC773" s="187"/>
      <c r="CG773" s="187"/>
      <c r="CK773" s="187"/>
      <c r="CO773" s="187"/>
      <c r="CS773" s="187"/>
      <c r="CW773" s="187"/>
      <c r="DF773" s="187"/>
      <c r="DO773" s="187"/>
    </row>
    <row r="774" spans="65:119" x14ac:dyDescent="0.2">
      <c r="BM774" s="187"/>
      <c r="BQ774" s="187"/>
      <c r="BU774" s="187"/>
      <c r="BY774" s="187"/>
      <c r="CC774" s="187"/>
      <c r="CG774" s="187"/>
      <c r="CK774" s="187"/>
      <c r="CO774" s="187"/>
      <c r="CS774" s="187"/>
      <c r="CW774" s="187"/>
      <c r="DF774" s="187"/>
      <c r="DO774" s="187"/>
    </row>
    <row r="775" spans="65:119" x14ac:dyDescent="0.2">
      <c r="BM775" s="187"/>
      <c r="BQ775" s="187"/>
      <c r="BU775" s="187"/>
      <c r="BY775" s="187"/>
      <c r="CC775" s="187"/>
      <c r="CG775" s="187"/>
      <c r="CK775" s="187"/>
      <c r="CO775" s="187"/>
      <c r="CS775" s="187"/>
      <c r="CW775" s="187"/>
      <c r="DF775" s="187"/>
      <c r="DO775" s="187"/>
    </row>
    <row r="776" spans="65:119" x14ac:dyDescent="0.2">
      <c r="BM776" s="187"/>
      <c r="BQ776" s="187"/>
      <c r="BU776" s="187"/>
      <c r="BY776" s="187"/>
      <c r="CC776" s="187"/>
      <c r="CG776" s="187"/>
      <c r="CK776" s="187"/>
      <c r="CO776" s="187"/>
      <c r="CS776" s="187"/>
      <c r="CW776" s="187"/>
      <c r="DF776" s="187"/>
      <c r="DO776" s="187"/>
    </row>
    <row r="777" spans="65:119" x14ac:dyDescent="0.2">
      <c r="BM777" s="187"/>
      <c r="BQ777" s="187"/>
      <c r="BU777" s="187"/>
      <c r="BY777" s="187"/>
      <c r="CC777" s="187"/>
      <c r="CG777" s="187"/>
      <c r="CK777" s="187"/>
      <c r="CO777" s="187"/>
      <c r="CS777" s="187"/>
      <c r="CW777" s="187"/>
      <c r="DF777" s="187"/>
      <c r="DO777" s="187"/>
    </row>
    <row r="778" spans="65:119" x14ac:dyDescent="0.2">
      <c r="BM778" s="187"/>
      <c r="BQ778" s="187"/>
      <c r="BU778" s="187"/>
      <c r="BY778" s="187"/>
      <c r="CC778" s="187"/>
      <c r="CG778" s="187"/>
      <c r="CK778" s="187"/>
      <c r="CO778" s="187"/>
      <c r="CS778" s="187"/>
      <c r="CW778" s="187"/>
      <c r="DF778" s="187"/>
      <c r="DO778" s="187"/>
    </row>
    <row r="779" spans="65:119" x14ac:dyDescent="0.2">
      <c r="BM779" s="187"/>
      <c r="BQ779" s="187"/>
      <c r="BU779" s="187"/>
      <c r="BY779" s="187"/>
      <c r="CC779" s="187"/>
      <c r="CG779" s="187"/>
      <c r="CK779" s="187"/>
      <c r="CO779" s="187"/>
      <c r="CS779" s="187"/>
      <c r="CW779" s="187"/>
      <c r="DF779" s="187"/>
      <c r="DO779" s="187"/>
    </row>
    <row r="780" spans="65:119" x14ac:dyDescent="0.2">
      <c r="BM780" s="187"/>
      <c r="BQ780" s="187"/>
      <c r="BU780" s="187"/>
      <c r="BY780" s="187"/>
      <c r="CC780" s="187"/>
      <c r="CG780" s="187"/>
      <c r="CK780" s="187"/>
      <c r="CO780" s="187"/>
      <c r="CS780" s="187"/>
      <c r="CW780" s="187"/>
      <c r="DF780" s="187"/>
      <c r="DO780" s="187"/>
    </row>
    <row r="781" spans="65:119" x14ac:dyDescent="0.2">
      <c r="BM781" s="187"/>
      <c r="BQ781" s="187"/>
      <c r="BU781" s="187"/>
      <c r="BY781" s="187"/>
      <c r="CC781" s="187"/>
      <c r="CG781" s="187"/>
      <c r="CK781" s="187"/>
      <c r="CO781" s="187"/>
      <c r="CS781" s="187"/>
      <c r="CW781" s="187"/>
      <c r="DF781" s="187"/>
      <c r="DO781" s="187"/>
    </row>
    <row r="782" spans="65:119" x14ac:dyDescent="0.2">
      <c r="BM782" s="187"/>
      <c r="BQ782" s="187"/>
      <c r="BU782" s="187"/>
      <c r="BY782" s="187"/>
      <c r="CC782" s="187"/>
      <c r="CG782" s="187"/>
      <c r="CK782" s="187"/>
      <c r="CO782" s="187"/>
      <c r="CS782" s="187"/>
      <c r="CW782" s="187"/>
      <c r="DF782" s="187"/>
      <c r="DO782" s="187"/>
    </row>
    <row r="783" spans="65:119" x14ac:dyDescent="0.2">
      <c r="BM783" s="187"/>
      <c r="BQ783" s="187"/>
      <c r="BU783" s="187"/>
      <c r="BY783" s="187"/>
      <c r="CC783" s="187"/>
      <c r="CG783" s="187"/>
      <c r="CK783" s="187"/>
      <c r="CO783" s="187"/>
      <c r="CS783" s="187"/>
      <c r="CW783" s="187"/>
      <c r="DF783" s="187"/>
      <c r="DO783" s="187"/>
    </row>
    <row r="784" spans="65:119" x14ac:dyDescent="0.2">
      <c r="BM784" s="187"/>
      <c r="BQ784" s="187"/>
      <c r="BU784" s="187"/>
      <c r="BY784" s="187"/>
      <c r="CC784" s="187"/>
      <c r="CG784" s="187"/>
      <c r="CK784" s="187"/>
      <c r="CO784" s="187"/>
      <c r="CS784" s="187"/>
      <c r="CW784" s="187"/>
      <c r="DF784" s="187"/>
      <c r="DO784" s="187"/>
    </row>
    <row r="785" spans="65:119" x14ac:dyDescent="0.2">
      <c r="BM785" s="187"/>
      <c r="BQ785" s="187"/>
      <c r="BU785" s="187"/>
      <c r="BY785" s="187"/>
      <c r="CC785" s="187"/>
      <c r="CG785" s="187"/>
      <c r="CK785" s="187"/>
      <c r="CO785" s="187"/>
      <c r="CS785" s="187"/>
      <c r="CW785" s="187"/>
      <c r="DF785" s="187"/>
      <c r="DO785" s="187"/>
    </row>
    <row r="786" spans="65:119" x14ac:dyDescent="0.2">
      <c r="BM786" s="187"/>
      <c r="BQ786" s="187"/>
      <c r="BU786" s="187"/>
      <c r="BY786" s="187"/>
      <c r="CC786" s="187"/>
      <c r="CG786" s="187"/>
      <c r="CK786" s="187"/>
      <c r="CO786" s="187"/>
      <c r="CS786" s="187"/>
      <c r="CW786" s="187"/>
      <c r="DF786" s="187"/>
      <c r="DO786" s="187"/>
    </row>
    <row r="787" spans="65:119" x14ac:dyDescent="0.2">
      <c r="BM787" s="187"/>
      <c r="BQ787" s="187"/>
      <c r="BU787" s="187"/>
      <c r="BY787" s="187"/>
      <c r="CC787" s="187"/>
      <c r="CG787" s="187"/>
      <c r="CK787" s="187"/>
      <c r="CO787" s="187"/>
      <c r="CS787" s="187"/>
      <c r="CW787" s="187"/>
      <c r="DF787" s="187"/>
      <c r="DO787" s="187"/>
    </row>
    <row r="788" spans="65:119" x14ac:dyDescent="0.2">
      <c r="BM788" s="187"/>
      <c r="BQ788" s="187"/>
      <c r="BU788" s="187"/>
      <c r="BY788" s="187"/>
      <c r="CC788" s="187"/>
      <c r="CG788" s="187"/>
      <c r="CK788" s="187"/>
      <c r="CO788" s="187"/>
      <c r="CS788" s="187"/>
      <c r="CW788" s="187"/>
      <c r="DF788" s="187"/>
      <c r="DO788" s="187"/>
    </row>
    <row r="789" spans="65:119" x14ac:dyDescent="0.2">
      <c r="BM789" s="187"/>
      <c r="BQ789" s="187"/>
      <c r="BU789" s="187"/>
      <c r="BY789" s="187"/>
      <c r="CC789" s="187"/>
      <c r="CG789" s="187"/>
      <c r="CK789" s="187"/>
      <c r="CO789" s="187"/>
      <c r="CS789" s="187"/>
      <c r="CW789" s="187"/>
      <c r="DF789" s="187"/>
      <c r="DO789" s="187"/>
    </row>
    <row r="790" spans="65:119" x14ac:dyDescent="0.2">
      <c r="BM790" s="187"/>
      <c r="BQ790" s="187"/>
      <c r="BU790" s="187"/>
      <c r="BY790" s="187"/>
      <c r="CC790" s="187"/>
      <c r="CG790" s="187"/>
      <c r="CK790" s="187"/>
      <c r="CO790" s="187"/>
      <c r="CS790" s="187"/>
      <c r="CW790" s="187"/>
      <c r="DF790" s="187"/>
      <c r="DO790" s="187"/>
    </row>
    <row r="791" spans="65:119" x14ac:dyDescent="0.2">
      <c r="BM791" s="187"/>
      <c r="BQ791" s="187"/>
      <c r="BU791" s="187"/>
      <c r="BY791" s="187"/>
      <c r="CC791" s="187"/>
      <c r="CG791" s="187"/>
      <c r="CK791" s="187"/>
      <c r="CO791" s="187"/>
      <c r="CS791" s="187"/>
      <c r="CW791" s="187"/>
      <c r="DF791" s="187"/>
      <c r="DO791" s="187"/>
    </row>
    <row r="792" spans="65:119" x14ac:dyDescent="0.2">
      <c r="BM792" s="187"/>
      <c r="BQ792" s="187"/>
      <c r="BU792" s="187"/>
      <c r="BY792" s="187"/>
      <c r="CC792" s="187"/>
      <c r="CG792" s="187"/>
      <c r="CK792" s="187"/>
      <c r="CO792" s="187"/>
      <c r="CS792" s="187"/>
      <c r="CW792" s="187"/>
      <c r="DF792" s="187"/>
      <c r="DO792" s="187"/>
    </row>
    <row r="793" spans="65:119" x14ac:dyDescent="0.2">
      <c r="BM793" s="187"/>
      <c r="BQ793" s="187"/>
      <c r="BU793" s="187"/>
      <c r="BY793" s="187"/>
      <c r="CC793" s="187"/>
      <c r="CG793" s="187"/>
      <c r="CK793" s="187"/>
      <c r="CO793" s="187"/>
      <c r="CS793" s="187"/>
      <c r="CW793" s="187"/>
      <c r="DF793" s="187"/>
      <c r="DO793" s="187"/>
    </row>
    <row r="794" spans="65:119" x14ac:dyDescent="0.2">
      <c r="BM794" s="187"/>
      <c r="BQ794" s="187"/>
      <c r="BU794" s="187"/>
      <c r="BY794" s="187"/>
      <c r="CC794" s="187"/>
      <c r="CG794" s="187"/>
      <c r="CK794" s="187"/>
      <c r="CO794" s="187"/>
      <c r="CS794" s="187"/>
      <c r="CW794" s="187"/>
      <c r="DF794" s="187"/>
      <c r="DO794" s="187"/>
    </row>
    <row r="795" spans="65:119" x14ac:dyDescent="0.2">
      <c r="BM795" s="187"/>
      <c r="BQ795" s="187"/>
      <c r="BU795" s="187"/>
      <c r="BY795" s="187"/>
      <c r="CC795" s="187"/>
      <c r="CG795" s="187"/>
      <c r="CK795" s="187"/>
      <c r="CO795" s="187"/>
      <c r="CS795" s="187"/>
      <c r="CW795" s="187"/>
      <c r="DF795" s="187"/>
      <c r="DO795" s="187"/>
    </row>
    <row r="796" spans="65:119" x14ac:dyDescent="0.2">
      <c r="BM796" s="187"/>
      <c r="BQ796" s="187"/>
      <c r="BU796" s="187"/>
      <c r="BY796" s="187"/>
      <c r="CC796" s="187"/>
      <c r="CG796" s="187"/>
      <c r="CK796" s="187"/>
      <c r="CO796" s="187"/>
      <c r="CS796" s="187"/>
      <c r="CW796" s="187"/>
      <c r="DF796" s="187"/>
      <c r="DO796" s="187"/>
    </row>
    <row r="797" spans="65:119" x14ac:dyDescent="0.2">
      <c r="BM797" s="187"/>
      <c r="BQ797" s="187"/>
      <c r="BU797" s="187"/>
      <c r="BY797" s="187"/>
      <c r="CC797" s="187"/>
      <c r="CG797" s="187"/>
      <c r="CK797" s="187"/>
      <c r="CO797" s="187"/>
      <c r="CS797" s="187"/>
      <c r="CW797" s="187"/>
      <c r="DF797" s="187"/>
      <c r="DO797" s="187"/>
    </row>
    <row r="798" spans="65:119" x14ac:dyDescent="0.2">
      <c r="BM798" s="187"/>
      <c r="BQ798" s="187"/>
      <c r="BU798" s="187"/>
      <c r="BY798" s="187"/>
      <c r="CC798" s="187"/>
      <c r="CG798" s="187"/>
      <c r="CK798" s="187"/>
      <c r="CO798" s="187"/>
      <c r="CS798" s="187"/>
      <c r="CW798" s="187"/>
      <c r="DF798" s="187"/>
      <c r="DO798" s="187"/>
    </row>
    <row r="799" spans="65:119" x14ac:dyDescent="0.2">
      <c r="BM799" s="187"/>
      <c r="BQ799" s="187"/>
      <c r="BU799" s="187"/>
      <c r="BY799" s="187"/>
      <c r="CC799" s="187"/>
      <c r="CG799" s="187"/>
      <c r="CK799" s="187"/>
      <c r="CO799" s="187"/>
      <c r="CS799" s="187"/>
      <c r="CW799" s="187"/>
      <c r="DF799" s="187"/>
      <c r="DO799" s="187"/>
    </row>
    <row r="800" spans="65:119" x14ac:dyDescent="0.2">
      <c r="BM800" s="187"/>
      <c r="BQ800" s="187"/>
      <c r="BU800" s="187"/>
      <c r="BY800" s="187"/>
      <c r="CC800" s="187"/>
      <c r="CG800" s="187"/>
      <c r="CK800" s="187"/>
      <c r="CO800" s="187"/>
      <c r="CS800" s="187"/>
      <c r="CW800" s="187"/>
      <c r="DF800" s="187"/>
      <c r="DO800" s="187"/>
    </row>
    <row r="801" spans="65:119" x14ac:dyDescent="0.2">
      <c r="BM801" s="187"/>
      <c r="BQ801" s="187"/>
      <c r="BU801" s="187"/>
      <c r="BY801" s="187"/>
      <c r="CC801" s="187"/>
      <c r="CG801" s="187"/>
      <c r="CK801" s="187"/>
      <c r="CO801" s="187"/>
      <c r="CS801" s="187"/>
      <c r="CW801" s="187"/>
      <c r="DF801" s="187"/>
      <c r="DO801" s="187"/>
    </row>
    <row r="802" spans="65:119" x14ac:dyDescent="0.2">
      <c r="BM802" s="187"/>
      <c r="BQ802" s="187"/>
      <c r="BU802" s="187"/>
      <c r="BY802" s="187"/>
      <c r="CC802" s="187"/>
      <c r="CG802" s="187"/>
      <c r="CK802" s="187"/>
      <c r="CO802" s="187"/>
      <c r="CS802" s="187"/>
      <c r="CW802" s="187"/>
      <c r="DF802" s="187"/>
      <c r="DO802" s="187"/>
    </row>
    <row r="803" spans="65:119" x14ac:dyDescent="0.2">
      <c r="BM803" s="187"/>
      <c r="BQ803" s="187"/>
      <c r="BU803" s="187"/>
      <c r="BY803" s="187"/>
      <c r="CC803" s="187"/>
      <c r="CG803" s="187"/>
      <c r="CK803" s="187"/>
      <c r="CO803" s="187"/>
      <c r="CS803" s="187"/>
      <c r="CW803" s="187"/>
      <c r="DF803" s="187"/>
      <c r="DO803" s="187"/>
    </row>
    <row r="804" spans="65:119" x14ac:dyDescent="0.2">
      <c r="BM804" s="187"/>
      <c r="BQ804" s="187"/>
      <c r="BU804" s="187"/>
      <c r="BY804" s="187"/>
      <c r="CC804" s="187"/>
      <c r="CG804" s="187"/>
      <c r="CK804" s="187"/>
      <c r="CO804" s="187"/>
      <c r="CS804" s="187"/>
      <c r="CW804" s="187"/>
      <c r="DF804" s="187"/>
      <c r="DO804" s="187"/>
    </row>
    <row r="805" spans="65:119" x14ac:dyDescent="0.2">
      <c r="BM805" s="187"/>
      <c r="BQ805" s="187"/>
      <c r="BU805" s="187"/>
      <c r="BY805" s="187"/>
      <c r="CC805" s="187"/>
      <c r="CG805" s="187"/>
      <c r="CK805" s="187"/>
      <c r="CO805" s="187"/>
      <c r="CS805" s="187"/>
      <c r="CW805" s="187"/>
      <c r="DF805" s="187"/>
      <c r="DO805" s="187"/>
    </row>
    <row r="806" spans="65:119" x14ac:dyDescent="0.2">
      <c r="BM806" s="187"/>
      <c r="BQ806" s="187"/>
      <c r="BU806" s="187"/>
      <c r="BY806" s="187"/>
      <c r="CC806" s="187"/>
      <c r="CG806" s="187"/>
      <c r="CK806" s="187"/>
      <c r="CO806" s="187"/>
      <c r="CS806" s="187"/>
      <c r="CW806" s="187"/>
      <c r="DF806" s="187"/>
      <c r="DO806" s="187"/>
    </row>
    <row r="807" spans="65:119" x14ac:dyDescent="0.2">
      <c r="BM807" s="187"/>
      <c r="BQ807" s="187"/>
      <c r="BU807" s="187"/>
      <c r="BY807" s="187"/>
      <c r="CC807" s="187"/>
      <c r="CG807" s="187"/>
      <c r="CK807" s="187"/>
      <c r="CO807" s="187"/>
      <c r="CS807" s="187"/>
      <c r="CW807" s="187"/>
      <c r="DF807" s="187"/>
      <c r="DO807" s="187"/>
    </row>
    <row r="808" spans="65:119" x14ac:dyDescent="0.2">
      <c r="BM808" s="187"/>
      <c r="BQ808" s="187"/>
      <c r="BU808" s="187"/>
      <c r="BY808" s="187"/>
      <c r="CC808" s="187"/>
      <c r="CG808" s="187"/>
      <c r="CK808" s="187"/>
      <c r="CO808" s="187"/>
      <c r="CS808" s="187"/>
      <c r="CW808" s="187"/>
      <c r="DF808" s="187"/>
      <c r="DO808" s="187"/>
    </row>
    <row r="809" spans="65:119" x14ac:dyDescent="0.2">
      <c r="BM809" s="187"/>
      <c r="BQ809" s="187"/>
      <c r="BU809" s="187"/>
      <c r="BY809" s="187"/>
      <c r="CC809" s="187"/>
      <c r="CG809" s="187"/>
      <c r="CK809" s="187"/>
      <c r="CO809" s="187"/>
      <c r="CS809" s="187"/>
      <c r="CW809" s="187"/>
      <c r="DF809" s="187"/>
      <c r="DO809" s="187"/>
    </row>
    <row r="810" spans="65:119" x14ac:dyDescent="0.2">
      <c r="BM810" s="187"/>
      <c r="BQ810" s="187"/>
      <c r="BU810" s="187"/>
      <c r="BY810" s="187"/>
      <c r="CC810" s="187"/>
      <c r="CG810" s="187"/>
      <c r="CK810" s="187"/>
      <c r="CO810" s="187"/>
      <c r="CS810" s="187"/>
      <c r="CW810" s="187"/>
      <c r="DF810" s="187"/>
      <c r="DO810" s="187"/>
    </row>
    <row r="811" spans="65:119" x14ac:dyDescent="0.2">
      <c r="BM811" s="187"/>
      <c r="BQ811" s="187"/>
      <c r="BU811" s="187"/>
      <c r="BY811" s="187"/>
      <c r="CC811" s="187"/>
      <c r="CG811" s="187"/>
      <c r="CK811" s="187"/>
      <c r="CO811" s="187"/>
      <c r="CS811" s="187"/>
      <c r="CW811" s="187"/>
      <c r="DF811" s="187"/>
      <c r="DO811" s="187"/>
    </row>
    <row r="812" spans="65:119" x14ac:dyDescent="0.2">
      <c r="BM812" s="187"/>
      <c r="BQ812" s="187"/>
      <c r="BU812" s="187"/>
      <c r="BY812" s="187"/>
      <c r="CC812" s="187"/>
      <c r="CG812" s="187"/>
      <c r="CK812" s="187"/>
      <c r="CO812" s="187"/>
      <c r="CS812" s="187"/>
      <c r="CW812" s="187"/>
      <c r="DF812" s="187"/>
      <c r="DO812" s="187"/>
    </row>
    <row r="813" spans="65:119" x14ac:dyDescent="0.2">
      <c r="BM813" s="187"/>
      <c r="BQ813" s="187"/>
      <c r="BU813" s="187"/>
      <c r="BY813" s="187"/>
      <c r="CC813" s="187"/>
      <c r="CG813" s="187"/>
      <c r="CK813" s="187"/>
      <c r="CO813" s="187"/>
      <c r="CS813" s="187"/>
      <c r="CW813" s="187"/>
      <c r="DF813" s="187"/>
      <c r="DO813" s="187"/>
    </row>
    <row r="814" spans="65:119" x14ac:dyDescent="0.2">
      <c r="BM814" s="187"/>
      <c r="BQ814" s="187"/>
      <c r="BU814" s="187"/>
      <c r="BY814" s="187"/>
      <c r="CC814" s="187"/>
      <c r="CG814" s="187"/>
      <c r="CK814" s="187"/>
      <c r="CO814" s="187"/>
      <c r="CS814" s="187"/>
      <c r="CW814" s="187"/>
      <c r="DF814" s="187"/>
      <c r="DO814" s="187"/>
    </row>
    <row r="815" spans="65:119" x14ac:dyDescent="0.2">
      <c r="BM815" s="187"/>
      <c r="BQ815" s="187"/>
      <c r="BU815" s="187"/>
      <c r="BY815" s="187"/>
      <c r="CC815" s="187"/>
      <c r="CG815" s="187"/>
      <c r="CK815" s="187"/>
      <c r="CO815" s="187"/>
      <c r="CS815" s="187"/>
      <c r="CW815" s="187"/>
      <c r="DF815" s="187"/>
      <c r="DO815" s="187"/>
    </row>
    <row r="816" spans="65:119" x14ac:dyDescent="0.2">
      <c r="BM816" s="187"/>
      <c r="BQ816" s="187"/>
      <c r="BU816" s="187"/>
      <c r="BY816" s="187"/>
      <c r="CC816" s="187"/>
      <c r="CG816" s="187"/>
      <c r="CK816" s="187"/>
      <c r="CO816" s="187"/>
      <c r="CS816" s="187"/>
      <c r="CW816" s="187"/>
      <c r="DF816" s="187"/>
      <c r="DO816" s="187"/>
    </row>
    <row r="817" spans="65:119" x14ac:dyDescent="0.2">
      <c r="BM817" s="187"/>
      <c r="BQ817" s="187"/>
      <c r="BU817" s="187"/>
      <c r="BY817" s="187"/>
      <c r="CC817" s="187"/>
      <c r="CG817" s="187"/>
      <c r="CK817" s="187"/>
      <c r="CO817" s="187"/>
      <c r="CS817" s="187"/>
      <c r="CW817" s="187"/>
      <c r="DF817" s="187"/>
      <c r="DO817" s="187"/>
    </row>
    <row r="818" spans="65:119" x14ac:dyDescent="0.2">
      <c r="BM818" s="187"/>
      <c r="BQ818" s="187"/>
      <c r="BU818" s="187"/>
      <c r="BY818" s="187"/>
      <c r="CC818" s="187"/>
      <c r="CG818" s="187"/>
      <c r="CK818" s="187"/>
      <c r="CO818" s="187"/>
      <c r="CS818" s="187"/>
      <c r="CW818" s="187"/>
      <c r="DF818" s="187"/>
      <c r="DO818" s="187"/>
    </row>
    <row r="819" spans="65:119" x14ac:dyDescent="0.2">
      <c r="BM819" s="187"/>
      <c r="BQ819" s="187"/>
      <c r="BU819" s="187"/>
      <c r="BY819" s="187"/>
      <c r="CC819" s="187"/>
      <c r="CG819" s="187"/>
      <c r="CK819" s="187"/>
      <c r="CO819" s="187"/>
      <c r="CS819" s="187"/>
      <c r="CW819" s="187"/>
      <c r="DF819" s="187"/>
      <c r="DO819" s="187"/>
    </row>
    <row r="820" spans="65:119" x14ac:dyDescent="0.2">
      <c r="BM820" s="187"/>
      <c r="BQ820" s="187"/>
      <c r="BU820" s="187"/>
      <c r="BY820" s="187"/>
      <c r="CC820" s="187"/>
      <c r="CG820" s="187"/>
      <c r="CK820" s="187"/>
      <c r="CO820" s="187"/>
      <c r="CS820" s="187"/>
      <c r="CW820" s="187"/>
      <c r="DF820" s="187"/>
      <c r="DO820" s="187"/>
    </row>
    <row r="821" spans="65:119" x14ac:dyDescent="0.2">
      <c r="BM821" s="187"/>
      <c r="BQ821" s="187"/>
      <c r="BU821" s="187"/>
      <c r="BY821" s="187"/>
      <c r="CC821" s="187"/>
      <c r="CG821" s="187"/>
      <c r="CK821" s="187"/>
      <c r="CO821" s="187"/>
      <c r="CS821" s="187"/>
      <c r="CW821" s="187"/>
      <c r="DF821" s="187"/>
      <c r="DO821" s="187"/>
    </row>
    <row r="822" spans="65:119" x14ac:dyDescent="0.2">
      <c r="BM822" s="187"/>
      <c r="BQ822" s="187"/>
      <c r="BU822" s="187"/>
      <c r="BY822" s="187"/>
      <c r="CC822" s="187"/>
      <c r="CG822" s="187"/>
      <c r="CK822" s="187"/>
      <c r="CO822" s="187"/>
      <c r="CS822" s="187"/>
      <c r="CW822" s="187"/>
      <c r="DF822" s="187"/>
      <c r="DO822" s="187"/>
    </row>
    <row r="823" spans="65:119" x14ac:dyDescent="0.2">
      <c r="BM823" s="187"/>
      <c r="BQ823" s="187"/>
      <c r="BU823" s="187"/>
      <c r="BY823" s="187"/>
      <c r="CC823" s="187"/>
      <c r="CG823" s="187"/>
      <c r="CK823" s="187"/>
      <c r="CO823" s="187"/>
      <c r="CS823" s="187"/>
      <c r="CW823" s="187"/>
      <c r="DF823" s="187"/>
      <c r="DO823" s="187"/>
    </row>
    <row r="824" spans="65:119" x14ac:dyDescent="0.2">
      <c r="BM824" s="187"/>
      <c r="BQ824" s="187"/>
      <c r="BU824" s="187"/>
      <c r="BY824" s="187"/>
      <c r="CC824" s="187"/>
      <c r="CG824" s="187"/>
      <c r="CK824" s="187"/>
      <c r="CO824" s="187"/>
      <c r="CS824" s="187"/>
      <c r="CW824" s="187"/>
      <c r="DF824" s="187"/>
      <c r="DO824" s="187"/>
    </row>
    <row r="825" spans="65:119" x14ac:dyDescent="0.2">
      <c r="BM825" s="187"/>
      <c r="BQ825" s="187"/>
      <c r="BU825" s="187"/>
      <c r="BY825" s="187"/>
      <c r="CC825" s="187"/>
      <c r="CG825" s="187"/>
      <c r="CK825" s="187"/>
      <c r="CO825" s="187"/>
      <c r="CS825" s="187"/>
      <c r="CW825" s="187"/>
      <c r="DF825" s="187"/>
      <c r="DO825" s="187"/>
    </row>
    <row r="826" spans="65:119" x14ac:dyDescent="0.2">
      <c r="BM826" s="187"/>
      <c r="BQ826" s="187"/>
      <c r="BU826" s="187"/>
      <c r="BY826" s="187"/>
      <c r="CC826" s="187"/>
      <c r="CG826" s="187"/>
      <c r="CK826" s="187"/>
      <c r="CO826" s="187"/>
      <c r="CS826" s="187"/>
      <c r="CW826" s="187"/>
      <c r="DF826" s="187"/>
      <c r="DO826" s="187"/>
    </row>
    <row r="827" spans="65:119" x14ac:dyDescent="0.2">
      <c r="BM827" s="187"/>
      <c r="BQ827" s="187"/>
      <c r="BU827" s="187"/>
      <c r="BY827" s="187"/>
      <c r="CC827" s="187"/>
      <c r="CG827" s="187"/>
      <c r="CK827" s="187"/>
      <c r="CO827" s="187"/>
      <c r="CS827" s="187"/>
      <c r="CW827" s="187"/>
      <c r="DF827" s="187"/>
      <c r="DO827" s="187"/>
    </row>
    <row r="828" spans="65:119" x14ac:dyDescent="0.2">
      <c r="BM828" s="187"/>
      <c r="BQ828" s="187"/>
      <c r="BU828" s="187"/>
      <c r="BY828" s="187"/>
      <c r="CC828" s="187"/>
      <c r="CG828" s="187"/>
      <c r="CK828" s="187"/>
      <c r="CO828" s="187"/>
      <c r="CS828" s="187"/>
      <c r="CW828" s="187"/>
      <c r="DF828" s="187"/>
      <c r="DO828" s="187"/>
    </row>
    <row r="829" spans="65:119" x14ac:dyDescent="0.2">
      <c r="BM829" s="187"/>
      <c r="BQ829" s="187"/>
      <c r="BU829" s="187"/>
      <c r="BY829" s="187"/>
      <c r="CC829" s="187"/>
      <c r="CG829" s="187"/>
      <c r="CK829" s="187"/>
      <c r="CO829" s="187"/>
      <c r="CS829" s="187"/>
      <c r="CW829" s="187"/>
      <c r="DF829" s="187"/>
      <c r="DO829" s="187"/>
    </row>
    <row r="830" spans="65:119" x14ac:dyDescent="0.2">
      <c r="BM830" s="187"/>
      <c r="BQ830" s="187"/>
      <c r="BU830" s="187"/>
      <c r="BY830" s="187"/>
      <c r="CC830" s="187"/>
      <c r="CG830" s="187"/>
      <c r="CK830" s="187"/>
      <c r="CO830" s="187"/>
      <c r="CS830" s="187"/>
      <c r="CW830" s="187"/>
      <c r="DF830" s="187"/>
      <c r="DO830" s="187"/>
    </row>
    <row r="831" spans="65:119" x14ac:dyDescent="0.2">
      <c r="BM831" s="187"/>
      <c r="BQ831" s="187"/>
      <c r="BU831" s="187"/>
      <c r="BY831" s="187"/>
      <c r="CC831" s="187"/>
      <c r="CG831" s="187"/>
      <c r="CK831" s="187"/>
      <c r="CO831" s="187"/>
      <c r="CS831" s="187"/>
      <c r="CW831" s="187"/>
      <c r="DF831" s="187"/>
      <c r="DO831" s="187"/>
    </row>
    <row r="832" spans="65:119" x14ac:dyDescent="0.2">
      <c r="BM832" s="187"/>
      <c r="BQ832" s="187"/>
      <c r="BU832" s="187"/>
      <c r="BY832" s="187"/>
      <c r="CC832" s="187"/>
      <c r="CG832" s="187"/>
      <c r="CK832" s="187"/>
      <c r="CO832" s="187"/>
      <c r="CS832" s="187"/>
      <c r="CW832" s="187"/>
      <c r="DF832" s="187"/>
      <c r="DO832" s="187"/>
    </row>
    <row r="833" spans="65:119" x14ac:dyDescent="0.2">
      <c r="BM833" s="187"/>
      <c r="BQ833" s="187"/>
      <c r="BU833" s="187"/>
      <c r="BY833" s="187"/>
      <c r="CC833" s="187"/>
      <c r="CG833" s="187"/>
      <c r="CK833" s="187"/>
      <c r="CO833" s="187"/>
      <c r="CS833" s="187"/>
      <c r="CW833" s="187"/>
      <c r="DF833" s="187"/>
      <c r="DO833" s="187"/>
    </row>
    <row r="834" spans="65:119" x14ac:dyDescent="0.2">
      <c r="BM834" s="187"/>
      <c r="BQ834" s="187"/>
      <c r="BU834" s="187"/>
      <c r="BY834" s="187"/>
      <c r="CC834" s="187"/>
      <c r="CG834" s="187"/>
      <c r="CK834" s="187"/>
      <c r="CO834" s="187"/>
      <c r="CS834" s="187"/>
      <c r="CW834" s="187"/>
      <c r="DF834" s="187"/>
      <c r="DO834" s="187"/>
    </row>
    <row r="835" spans="65:119" x14ac:dyDescent="0.2">
      <c r="BM835" s="187"/>
      <c r="BQ835" s="187"/>
      <c r="BU835" s="187"/>
      <c r="BY835" s="187"/>
      <c r="CC835" s="187"/>
      <c r="CG835" s="187"/>
      <c r="CK835" s="187"/>
      <c r="CO835" s="187"/>
      <c r="CS835" s="187"/>
      <c r="CW835" s="187"/>
      <c r="DF835" s="187"/>
      <c r="DO835" s="187"/>
    </row>
    <row r="836" spans="65:119" x14ac:dyDescent="0.2">
      <c r="BM836" s="187"/>
      <c r="BQ836" s="187"/>
      <c r="BU836" s="187"/>
      <c r="BY836" s="187"/>
      <c r="CC836" s="187"/>
      <c r="CG836" s="187"/>
      <c r="CK836" s="187"/>
      <c r="CO836" s="187"/>
      <c r="CS836" s="187"/>
      <c r="CW836" s="187"/>
      <c r="DF836" s="187"/>
      <c r="DO836" s="187"/>
    </row>
    <row r="837" spans="65:119" x14ac:dyDescent="0.2">
      <c r="BM837" s="187"/>
      <c r="BQ837" s="187"/>
      <c r="BU837" s="187"/>
      <c r="BY837" s="187"/>
      <c r="CC837" s="187"/>
      <c r="CG837" s="187"/>
      <c r="CK837" s="187"/>
      <c r="CO837" s="187"/>
      <c r="CS837" s="187"/>
      <c r="CW837" s="187"/>
      <c r="DF837" s="187"/>
      <c r="DO837" s="187"/>
    </row>
    <row r="838" spans="65:119" x14ac:dyDescent="0.2">
      <c r="BM838" s="187"/>
      <c r="BQ838" s="187"/>
      <c r="BU838" s="187"/>
      <c r="BY838" s="187"/>
      <c r="CC838" s="187"/>
      <c r="CG838" s="187"/>
      <c r="CK838" s="187"/>
      <c r="CO838" s="187"/>
      <c r="CS838" s="187"/>
      <c r="CW838" s="187"/>
      <c r="DF838" s="187"/>
      <c r="DO838" s="187"/>
    </row>
    <row r="839" spans="65:119" x14ac:dyDescent="0.2">
      <c r="BM839" s="187"/>
      <c r="BQ839" s="187"/>
      <c r="BU839" s="187"/>
      <c r="BY839" s="187"/>
      <c r="CC839" s="187"/>
      <c r="CG839" s="187"/>
      <c r="CK839" s="187"/>
      <c r="CO839" s="187"/>
      <c r="CS839" s="187"/>
      <c r="CW839" s="187"/>
      <c r="DF839" s="187"/>
      <c r="DO839" s="187"/>
    </row>
    <row r="840" spans="65:119" x14ac:dyDescent="0.2">
      <c r="BM840" s="187"/>
      <c r="BQ840" s="187"/>
      <c r="BU840" s="187"/>
      <c r="BY840" s="187"/>
      <c r="CC840" s="187"/>
      <c r="CG840" s="187"/>
      <c r="CK840" s="187"/>
      <c r="CO840" s="187"/>
      <c r="CS840" s="187"/>
      <c r="CW840" s="187"/>
      <c r="DF840" s="187"/>
      <c r="DO840" s="187"/>
    </row>
    <row r="841" spans="65:119" x14ac:dyDescent="0.2">
      <c r="BM841" s="187"/>
      <c r="BQ841" s="187"/>
      <c r="BU841" s="187"/>
      <c r="BY841" s="187"/>
      <c r="CC841" s="187"/>
      <c r="CG841" s="187"/>
      <c r="CK841" s="187"/>
      <c r="CO841" s="187"/>
      <c r="CS841" s="187"/>
      <c r="CW841" s="187"/>
      <c r="DF841" s="187"/>
      <c r="DO841" s="187"/>
    </row>
    <row r="842" spans="65:119" x14ac:dyDescent="0.2">
      <c r="BM842" s="187"/>
      <c r="BQ842" s="187"/>
      <c r="BU842" s="187"/>
      <c r="BY842" s="187"/>
      <c r="CC842" s="187"/>
      <c r="CG842" s="187"/>
      <c r="CK842" s="187"/>
      <c r="CO842" s="187"/>
      <c r="CS842" s="187"/>
      <c r="CW842" s="187"/>
      <c r="DF842" s="187"/>
      <c r="DO842" s="187"/>
    </row>
    <row r="843" spans="65:119" x14ac:dyDescent="0.2">
      <c r="BM843" s="187"/>
      <c r="BQ843" s="187"/>
      <c r="BU843" s="187"/>
      <c r="BY843" s="187"/>
      <c r="CC843" s="187"/>
      <c r="CG843" s="187"/>
      <c r="CK843" s="187"/>
      <c r="CO843" s="187"/>
      <c r="CS843" s="187"/>
      <c r="CW843" s="187"/>
      <c r="DF843" s="187"/>
      <c r="DO843" s="187"/>
    </row>
    <row r="844" spans="65:119" x14ac:dyDescent="0.2">
      <c r="BM844" s="187"/>
      <c r="BQ844" s="187"/>
      <c r="BU844" s="187"/>
      <c r="BY844" s="187"/>
      <c r="CC844" s="187"/>
      <c r="CG844" s="187"/>
      <c r="CK844" s="187"/>
      <c r="CO844" s="187"/>
      <c r="CS844" s="187"/>
      <c r="CW844" s="187"/>
      <c r="DF844" s="187"/>
      <c r="DO844" s="187"/>
    </row>
    <row r="845" spans="65:119" x14ac:dyDescent="0.2">
      <c r="BM845" s="187"/>
      <c r="BQ845" s="187"/>
      <c r="BU845" s="187"/>
      <c r="BY845" s="187"/>
      <c r="CC845" s="187"/>
      <c r="CG845" s="187"/>
      <c r="CK845" s="187"/>
      <c r="CO845" s="187"/>
      <c r="CS845" s="187"/>
      <c r="CW845" s="187"/>
      <c r="DF845" s="187"/>
      <c r="DO845" s="187"/>
    </row>
    <row r="846" spans="65:119" x14ac:dyDescent="0.2">
      <c r="BM846" s="187"/>
      <c r="BQ846" s="187"/>
      <c r="BU846" s="187"/>
      <c r="BY846" s="187"/>
      <c r="CC846" s="187"/>
      <c r="CG846" s="187"/>
      <c r="CK846" s="187"/>
      <c r="CO846" s="187"/>
      <c r="CS846" s="187"/>
      <c r="CW846" s="187"/>
      <c r="DF846" s="187"/>
      <c r="DO846" s="187"/>
    </row>
    <row r="847" spans="65:119" x14ac:dyDescent="0.2">
      <c r="BM847" s="187"/>
      <c r="BQ847" s="187"/>
      <c r="BU847" s="187"/>
      <c r="BY847" s="187"/>
      <c r="CC847" s="187"/>
      <c r="CG847" s="187"/>
      <c r="CK847" s="187"/>
      <c r="CO847" s="187"/>
      <c r="CS847" s="187"/>
      <c r="CW847" s="187"/>
      <c r="DF847" s="187"/>
      <c r="DO847" s="187"/>
    </row>
    <row r="848" spans="65:119" x14ac:dyDescent="0.2">
      <c r="BM848" s="187"/>
      <c r="BQ848" s="187"/>
      <c r="BU848" s="187"/>
      <c r="BY848" s="187"/>
      <c r="CC848" s="187"/>
      <c r="CG848" s="187"/>
      <c r="CK848" s="187"/>
      <c r="CO848" s="187"/>
      <c r="CS848" s="187"/>
      <c r="CW848" s="187"/>
      <c r="DF848" s="187"/>
      <c r="DO848" s="187"/>
    </row>
    <row r="849" spans="65:119" x14ac:dyDescent="0.2">
      <c r="BM849" s="187"/>
      <c r="BQ849" s="187"/>
      <c r="BU849" s="187"/>
      <c r="BY849" s="187"/>
      <c r="CC849" s="187"/>
      <c r="CG849" s="187"/>
      <c r="CK849" s="187"/>
      <c r="CO849" s="187"/>
      <c r="CS849" s="187"/>
      <c r="CW849" s="187"/>
      <c r="DF849" s="187"/>
      <c r="DO849" s="187"/>
    </row>
    <row r="850" spans="65:119" x14ac:dyDescent="0.2">
      <c r="BM850" s="187"/>
      <c r="BQ850" s="187"/>
      <c r="BU850" s="187"/>
      <c r="BY850" s="187"/>
      <c r="CC850" s="187"/>
      <c r="CG850" s="187"/>
      <c r="CK850" s="187"/>
      <c r="CO850" s="187"/>
      <c r="CS850" s="187"/>
      <c r="CW850" s="187"/>
      <c r="DF850" s="187"/>
      <c r="DO850" s="187"/>
    </row>
    <row r="851" spans="65:119" x14ac:dyDescent="0.2">
      <c r="BM851" s="187"/>
      <c r="BQ851" s="187"/>
      <c r="BU851" s="187"/>
      <c r="BY851" s="187"/>
      <c r="CC851" s="187"/>
      <c r="CG851" s="187"/>
      <c r="CK851" s="187"/>
      <c r="CO851" s="187"/>
      <c r="CS851" s="187"/>
      <c r="CW851" s="187"/>
      <c r="DF851" s="187"/>
      <c r="DO851" s="187"/>
    </row>
    <row r="852" spans="65:119" x14ac:dyDescent="0.2">
      <c r="BM852" s="187"/>
      <c r="BQ852" s="187"/>
      <c r="BU852" s="187"/>
      <c r="BY852" s="187"/>
      <c r="CC852" s="187"/>
      <c r="CG852" s="187"/>
      <c r="CK852" s="187"/>
      <c r="CO852" s="187"/>
      <c r="CS852" s="187"/>
      <c r="CW852" s="187"/>
      <c r="DF852" s="187"/>
      <c r="DO852" s="187"/>
    </row>
    <row r="853" spans="65:119" x14ac:dyDescent="0.2">
      <c r="BM853" s="187"/>
      <c r="BQ853" s="187"/>
      <c r="BU853" s="187"/>
      <c r="BY853" s="187"/>
      <c r="CC853" s="187"/>
      <c r="CG853" s="187"/>
      <c r="CK853" s="187"/>
      <c r="CO853" s="187"/>
      <c r="CS853" s="187"/>
      <c r="CW853" s="187"/>
      <c r="DF853" s="187"/>
      <c r="DO853" s="187"/>
    </row>
    <row r="854" spans="65:119" x14ac:dyDescent="0.2">
      <c r="BM854" s="187"/>
      <c r="BQ854" s="187"/>
      <c r="BU854" s="187"/>
      <c r="BY854" s="187"/>
      <c r="CC854" s="187"/>
      <c r="CG854" s="187"/>
      <c r="CK854" s="187"/>
      <c r="CO854" s="187"/>
      <c r="CS854" s="187"/>
      <c r="CW854" s="187"/>
      <c r="DF854" s="187"/>
      <c r="DO854" s="187"/>
    </row>
    <row r="855" spans="65:119" x14ac:dyDescent="0.2">
      <c r="BM855" s="187"/>
      <c r="BQ855" s="187"/>
      <c r="BU855" s="187"/>
      <c r="BY855" s="187"/>
      <c r="CC855" s="187"/>
      <c r="CG855" s="187"/>
      <c r="CK855" s="187"/>
      <c r="CO855" s="187"/>
      <c r="CS855" s="187"/>
      <c r="CW855" s="187"/>
      <c r="DF855" s="187"/>
      <c r="DO855" s="187"/>
    </row>
    <row r="856" spans="65:119" x14ac:dyDescent="0.2">
      <c r="BM856" s="187"/>
      <c r="BQ856" s="187"/>
      <c r="BU856" s="187"/>
      <c r="BY856" s="187"/>
      <c r="CC856" s="187"/>
      <c r="CG856" s="187"/>
      <c r="CK856" s="187"/>
      <c r="CO856" s="187"/>
      <c r="CS856" s="187"/>
      <c r="CW856" s="187"/>
      <c r="DF856" s="187"/>
      <c r="DO856" s="187"/>
    </row>
    <row r="857" spans="65:119" x14ac:dyDescent="0.2">
      <c r="BM857" s="187"/>
      <c r="BQ857" s="187"/>
      <c r="BU857" s="187"/>
      <c r="BY857" s="187"/>
      <c r="CC857" s="187"/>
      <c r="CG857" s="187"/>
      <c r="CK857" s="187"/>
      <c r="CO857" s="187"/>
      <c r="CS857" s="187"/>
      <c r="CW857" s="187"/>
      <c r="DF857" s="187"/>
      <c r="DO857" s="187"/>
    </row>
    <row r="858" spans="65:119" x14ac:dyDescent="0.2">
      <c r="BM858" s="187"/>
      <c r="BQ858" s="187"/>
      <c r="BU858" s="187"/>
      <c r="BY858" s="187"/>
      <c r="CC858" s="187"/>
      <c r="CG858" s="187"/>
      <c r="CK858" s="187"/>
      <c r="CO858" s="187"/>
      <c r="CS858" s="187"/>
      <c r="CW858" s="187"/>
      <c r="DF858" s="187"/>
      <c r="DO858" s="187"/>
    </row>
    <row r="859" spans="65:119" x14ac:dyDescent="0.2">
      <c r="BM859" s="187"/>
      <c r="BQ859" s="187"/>
      <c r="BU859" s="187"/>
      <c r="BY859" s="187"/>
      <c r="CC859" s="187"/>
      <c r="CG859" s="187"/>
      <c r="CK859" s="187"/>
      <c r="CO859" s="187"/>
      <c r="CS859" s="187"/>
      <c r="CW859" s="187"/>
      <c r="DF859" s="187"/>
      <c r="DO859" s="187"/>
    </row>
    <row r="860" spans="65:119" x14ac:dyDescent="0.2">
      <c r="BM860" s="187"/>
      <c r="BQ860" s="187"/>
      <c r="BU860" s="187"/>
      <c r="BY860" s="187"/>
      <c r="CC860" s="187"/>
      <c r="CG860" s="187"/>
      <c r="CK860" s="187"/>
      <c r="CO860" s="187"/>
      <c r="CS860" s="187"/>
      <c r="CW860" s="187"/>
      <c r="DF860" s="187"/>
      <c r="DO860" s="187"/>
    </row>
    <row r="861" spans="65:119" x14ac:dyDescent="0.2">
      <c r="BM861" s="187"/>
      <c r="BQ861" s="187"/>
      <c r="BU861" s="187"/>
      <c r="BY861" s="187"/>
      <c r="CC861" s="187"/>
      <c r="CG861" s="187"/>
      <c r="CK861" s="187"/>
      <c r="CO861" s="187"/>
      <c r="CS861" s="187"/>
      <c r="CW861" s="187"/>
      <c r="DF861" s="187"/>
      <c r="DO861" s="187"/>
    </row>
    <row r="862" spans="65:119" x14ac:dyDescent="0.2">
      <c r="BM862" s="187"/>
      <c r="BQ862" s="187"/>
      <c r="BU862" s="187"/>
      <c r="BY862" s="187"/>
      <c r="CC862" s="187"/>
      <c r="CG862" s="187"/>
      <c r="CK862" s="187"/>
      <c r="CO862" s="187"/>
      <c r="CS862" s="187"/>
      <c r="CW862" s="187"/>
      <c r="DF862" s="187"/>
      <c r="DO862" s="187"/>
    </row>
    <row r="863" spans="65:119" x14ac:dyDescent="0.2">
      <c r="BM863" s="187"/>
      <c r="BQ863" s="187"/>
      <c r="BU863" s="187"/>
      <c r="BY863" s="187"/>
      <c r="CC863" s="187"/>
      <c r="CG863" s="187"/>
      <c r="CK863" s="187"/>
      <c r="CO863" s="187"/>
      <c r="CS863" s="187"/>
      <c r="CW863" s="187"/>
      <c r="DF863" s="187"/>
      <c r="DO863" s="187"/>
    </row>
    <row r="864" spans="65:119" x14ac:dyDescent="0.2">
      <c r="BM864" s="187"/>
      <c r="BQ864" s="187"/>
      <c r="BU864" s="187"/>
      <c r="BY864" s="187"/>
      <c r="CC864" s="187"/>
      <c r="CG864" s="187"/>
      <c r="CK864" s="187"/>
      <c r="CO864" s="187"/>
      <c r="CS864" s="187"/>
      <c r="CW864" s="187"/>
      <c r="DF864" s="187"/>
      <c r="DO864" s="187"/>
    </row>
    <row r="865" spans="65:119" x14ac:dyDescent="0.2">
      <c r="BM865" s="187"/>
      <c r="BQ865" s="187"/>
      <c r="BU865" s="187"/>
      <c r="BY865" s="187"/>
      <c r="CC865" s="187"/>
      <c r="CG865" s="187"/>
      <c r="CK865" s="187"/>
      <c r="CO865" s="187"/>
      <c r="CS865" s="187"/>
      <c r="CW865" s="187"/>
      <c r="DF865" s="187"/>
      <c r="DO865" s="187"/>
    </row>
    <row r="866" spans="65:119" x14ac:dyDescent="0.2">
      <c r="BM866" s="187"/>
      <c r="BQ866" s="187"/>
      <c r="BU866" s="187"/>
      <c r="BY866" s="187"/>
      <c r="CC866" s="187"/>
      <c r="CG866" s="187"/>
      <c r="CK866" s="187"/>
      <c r="CO866" s="187"/>
      <c r="CS866" s="187"/>
      <c r="CW866" s="187"/>
      <c r="DF866" s="187"/>
      <c r="DO866" s="187"/>
    </row>
    <row r="867" spans="65:119" x14ac:dyDescent="0.2">
      <c r="BM867" s="187"/>
      <c r="BQ867" s="187"/>
      <c r="BU867" s="187"/>
      <c r="BY867" s="187"/>
      <c r="CC867" s="187"/>
      <c r="CG867" s="187"/>
      <c r="CK867" s="187"/>
      <c r="CO867" s="187"/>
      <c r="CS867" s="187"/>
      <c r="CW867" s="187"/>
      <c r="DF867" s="187"/>
      <c r="DO867" s="187"/>
    </row>
    <row r="868" spans="65:119" x14ac:dyDescent="0.2">
      <c r="BM868" s="187"/>
      <c r="BQ868" s="187"/>
      <c r="BU868" s="187"/>
      <c r="BY868" s="187"/>
      <c r="CC868" s="187"/>
      <c r="CG868" s="187"/>
      <c r="CK868" s="187"/>
      <c r="CO868" s="187"/>
      <c r="CS868" s="187"/>
      <c r="CW868" s="187"/>
      <c r="DF868" s="187"/>
      <c r="DO868" s="187"/>
    </row>
    <row r="869" spans="65:119" x14ac:dyDescent="0.2">
      <c r="BM869" s="187"/>
      <c r="BQ869" s="187"/>
      <c r="BU869" s="187"/>
      <c r="BY869" s="187"/>
      <c r="CC869" s="187"/>
      <c r="CG869" s="187"/>
      <c r="CK869" s="187"/>
      <c r="CO869" s="187"/>
      <c r="CS869" s="187"/>
      <c r="CW869" s="187"/>
      <c r="DF869" s="187"/>
      <c r="DO869" s="187"/>
    </row>
    <row r="870" spans="65:119" x14ac:dyDescent="0.2">
      <c r="BM870" s="187"/>
      <c r="BQ870" s="187"/>
      <c r="BU870" s="187"/>
      <c r="BY870" s="187"/>
      <c r="CC870" s="187"/>
      <c r="CG870" s="187"/>
      <c r="CK870" s="187"/>
      <c r="CO870" s="187"/>
      <c r="CS870" s="187"/>
      <c r="CW870" s="187"/>
      <c r="DF870" s="187"/>
      <c r="DO870" s="187"/>
    </row>
    <row r="871" spans="65:119" x14ac:dyDescent="0.2">
      <c r="BM871" s="187"/>
      <c r="BQ871" s="187"/>
      <c r="BU871" s="187"/>
      <c r="BY871" s="187"/>
      <c r="CC871" s="187"/>
      <c r="CG871" s="187"/>
      <c r="CK871" s="187"/>
      <c r="CO871" s="187"/>
      <c r="CS871" s="187"/>
      <c r="CW871" s="187"/>
      <c r="DF871" s="187"/>
      <c r="DO871" s="187"/>
    </row>
    <row r="872" spans="65:119" x14ac:dyDescent="0.2">
      <c r="BM872" s="187"/>
      <c r="BQ872" s="187"/>
      <c r="BU872" s="187"/>
      <c r="BY872" s="187"/>
      <c r="CC872" s="187"/>
      <c r="CG872" s="187"/>
      <c r="CK872" s="187"/>
      <c r="CO872" s="187"/>
      <c r="CS872" s="187"/>
      <c r="CW872" s="187"/>
      <c r="DF872" s="187"/>
      <c r="DO872" s="187"/>
    </row>
    <row r="873" spans="65:119" x14ac:dyDescent="0.2">
      <c r="BM873" s="187"/>
      <c r="BQ873" s="187"/>
      <c r="BU873" s="187"/>
      <c r="BY873" s="187"/>
      <c r="CC873" s="187"/>
      <c r="CG873" s="187"/>
      <c r="CK873" s="187"/>
      <c r="CO873" s="187"/>
      <c r="CS873" s="187"/>
      <c r="CW873" s="187"/>
      <c r="DF873" s="187"/>
      <c r="DO873" s="187"/>
    </row>
    <row r="874" spans="65:119" x14ac:dyDescent="0.2">
      <c r="BM874" s="187"/>
      <c r="BQ874" s="187"/>
      <c r="BU874" s="187"/>
      <c r="BY874" s="187"/>
      <c r="CC874" s="187"/>
      <c r="CG874" s="187"/>
      <c r="CK874" s="187"/>
      <c r="CO874" s="187"/>
      <c r="CS874" s="187"/>
      <c r="CW874" s="187"/>
      <c r="DF874" s="187"/>
      <c r="DO874" s="187"/>
    </row>
    <row r="875" spans="65:119" x14ac:dyDescent="0.2">
      <c r="BM875" s="187"/>
      <c r="BQ875" s="187"/>
      <c r="BU875" s="187"/>
      <c r="BY875" s="187"/>
      <c r="CC875" s="187"/>
      <c r="CG875" s="187"/>
      <c r="CK875" s="187"/>
      <c r="CO875" s="187"/>
      <c r="CS875" s="187"/>
      <c r="CW875" s="187"/>
      <c r="DF875" s="187"/>
      <c r="DO875" s="187"/>
    </row>
    <row r="876" spans="65:119" x14ac:dyDescent="0.2">
      <c r="BM876" s="187"/>
      <c r="BQ876" s="187"/>
      <c r="BU876" s="187"/>
      <c r="BY876" s="187"/>
      <c r="CC876" s="187"/>
      <c r="CG876" s="187"/>
      <c r="CK876" s="187"/>
      <c r="CO876" s="187"/>
      <c r="CS876" s="187"/>
      <c r="CW876" s="187"/>
      <c r="DF876" s="187"/>
      <c r="DO876" s="187"/>
    </row>
    <row r="877" spans="65:119" x14ac:dyDescent="0.2">
      <c r="BM877" s="187"/>
      <c r="BQ877" s="187"/>
      <c r="BU877" s="187"/>
      <c r="BY877" s="187"/>
      <c r="CC877" s="187"/>
      <c r="CG877" s="187"/>
      <c r="CK877" s="187"/>
      <c r="CO877" s="187"/>
      <c r="CS877" s="187"/>
      <c r="CW877" s="187"/>
      <c r="DF877" s="187"/>
      <c r="DO877" s="187"/>
    </row>
    <row r="878" spans="65:119" x14ac:dyDescent="0.2">
      <c r="BM878" s="187"/>
      <c r="BQ878" s="187"/>
      <c r="BU878" s="187"/>
      <c r="BY878" s="187"/>
      <c r="CC878" s="187"/>
      <c r="CG878" s="187"/>
      <c r="CK878" s="187"/>
      <c r="CO878" s="187"/>
      <c r="CS878" s="187"/>
      <c r="CW878" s="187"/>
      <c r="DF878" s="187"/>
      <c r="DO878" s="187"/>
    </row>
    <row r="879" spans="65:119" x14ac:dyDescent="0.2">
      <c r="BM879" s="187"/>
      <c r="BQ879" s="187"/>
      <c r="BU879" s="187"/>
      <c r="BY879" s="187"/>
      <c r="CC879" s="187"/>
      <c r="CG879" s="187"/>
      <c r="CK879" s="187"/>
      <c r="CO879" s="187"/>
      <c r="CS879" s="187"/>
      <c r="CW879" s="187"/>
      <c r="DF879" s="187"/>
      <c r="DO879" s="187"/>
    </row>
    <row r="880" spans="65:119" x14ac:dyDescent="0.2">
      <c r="BM880" s="187"/>
      <c r="BQ880" s="187"/>
      <c r="BU880" s="187"/>
      <c r="BY880" s="187"/>
      <c r="CC880" s="187"/>
      <c r="CG880" s="187"/>
      <c r="CK880" s="187"/>
      <c r="CO880" s="187"/>
      <c r="CS880" s="187"/>
      <c r="CW880" s="187"/>
      <c r="DF880" s="187"/>
      <c r="DO880" s="187"/>
    </row>
    <row r="881" spans="65:119" x14ac:dyDescent="0.2">
      <c r="BM881" s="187"/>
      <c r="BQ881" s="187"/>
      <c r="BU881" s="187"/>
      <c r="BY881" s="187"/>
      <c r="CC881" s="187"/>
      <c r="CG881" s="187"/>
      <c r="CK881" s="187"/>
      <c r="CO881" s="187"/>
      <c r="CS881" s="187"/>
      <c r="CW881" s="187"/>
      <c r="DF881" s="187"/>
      <c r="DO881" s="187"/>
    </row>
    <row r="882" spans="65:119" x14ac:dyDescent="0.2">
      <c r="BM882" s="187"/>
      <c r="BQ882" s="187"/>
      <c r="BU882" s="187"/>
      <c r="BY882" s="187"/>
      <c r="CC882" s="187"/>
      <c r="CG882" s="187"/>
      <c r="CK882" s="187"/>
      <c r="CO882" s="187"/>
      <c r="CS882" s="187"/>
      <c r="CW882" s="187"/>
      <c r="DF882" s="187"/>
      <c r="DO882" s="187"/>
    </row>
    <row r="883" spans="65:119" x14ac:dyDescent="0.2">
      <c r="BM883" s="187"/>
      <c r="BQ883" s="187"/>
      <c r="BU883" s="187"/>
      <c r="BY883" s="187"/>
      <c r="CC883" s="187"/>
      <c r="CG883" s="187"/>
      <c r="CK883" s="187"/>
      <c r="CO883" s="187"/>
      <c r="CS883" s="187"/>
      <c r="CW883" s="187"/>
      <c r="DF883" s="187"/>
      <c r="DO883" s="187"/>
    </row>
    <row r="884" spans="65:119" x14ac:dyDescent="0.2">
      <c r="BM884" s="187"/>
      <c r="BQ884" s="187"/>
      <c r="BU884" s="187"/>
      <c r="BY884" s="187"/>
      <c r="CC884" s="187"/>
      <c r="CG884" s="187"/>
      <c r="CK884" s="187"/>
      <c r="CO884" s="187"/>
      <c r="CS884" s="187"/>
      <c r="CW884" s="187"/>
      <c r="DF884" s="187"/>
      <c r="DO884" s="187"/>
    </row>
    <row r="885" spans="65:119" x14ac:dyDescent="0.2">
      <c r="BM885" s="187"/>
      <c r="BQ885" s="187"/>
      <c r="BU885" s="187"/>
      <c r="BY885" s="187"/>
      <c r="CC885" s="187"/>
      <c r="CG885" s="187"/>
      <c r="CK885" s="187"/>
      <c r="CO885" s="187"/>
      <c r="CS885" s="187"/>
      <c r="CW885" s="187"/>
      <c r="DF885" s="187"/>
      <c r="DO885" s="187"/>
    </row>
    <row r="886" spans="65:119" x14ac:dyDescent="0.2">
      <c r="BM886" s="187"/>
      <c r="BQ886" s="187"/>
      <c r="BU886" s="187"/>
      <c r="BY886" s="187"/>
      <c r="CC886" s="187"/>
      <c r="CG886" s="187"/>
      <c r="CK886" s="187"/>
      <c r="CO886" s="187"/>
      <c r="CS886" s="187"/>
      <c r="CW886" s="187"/>
      <c r="DF886" s="187"/>
      <c r="DO886" s="187"/>
    </row>
    <row r="887" spans="65:119" x14ac:dyDescent="0.2">
      <c r="BM887" s="187"/>
      <c r="BQ887" s="187"/>
      <c r="BU887" s="187"/>
      <c r="BY887" s="187"/>
      <c r="CC887" s="187"/>
      <c r="CG887" s="187"/>
      <c r="CK887" s="187"/>
      <c r="CO887" s="187"/>
      <c r="CS887" s="187"/>
      <c r="CW887" s="187"/>
      <c r="DF887" s="187"/>
      <c r="DO887" s="187"/>
    </row>
    <row r="888" spans="65:119" x14ac:dyDescent="0.2">
      <c r="BM888" s="187"/>
      <c r="BQ888" s="187"/>
      <c r="BU888" s="187"/>
      <c r="BY888" s="187"/>
      <c r="CC888" s="187"/>
      <c r="CG888" s="187"/>
      <c r="CK888" s="187"/>
      <c r="CO888" s="187"/>
      <c r="CS888" s="187"/>
      <c r="CW888" s="187"/>
      <c r="DF888" s="187"/>
      <c r="DO888" s="187"/>
    </row>
    <row r="889" spans="65:119" x14ac:dyDescent="0.2">
      <c r="BM889" s="187"/>
      <c r="BQ889" s="187"/>
      <c r="BU889" s="187"/>
      <c r="BY889" s="187"/>
      <c r="CC889" s="187"/>
      <c r="CG889" s="187"/>
      <c r="CK889" s="187"/>
      <c r="CO889" s="187"/>
      <c r="CS889" s="187"/>
      <c r="CW889" s="187"/>
      <c r="DF889" s="187"/>
      <c r="DO889" s="187"/>
    </row>
    <row r="890" spans="65:119" x14ac:dyDescent="0.2">
      <c r="BM890" s="187"/>
      <c r="BQ890" s="187"/>
      <c r="BU890" s="187"/>
      <c r="BY890" s="187"/>
      <c r="CC890" s="187"/>
      <c r="CG890" s="187"/>
      <c r="CK890" s="187"/>
      <c r="CO890" s="187"/>
      <c r="CS890" s="187"/>
      <c r="CW890" s="187"/>
      <c r="DF890" s="187"/>
      <c r="DO890" s="187"/>
    </row>
    <row r="891" spans="65:119" x14ac:dyDescent="0.2">
      <c r="BM891" s="187"/>
      <c r="BQ891" s="187"/>
      <c r="BU891" s="187"/>
      <c r="BY891" s="187"/>
      <c r="CC891" s="187"/>
      <c r="CG891" s="187"/>
      <c r="CK891" s="187"/>
      <c r="CO891" s="187"/>
      <c r="CS891" s="187"/>
      <c r="CW891" s="187"/>
      <c r="DF891" s="187"/>
      <c r="DO891" s="187"/>
    </row>
    <row r="892" spans="65:119" x14ac:dyDescent="0.2">
      <c r="BM892" s="187"/>
      <c r="BQ892" s="187"/>
      <c r="BU892" s="187"/>
      <c r="BY892" s="187"/>
      <c r="CC892" s="187"/>
      <c r="CG892" s="187"/>
      <c r="CK892" s="187"/>
      <c r="CO892" s="187"/>
      <c r="CS892" s="187"/>
      <c r="CW892" s="187"/>
      <c r="DF892" s="187"/>
      <c r="DO892" s="187"/>
    </row>
    <row r="893" spans="65:119" x14ac:dyDescent="0.2">
      <c r="BM893" s="187"/>
      <c r="BQ893" s="187"/>
      <c r="BU893" s="187"/>
      <c r="BY893" s="187"/>
      <c r="CC893" s="187"/>
      <c r="CG893" s="187"/>
      <c r="CK893" s="187"/>
      <c r="CO893" s="187"/>
      <c r="CS893" s="187"/>
      <c r="CW893" s="187"/>
      <c r="DF893" s="187"/>
      <c r="DO893" s="187"/>
    </row>
    <row r="894" spans="65:119" x14ac:dyDescent="0.2">
      <c r="BM894" s="187"/>
      <c r="BQ894" s="187"/>
      <c r="BU894" s="187"/>
      <c r="BY894" s="187"/>
      <c r="CC894" s="187"/>
      <c r="CG894" s="187"/>
      <c r="CK894" s="187"/>
      <c r="CO894" s="187"/>
      <c r="CS894" s="187"/>
      <c r="CW894" s="187"/>
      <c r="DF894" s="187"/>
      <c r="DO894" s="187"/>
    </row>
    <row r="895" spans="65:119" x14ac:dyDescent="0.2">
      <c r="BM895" s="187"/>
      <c r="BQ895" s="187"/>
      <c r="BU895" s="187"/>
      <c r="BY895" s="187"/>
      <c r="CC895" s="187"/>
      <c r="CG895" s="187"/>
      <c r="CK895" s="187"/>
      <c r="CO895" s="187"/>
      <c r="CS895" s="187"/>
      <c r="CW895" s="187"/>
      <c r="DF895" s="187"/>
      <c r="DO895" s="187"/>
    </row>
    <row r="896" spans="65:119" x14ac:dyDescent="0.2">
      <c r="BM896" s="187"/>
      <c r="BQ896" s="187"/>
      <c r="BU896" s="187"/>
      <c r="BY896" s="187"/>
      <c r="CC896" s="187"/>
      <c r="CG896" s="187"/>
      <c r="CK896" s="187"/>
      <c r="CO896" s="187"/>
      <c r="CS896" s="187"/>
      <c r="CW896" s="187"/>
      <c r="DF896" s="187"/>
      <c r="DO896" s="187"/>
    </row>
    <row r="897" spans="65:119" x14ac:dyDescent="0.2">
      <c r="BM897" s="187"/>
      <c r="BQ897" s="187"/>
      <c r="BU897" s="187"/>
      <c r="BY897" s="187"/>
      <c r="CC897" s="187"/>
      <c r="CG897" s="187"/>
      <c r="CK897" s="187"/>
      <c r="CO897" s="187"/>
      <c r="CS897" s="187"/>
      <c r="CW897" s="187"/>
      <c r="DF897" s="187"/>
      <c r="DO897" s="187"/>
    </row>
    <row r="898" spans="65:119" x14ac:dyDescent="0.2">
      <c r="BM898" s="187"/>
      <c r="BQ898" s="187"/>
      <c r="BU898" s="187"/>
      <c r="BY898" s="187"/>
      <c r="CC898" s="187"/>
      <c r="CG898" s="187"/>
      <c r="CK898" s="187"/>
      <c r="CO898" s="187"/>
      <c r="CS898" s="187"/>
      <c r="CW898" s="187"/>
      <c r="DF898" s="187"/>
      <c r="DO898" s="187"/>
    </row>
    <row r="899" spans="65:119" x14ac:dyDescent="0.2">
      <c r="BM899" s="187"/>
      <c r="BQ899" s="187"/>
      <c r="BU899" s="187"/>
      <c r="BY899" s="187"/>
      <c r="CC899" s="187"/>
      <c r="CG899" s="187"/>
      <c r="CK899" s="187"/>
      <c r="CO899" s="187"/>
      <c r="CS899" s="187"/>
      <c r="CW899" s="187"/>
      <c r="DF899" s="187"/>
      <c r="DO899" s="187"/>
    </row>
    <row r="900" spans="65:119" x14ac:dyDescent="0.2">
      <c r="BM900" s="187"/>
      <c r="BQ900" s="187"/>
      <c r="BU900" s="187"/>
      <c r="BY900" s="187"/>
      <c r="CC900" s="187"/>
      <c r="CG900" s="187"/>
      <c r="CK900" s="187"/>
      <c r="CO900" s="187"/>
      <c r="CS900" s="187"/>
      <c r="CW900" s="187"/>
      <c r="DF900" s="187"/>
      <c r="DO900" s="187"/>
    </row>
    <row r="901" spans="65:119" x14ac:dyDescent="0.2">
      <c r="BM901" s="187"/>
      <c r="BQ901" s="187"/>
      <c r="BU901" s="187"/>
      <c r="BY901" s="187"/>
      <c r="CC901" s="187"/>
      <c r="CG901" s="187"/>
      <c r="CK901" s="187"/>
      <c r="CO901" s="187"/>
      <c r="CS901" s="187"/>
      <c r="CW901" s="187"/>
      <c r="DF901" s="187"/>
      <c r="DO901" s="187"/>
    </row>
    <row r="902" spans="65:119" x14ac:dyDescent="0.2">
      <c r="BM902" s="187"/>
      <c r="BQ902" s="187"/>
      <c r="BU902" s="187"/>
      <c r="BY902" s="187"/>
      <c r="CC902" s="187"/>
      <c r="CG902" s="187"/>
      <c r="CK902" s="187"/>
      <c r="CO902" s="187"/>
      <c r="CS902" s="187"/>
      <c r="CW902" s="187"/>
      <c r="DF902" s="187"/>
      <c r="DO902" s="187"/>
    </row>
    <row r="903" spans="65:119" x14ac:dyDescent="0.2">
      <c r="BM903" s="187"/>
      <c r="BQ903" s="187"/>
      <c r="BU903" s="187"/>
      <c r="BY903" s="187"/>
      <c r="CC903" s="187"/>
      <c r="CG903" s="187"/>
      <c r="CK903" s="187"/>
      <c r="CO903" s="187"/>
      <c r="CS903" s="187"/>
      <c r="CW903" s="187"/>
      <c r="DF903" s="187"/>
      <c r="DO903" s="187"/>
    </row>
    <row r="904" spans="65:119" x14ac:dyDescent="0.2">
      <c r="BM904" s="187"/>
      <c r="BQ904" s="187"/>
      <c r="BU904" s="187"/>
      <c r="BY904" s="187"/>
      <c r="CC904" s="187"/>
      <c r="CG904" s="187"/>
      <c r="CK904" s="187"/>
      <c r="CO904" s="187"/>
      <c r="CS904" s="187"/>
      <c r="CW904" s="187"/>
      <c r="DF904" s="187"/>
      <c r="DO904" s="187"/>
    </row>
    <row r="905" spans="65:119" x14ac:dyDescent="0.2">
      <c r="BM905" s="187"/>
      <c r="BQ905" s="187"/>
      <c r="BU905" s="187"/>
      <c r="BY905" s="187"/>
      <c r="CC905" s="187"/>
      <c r="CG905" s="187"/>
      <c r="CK905" s="187"/>
      <c r="CO905" s="187"/>
      <c r="CS905" s="187"/>
      <c r="CW905" s="187"/>
      <c r="DF905" s="187"/>
      <c r="DO905" s="187"/>
    </row>
    <row r="906" spans="65:119" x14ac:dyDescent="0.2">
      <c r="BM906" s="187"/>
      <c r="BQ906" s="187"/>
      <c r="BU906" s="187"/>
      <c r="BY906" s="187"/>
      <c r="CC906" s="187"/>
      <c r="CG906" s="187"/>
      <c r="CK906" s="187"/>
      <c r="CO906" s="187"/>
      <c r="CS906" s="187"/>
      <c r="CW906" s="187"/>
      <c r="DF906" s="187"/>
      <c r="DO906" s="187"/>
    </row>
    <row r="907" spans="65:119" x14ac:dyDescent="0.2">
      <c r="BM907" s="187"/>
      <c r="BQ907" s="187"/>
      <c r="BU907" s="187"/>
      <c r="BY907" s="187"/>
      <c r="CC907" s="187"/>
      <c r="CG907" s="187"/>
      <c r="CK907" s="187"/>
      <c r="CO907" s="187"/>
      <c r="CS907" s="187"/>
      <c r="CW907" s="187"/>
      <c r="DF907" s="187"/>
      <c r="DO907" s="187"/>
    </row>
    <row r="908" spans="65:119" x14ac:dyDescent="0.2">
      <c r="BM908" s="187"/>
      <c r="BQ908" s="187"/>
      <c r="BU908" s="187"/>
      <c r="BY908" s="187"/>
      <c r="CC908" s="187"/>
      <c r="CG908" s="187"/>
      <c r="CK908" s="187"/>
      <c r="CO908" s="187"/>
      <c r="CS908" s="187"/>
      <c r="CW908" s="187"/>
      <c r="DF908" s="187"/>
      <c r="DO908" s="187"/>
    </row>
    <row r="909" spans="65:119" x14ac:dyDescent="0.2">
      <c r="BM909" s="187"/>
      <c r="BQ909" s="187"/>
      <c r="BU909" s="187"/>
      <c r="BY909" s="187"/>
      <c r="CC909" s="187"/>
      <c r="CG909" s="187"/>
      <c r="CK909" s="187"/>
      <c r="CO909" s="187"/>
      <c r="CS909" s="187"/>
      <c r="CW909" s="187"/>
      <c r="DF909" s="187"/>
      <c r="DO909" s="187"/>
    </row>
    <row r="910" spans="65:119" x14ac:dyDescent="0.2">
      <c r="BM910" s="187"/>
      <c r="BQ910" s="187"/>
      <c r="BU910" s="187"/>
      <c r="BY910" s="187"/>
      <c r="CC910" s="187"/>
      <c r="CG910" s="187"/>
      <c r="CK910" s="187"/>
      <c r="CO910" s="187"/>
      <c r="CS910" s="187"/>
      <c r="CW910" s="187"/>
      <c r="DF910" s="187"/>
      <c r="DO910" s="187"/>
    </row>
    <row r="911" spans="65:119" x14ac:dyDescent="0.2">
      <c r="BM911" s="187"/>
      <c r="BQ911" s="187"/>
      <c r="BU911" s="187"/>
      <c r="BY911" s="187"/>
      <c r="CC911" s="187"/>
      <c r="CG911" s="187"/>
      <c r="CK911" s="187"/>
      <c r="CO911" s="187"/>
      <c r="CS911" s="187"/>
      <c r="CW911" s="187"/>
      <c r="DF911" s="187"/>
      <c r="DO911" s="187"/>
    </row>
    <row r="912" spans="65:119" x14ac:dyDescent="0.2">
      <c r="BM912" s="187"/>
      <c r="BQ912" s="187"/>
      <c r="BU912" s="187"/>
      <c r="BY912" s="187"/>
      <c r="CC912" s="187"/>
      <c r="CG912" s="187"/>
      <c r="CK912" s="187"/>
      <c r="CO912" s="187"/>
      <c r="CS912" s="187"/>
      <c r="CW912" s="187"/>
      <c r="DF912" s="187"/>
      <c r="DO912" s="187"/>
    </row>
    <row r="913" spans="65:119" x14ac:dyDescent="0.2">
      <c r="BM913" s="187"/>
      <c r="BQ913" s="187"/>
      <c r="BU913" s="187"/>
      <c r="BY913" s="187"/>
      <c r="CC913" s="187"/>
      <c r="CG913" s="187"/>
      <c r="CK913" s="187"/>
      <c r="CO913" s="187"/>
      <c r="CS913" s="187"/>
      <c r="CW913" s="187"/>
      <c r="DF913" s="187"/>
      <c r="DO913" s="187"/>
    </row>
    <row r="914" spans="65:119" x14ac:dyDescent="0.2">
      <c r="BM914" s="187"/>
      <c r="BQ914" s="187"/>
      <c r="BU914" s="187"/>
      <c r="BY914" s="187"/>
      <c r="CC914" s="187"/>
      <c r="CG914" s="187"/>
      <c r="CK914" s="187"/>
      <c r="CO914" s="187"/>
      <c r="CS914" s="187"/>
      <c r="CW914" s="187"/>
      <c r="DF914" s="187"/>
      <c r="DO914" s="187"/>
    </row>
    <row r="915" spans="65:119" x14ac:dyDescent="0.2">
      <c r="BM915" s="187"/>
      <c r="BQ915" s="187"/>
      <c r="BU915" s="187"/>
      <c r="BY915" s="187"/>
      <c r="CC915" s="187"/>
      <c r="CG915" s="187"/>
      <c r="CK915" s="187"/>
      <c r="CO915" s="187"/>
      <c r="CS915" s="187"/>
      <c r="CW915" s="187"/>
      <c r="DF915" s="187"/>
      <c r="DO915" s="187"/>
    </row>
    <row r="916" spans="65:119" x14ac:dyDescent="0.2">
      <c r="BM916" s="187"/>
      <c r="BQ916" s="187"/>
      <c r="BU916" s="187"/>
      <c r="BY916" s="187"/>
      <c r="CC916" s="187"/>
      <c r="CG916" s="187"/>
      <c r="CK916" s="187"/>
      <c r="CO916" s="187"/>
      <c r="CS916" s="187"/>
      <c r="CW916" s="187"/>
      <c r="DF916" s="187"/>
      <c r="DO916" s="187"/>
    </row>
    <row r="917" spans="65:119" x14ac:dyDescent="0.2">
      <c r="BM917" s="187"/>
      <c r="BQ917" s="187"/>
      <c r="BU917" s="187"/>
      <c r="BY917" s="187"/>
      <c r="CC917" s="187"/>
      <c r="CG917" s="187"/>
      <c r="CK917" s="187"/>
      <c r="CO917" s="187"/>
      <c r="CS917" s="187"/>
      <c r="CW917" s="187"/>
      <c r="DF917" s="187"/>
      <c r="DO917" s="187"/>
    </row>
    <row r="918" spans="65:119" x14ac:dyDescent="0.2">
      <c r="BM918" s="187"/>
      <c r="BQ918" s="187"/>
      <c r="BU918" s="187"/>
      <c r="BY918" s="187"/>
      <c r="CC918" s="187"/>
      <c r="CG918" s="187"/>
      <c r="CK918" s="187"/>
      <c r="CO918" s="187"/>
      <c r="CS918" s="187"/>
      <c r="CW918" s="187"/>
      <c r="DF918" s="187"/>
      <c r="DO918" s="187"/>
    </row>
    <row r="919" spans="65:119" x14ac:dyDescent="0.2">
      <c r="BM919" s="187"/>
      <c r="BQ919" s="187"/>
      <c r="BU919" s="187"/>
      <c r="BY919" s="187"/>
      <c r="CC919" s="187"/>
      <c r="CG919" s="187"/>
      <c r="CK919" s="187"/>
      <c r="CO919" s="187"/>
      <c r="CS919" s="187"/>
      <c r="CW919" s="187"/>
      <c r="DF919" s="187"/>
      <c r="DO919" s="187"/>
    </row>
    <row r="920" spans="65:119" x14ac:dyDescent="0.2">
      <c r="BM920" s="187"/>
      <c r="BQ920" s="187"/>
      <c r="BU920" s="187"/>
      <c r="BY920" s="187"/>
      <c r="CC920" s="187"/>
      <c r="CG920" s="187"/>
      <c r="CK920" s="187"/>
      <c r="CO920" s="187"/>
      <c r="CS920" s="187"/>
      <c r="CW920" s="187"/>
      <c r="DF920" s="187"/>
      <c r="DO920" s="187"/>
    </row>
    <row r="921" spans="65:119" x14ac:dyDescent="0.2">
      <c r="BM921" s="187"/>
      <c r="BQ921" s="187"/>
      <c r="BU921" s="187"/>
      <c r="BY921" s="187"/>
      <c r="CC921" s="187"/>
      <c r="CG921" s="187"/>
      <c r="CK921" s="187"/>
      <c r="CO921" s="187"/>
      <c r="CS921" s="187"/>
      <c r="CW921" s="187"/>
      <c r="DF921" s="187"/>
      <c r="DO921" s="187"/>
    </row>
    <row r="922" spans="65:119" x14ac:dyDescent="0.2">
      <c r="BM922" s="187"/>
      <c r="BQ922" s="187"/>
      <c r="BU922" s="187"/>
      <c r="BY922" s="187"/>
      <c r="CC922" s="187"/>
      <c r="CG922" s="187"/>
      <c r="CK922" s="187"/>
      <c r="CO922" s="187"/>
      <c r="CS922" s="187"/>
      <c r="CW922" s="187"/>
      <c r="DF922" s="187"/>
      <c r="DO922" s="187"/>
    </row>
    <row r="923" spans="65:119" x14ac:dyDescent="0.2">
      <c r="BM923" s="187"/>
      <c r="BQ923" s="187"/>
      <c r="BU923" s="187"/>
      <c r="BY923" s="187"/>
      <c r="CC923" s="187"/>
      <c r="CG923" s="187"/>
      <c r="CK923" s="187"/>
      <c r="CO923" s="187"/>
      <c r="CS923" s="187"/>
      <c r="CW923" s="187"/>
      <c r="DF923" s="187"/>
      <c r="DO923" s="187"/>
    </row>
    <row r="924" spans="65:119" x14ac:dyDescent="0.2">
      <c r="BM924" s="187"/>
      <c r="BQ924" s="187"/>
      <c r="BU924" s="187"/>
      <c r="BY924" s="187"/>
      <c r="CC924" s="187"/>
      <c r="CG924" s="187"/>
      <c r="CK924" s="187"/>
      <c r="CO924" s="187"/>
      <c r="CS924" s="187"/>
      <c r="CW924" s="187"/>
      <c r="DF924" s="187"/>
      <c r="DO924" s="187"/>
    </row>
    <row r="925" spans="65:119" x14ac:dyDescent="0.2">
      <c r="BM925" s="187"/>
      <c r="BQ925" s="187"/>
      <c r="BU925" s="187"/>
      <c r="BY925" s="187"/>
      <c r="CC925" s="187"/>
      <c r="CG925" s="187"/>
      <c r="CK925" s="187"/>
      <c r="CO925" s="187"/>
      <c r="CS925" s="187"/>
      <c r="CW925" s="187"/>
      <c r="DF925" s="187"/>
      <c r="DO925" s="187"/>
    </row>
    <row r="926" spans="65:119" x14ac:dyDescent="0.2">
      <c r="BM926" s="187"/>
      <c r="BQ926" s="187"/>
      <c r="BU926" s="187"/>
      <c r="BY926" s="187"/>
      <c r="CC926" s="187"/>
      <c r="CG926" s="187"/>
      <c r="CK926" s="187"/>
      <c r="CO926" s="187"/>
      <c r="CS926" s="187"/>
      <c r="CW926" s="187"/>
      <c r="DF926" s="187"/>
      <c r="DO926" s="187"/>
    </row>
    <row r="927" spans="65:119" x14ac:dyDescent="0.2">
      <c r="BM927" s="187"/>
      <c r="BQ927" s="187"/>
      <c r="BU927" s="187"/>
      <c r="BY927" s="187"/>
      <c r="CC927" s="187"/>
      <c r="CG927" s="187"/>
      <c r="CK927" s="187"/>
      <c r="CO927" s="187"/>
      <c r="CS927" s="187"/>
      <c r="CW927" s="187"/>
      <c r="DF927" s="187"/>
      <c r="DO927" s="187"/>
    </row>
    <row r="928" spans="65:119" x14ac:dyDescent="0.2">
      <c r="BM928" s="187"/>
      <c r="BQ928" s="187"/>
      <c r="BU928" s="187"/>
      <c r="BY928" s="187"/>
      <c r="CC928" s="187"/>
      <c r="CG928" s="187"/>
      <c r="CK928" s="187"/>
      <c r="CO928" s="187"/>
      <c r="CS928" s="187"/>
      <c r="CW928" s="187"/>
      <c r="DF928" s="187"/>
      <c r="DO928" s="187"/>
    </row>
    <row r="929" spans="65:119" x14ac:dyDescent="0.2">
      <c r="BM929" s="187"/>
      <c r="BQ929" s="187"/>
      <c r="BU929" s="187"/>
      <c r="BY929" s="187"/>
      <c r="CC929" s="187"/>
      <c r="CG929" s="187"/>
      <c r="CK929" s="187"/>
      <c r="CO929" s="187"/>
      <c r="CS929" s="187"/>
      <c r="CW929" s="187"/>
      <c r="DF929" s="187"/>
      <c r="DO929" s="187"/>
    </row>
    <row r="930" spans="65:119" x14ac:dyDescent="0.2">
      <c r="BM930" s="187"/>
      <c r="BQ930" s="187"/>
      <c r="BU930" s="187"/>
      <c r="BY930" s="187"/>
      <c r="CC930" s="187"/>
      <c r="CG930" s="187"/>
      <c r="CK930" s="187"/>
      <c r="CO930" s="187"/>
      <c r="CS930" s="187"/>
      <c r="CW930" s="187"/>
      <c r="DF930" s="187"/>
      <c r="DO930" s="187"/>
    </row>
    <row r="931" spans="65:119" x14ac:dyDescent="0.2">
      <c r="BM931" s="187"/>
      <c r="BQ931" s="187"/>
      <c r="BU931" s="187"/>
      <c r="BY931" s="187"/>
      <c r="CC931" s="187"/>
      <c r="CG931" s="187"/>
      <c r="CK931" s="187"/>
      <c r="CO931" s="187"/>
      <c r="CS931" s="187"/>
      <c r="CW931" s="187"/>
      <c r="DF931" s="187"/>
      <c r="DO931" s="187"/>
    </row>
    <row r="932" spans="65:119" x14ac:dyDescent="0.2">
      <c r="BM932" s="187"/>
      <c r="BQ932" s="187"/>
      <c r="BU932" s="187"/>
      <c r="BY932" s="187"/>
      <c r="CC932" s="187"/>
      <c r="CG932" s="187"/>
      <c r="CK932" s="187"/>
      <c r="CO932" s="187"/>
      <c r="CS932" s="187"/>
      <c r="CW932" s="187"/>
      <c r="DF932" s="187"/>
      <c r="DO932" s="187"/>
    </row>
    <row r="933" spans="65:119" x14ac:dyDescent="0.2">
      <c r="BM933" s="187"/>
      <c r="BQ933" s="187"/>
      <c r="BU933" s="187"/>
      <c r="BY933" s="187"/>
      <c r="CC933" s="187"/>
      <c r="CG933" s="187"/>
      <c r="CK933" s="187"/>
      <c r="CO933" s="187"/>
      <c r="CS933" s="187"/>
      <c r="CW933" s="187"/>
      <c r="DF933" s="187"/>
      <c r="DO933" s="187"/>
    </row>
    <row r="934" spans="65:119" x14ac:dyDescent="0.2">
      <c r="BM934" s="187"/>
      <c r="BQ934" s="187"/>
      <c r="BU934" s="187"/>
      <c r="BY934" s="187"/>
      <c r="CC934" s="187"/>
      <c r="CG934" s="187"/>
      <c r="CK934" s="187"/>
      <c r="CO934" s="187"/>
      <c r="CS934" s="187"/>
      <c r="CW934" s="187"/>
      <c r="DF934" s="187"/>
      <c r="DO934" s="187"/>
    </row>
    <row r="935" spans="65:119" x14ac:dyDescent="0.2">
      <c r="BM935" s="187"/>
      <c r="BQ935" s="187"/>
      <c r="BU935" s="187"/>
      <c r="BY935" s="187"/>
      <c r="CC935" s="187"/>
      <c r="CG935" s="187"/>
      <c r="CK935" s="187"/>
      <c r="CO935" s="187"/>
      <c r="CS935" s="187"/>
      <c r="CW935" s="187"/>
      <c r="DF935" s="187"/>
      <c r="DO935" s="187"/>
    </row>
    <row r="936" spans="65:119" x14ac:dyDescent="0.2">
      <c r="BM936" s="187"/>
      <c r="BQ936" s="187"/>
      <c r="BU936" s="187"/>
      <c r="BY936" s="187"/>
      <c r="CC936" s="187"/>
      <c r="CG936" s="187"/>
      <c r="CK936" s="187"/>
      <c r="CO936" s="187"/>
      <c r="CS936" s="187"/>
      <c r="CW936" s="187"/>
      <c r="DF936" s="187"/>
      <c r="DO936" s="187"/>
    </row>
    <row r="937" spans="65:119" x14ac:dyDescent="0.2">
      <c r="BM937" s="187"/>
      <c r="BQ937" s="187"/>
      <c r="BU937" s="187"/>
      <c r="BY937" s="187"/>
      <c r="CC937" s="187"/>
      <c r="CG937" s="187"/>
      <c r="CK937" s="187"/>
      <c r="CO937" s="187"/>
      <c r="CS937" s="187"/>
      <c r="CW937" s="187"/>
      <c r="DF937" s="187"/>
      <c r="DO937" s="187"/>
    </row>
    <row r="938" spans="65:119" x14ac:dyDescent="0.2">
      <c r="BM938" s="187"/>
      <c r="BQ938" s="187"/>
      <c r="BU938" s="187"/>
      <c r="BY938" s="187"/>
      <c r="CC938" s="187"/>
      <c r="CG938" s="187"/>
      <c r="CK938" s="187"/>
      <c r="CO938" s="187"/>
      <c r="CS938" s="187"/>
      <c r="CW938" s="187"/>
      <c r="DF938" s="187"/>
      <c r="DO938" s="187"/>
    </row>
    <row r="939" spans="65:119" x14ac:dyDescent="0.2">
      <c r="BM939" s="187"/>
      <c r="BQ939" s="187"/>
      <c r="BU939" s="187"/>
      <c r="BY939" s="187"/>
      <c r="CC939" s="187"/>
      <c r="CG939" s="187"/>
      <c r="CK939" s="187"/>
      <c r="CO939" s="187"/>
      <c r="CS939" s="187"/>
      <c r="CW939" s="187"/>
      <c r="DF939" s="187"/>
      <c r="DO939" s="187"/>
    </row>
    <row r="940" spans="65:119" x14ac:dyDescent="0.2">
      <c r="BM940" s="187"/>
      <c r="BQ940" s="187"/>
      <c r="BU940" s="187"/>
      <c r="BY940" s="187"/>
      <c r="CC940" s="187"/>
      <c r="CG940" s="187"/>
      <c r="CK940" s="187"/>
      <c r="CO940" s="187"/>
      <c r="CS940" s="187"/>
      <c r="CW940" s="187"/>
      <c r="DF940" s="187"/>
      <c r="DO940" s="187"/>
    </row>
    <row r="941" spans="65:119" x14ac:dyDescent="0.2">
      <c r="BM941" s="187"/>
      <c r="BQ941" s="187"/>
      <c r="BU941" s="187"/>
      <c r="BY941" s="187"/>
      <c r="CC941" s="187"/>
      <c r="CG941" s="187"/>
      <c r="CK941" s="187"/>
      <c r="CO941" s="187"/>
      <c r="CS941" s="187"/>
      <c r="CW941" s="187"/>
      <c r="DF941" s="187"/>
      <c r="DO941" s="187"/>
    </row>
    <row r="942" spans="65:119" x14ac:dyDescent="0.2">
      <c r="BM942" s="187"/>
      <c r="BQ942" s="187"/>
      <c r="BU942" s="187"/>
      <c r="BY942" s="187"/>
      <c r="CC942" s="187"/>
      <c r="CG942" s="187"/>
      <c r="CK942" s="187"/>
      <c r="CO942" s="187"/>
      <c r="CS942" s="187"/>
      <c r="CW942" s="187"/>
      <c r="DF942" s="187"/>
      <c r="DO942" s="187"/>
    </row>
    <row r="943" spans="65:119" x14ac:dyDescent="0.2">
      <c r="BM943" s="187"/>
      <c r="BQ943" s="187"/>
      <c r="BU943" s="187"/>
      <c r="BY943" s="187"/>
      <c r="CC943" s="187"/>
      <c r="CG943" s="187"/>
      <c r="CK943" s="187"/>
      <c r="CO943" s="187"/>
      <c r="CS943" s="187"/>
      <c r="CW943" s="187"/>
      <c r="DF943" s="187"/>
      <c r="DO943" s="187"/>
    </row>
    <row r="944" spans="65:119" x14ac:dyDescent="0.2">
      <c r="BM944" s="187"/>
      <c r="BQ944" s="187"/>
      <c r="BU944" s="187"/>
      <c r="BY944" s="187"/>
      <c r="CC944" s="187"/>
      <c r="CG944" s="187"/>
      <c r="CK944" s="187"/>
      <c r="CO944" s="187"/>
      <c r="CS944" s="187"/>
      <c r="CW944" s="187"/>
      <c r="DF944" s="187"/>
      <c r="DO944" s="187"/>
    </row>
    <row r="945" spans="65:119" x14ac:dyDescent="0.2">
      <c r="BM945" s="187"/>
      <c r="BQ945" s="187"/>
      <c r="BU945" s="187"/>
      <c r="BY945" s="187"/>
      <c r="CC945" s="187"/>
      <c r="CG945" s="187"/>
      <c r="CK945" s="187"/>
      <c r="CO945" s="187"/>
      <c r="CS945" s="187"/>
      <c r="CW945" s="187"/>
      <c r="DF945" s="187"/>
      <c r="DO945" s="187"/>
    </row>
    <row r="946" spans="65:119" x14ac:dyDescent="0.2">
      <c r="BM946" s="187"/>
      <c r="BQ946" s="187"/>
      <c r="BU946" s="187"/>
      <c r="BY946" s="187"/>
      <c r="CC946" s="187"/>
      <c r="CG946" s="187"/>
      <c r="CK946" s="187"/>
      <c r="CO946" s="187"/>
      <c r="CS946" s="187"/>
      <c r="CW946" s="187"/>
      <c r="DF946" s="187"/>
      <c r="DO946" s="187"/>
    </row>
    <row r="947" spans="65:119" x14ac:dyDescent="0.2">
      <c r="BM947" s="187"/>
      <c r="BQ947" s="187"/>
      <c r="BU947" s="187"/>
      <c r="BY947" s="187"/>
      <c r="CC947" s="187"/>
      <c r="CG947" s="187"/>
      <c r="CK947" s="187"/>
      <c r="CO947" s="187"/>
      <c r="CS947" s="187"/>
      <c r="CW947" s="187"/>
      <c r="DF947" s="187"/>
      <c r="DO947" s="187"/>
    </row>
    <row r="948" spans="65:119" x14ac:dyDescent="0.2">
      <c r="BM948" s="187"/>
      <c r="BQ948" s="187"/>
      <c r="BU948" s="187"/>
      <c r="BY948" s="187"/>
      <c r="CC948" s="187"/>
      <c r="CG948" s="187"/>
      <c r="CK948" s="187"/>
      <c r="CO948" s="187"/>
      <c r="CS948" s="187"/>
      <c r="CW948" s="187"/>
      <c r="DF948" s="187"/>
      <c r="DO948" s="187"/>
    </row>
    <row r="949" spans="65:119" x14ac:dyDescent="0.2">
      <c r="BM949" s="187"/>
      <c r="BQ949" s="187"/>
      <c r="BU949" s="187"/>
      <c r="BY949" s="187"/>
      <c r="CC949" s="187"/>
      <c r="CG949" s="187"/>
      <c r="CK949" s="187"/>
      <c r="CO949" s="187"/>
      <c r="CS949" s="187"/>
      <c r="CW949" s="187"/>
      <c r="DF949" s="187"/>
      <c r="DO949" s="187"/>
    </row>
    <row r="950" spans="65:119" x14ac:dyDescent="0.2">
      <c r="BM950" s="187"/>
      <c r="BQ950" s="187"/>
      <c r="BU950" s="187"/>
      <c r="BY950" s="187"/>
      <c r="CC950" s="187"/>
      <c r="CG950" s="187"/>
      <c r="CK950" s="187"/>
      <c r="CO950" s="187"/>
      <c r="CS950" s="187"/>
      <c r="CW950" s="187"/>
      <c r="DF950" s="187"/>
      <c r="DO950" s="187"/>
    </row>
    <row r="951" spans="65:119" x14ac:dyDescent="0.2">
      <c r="BM951" s="187"/>
      <c r="BQ951" s="187"/>
      <c r="BU951" s="187"/>
      <c r="BY951" s="187"/>
      <c r="CC951" s="187"/>
      <c r="CG951" s="187"/>
      <c r="CK951" s="187"/>
      <c r="CO951" s="187"/>
      <c r="CS951" s="187"/>
      <c r="CW951" s="187"/>
      <c r="DF951" s="187"/>
      <c r="DO951" s="187"/>
    </row>
    <row r="952" spans="65:119" x14ac:dyDescent="0.2">
      <c r="BM952" s="187"/>
      <c r="BQ952" s="187"/>
      <c r="BU952" s="187"/>
      <c r="BY952" s="187"/>
      <c r="CC952" s="187"/>
      <c r="CG952" s="187"/>
      <c r="CK952" s="187"/>
      <c r="CO952" s="187"/>
      <c r="CS952" s="187"/>
      <c r="CW952" s="187"/>
      <c r="DF952" s="187"/>
      <c r="DO952" s="187"/>
    </row>
    <row r="953" spans="65:119" x14ac:dyDescent="0.2">
      <c r="BM953" s="187"/>
      <c r="BQ953" s="187"/>
      <c r="BU953" s="187"/>
      <c r="BY953" s="187"/>
      <c r="CC953" s="187"/>
      <c r="CG953" s="187"/>
      <c r="CK953" s="187"/>
      <c r="CO953" s="187"/>
      <c r="CS953" s="187"/>
      <c r="CW953" s="187"/>
      <c r="DF953" s="187"/>
      <c r="DO953" s="187"/>
    </row>
    <row r="954" spans="65:119" x14ac:dyDescent="0.2">
      <c r="BM954" s="187"/>
      <c r="BQ954" s="187"/>
      <c r="BU954" s="187"/>
      <c r="BY954" s="187"/>
      <c r="CC954" s="187"/>
      <c r="CG954" s="187"/>
      <c r="CK954" s="187"/>
      <c r="CO954" s="187"/>
      <c r="CS954" s="187"/>
      <c r="CW954" s="187"/>
      <c r="DF954" s="187"/>
      <c r="DO954" s="187"/>
    </row>
    <row r="955" spans="65:119" x14ac:dyDescent="0.2">
      <c r="BM955" s="187"/>
      <c r="BQ955" s="187"/>
      <c r="BU955" s="187"/>
      <c r="BY955" s="187"/>
      <c r="CC955" s="187"/>
      <c r="CG955" s="187"/>
      <c r="CK955" s="187"/>
      <c r="CO955" s="187"/>
      <c r="CS955" s="187"/>
      <c r="CW955" s="187"/>
      <c r="DF955" s="187"/>
      <c r="DO955" s="187"/>
    </row>
    <row r="956" spans="65:119" x14ac:dyDescent="0.2">
      <c r="BM956" s="187"/>
      <c r="BQ956" s="187"/>
      <c r="BU956" s="187"/>
      <c r="BY956" s="187"/>
      <c r="CC956" s="187"/>
      <c r="CG956" s="187"/>
      <c r="CK956" s="187"/>
      <c r="CO956" s="187"/>
      <c r="CS956" s="187"/>
      <c r="CW956" s="187"/>
      <c r="DF956" s="187"/>
      <c r="DO956" s="187"/>
    </row>
    <row r="957" spans="65:119" x14ac:dyDescent="0.2">
      <c r="BM957" s="187"/>
      <c r="BQ957" s="187"/>
      <c r="BU957" s="187"/>
      <c r="BY957" s="187"/>
      <c r="CC957" s="187"/>
      <c r="CG957" s="187"/>
      <c r="CK957" s="187"/>
      <c r="CO957" s="187"/>
      <c r="CS957" s="187"/>
      <c r="CW957" s="187"/>
      <c r="DF957" s="187"/>
      <c r="DO957" s="187"/>
    </row>
    <row r="958" spans="65:119" x14ac:dyDescent="0.2">
      <c r="BM958" s="187"/>
      <c r="BQ958" s="187"/>
      <c r="BU958" s="187"/>
      <c r="BY958" s="187"/>
      <c r="CC958" s="187"/>
      <c r="CG958" s="187"/>
      <c r="CK958" s="187"/>
      <c r="CO958" s="187"/>
      <c r="CS958" s="187"/>
      <c r="CW958" s="187"/>
      <c r="DF958" s="187"/>
      <c r="DO958" s="187"/>
    </row>
    <row r="959" spans="65:119" x14ac:dyDescent="0.2">
      <c r="BM959" s="187"/>
      <c r="BQ959" s="187"/>
      <c r="BU959" s="187"/>
      <c r="BY959" s="187"/>
      <c r="CC959" s="187"/>
      <c r="CG959" s="187"/>
      <c r="CK959" s="187"/>
      <c r="CO959" s="187"/>
      <c r="CS959" s="187"/>
      <c r="CW959" s="187"/>
      <c r="DF959" s="187"/>
      <c r="DO959" s="187"/>
    </row>
    <row r="960" spans="65:119" x14ac:dyDescent="0.2">
      <c r="BM960" s="187"/>
      <c r="BQ960" s="187"/>
      <c r="BU960" s="187"/>
      <c r="BY960" s="187"/>
      <c r="CC960" s="187"/>
      <c r="CG960" s="187"/>
      <c r="CK960" s="187"/>
      <c r="CO960" s="187"/>
      <c r="CS960" s="187"/>
      <c r="CW960" s="187"/>
      <c r="DF960" s="187"/>
      <c r="DO960" s="187"/>
    </row>
    <row r="961" spans="65:119" x14ac:dyDescent="0.2">
      <c r="BM961" s="187"/>
      <c r="BQ961" s="187"/>
      <c r="BU961" s="187"/>
      <c r="BY961" s="187"/>
      <c r="CC961" s="187"/>
      <c r="CG961" s="187"/>
      <c r="CK961" s="187"/>
      <c r="CO961" s="187"/>
      <c r="CS961" s="187"/>
      <c r="CW961" s="187"/>
      <c r="DF961" s="187"/>
      <c r="DO961" s="187"/>
    </row>
    <row r="962" spans="65:119" x14ac:dyDescent="0.2">
      <c r="BM962" s="187"/>
      <c r="BQ962" s="187"/>
      <c r="BU962" s="187"/>
      <c r="BY962" s="187"/>
      <c r="CC962" s="187"/>
      <c r="CG962" s="187"/>
      <c r="CK962" s="187"/>
      <c r="CO962" s="187"/>
      <c r="CS962" s="187"/>
      <c r="CW962" s="187"/>
      <c r="DF962" s="187"/>
      <c r="DO962" s="187"/>
    </row>
    <row r="963" spans="65:119" x14ac:dyDescent="0.2">
      <c r="BM963" s="187"/>
      <c r="BQ963" s="187"/>
      <c r="BU963" s="187"/>
      <c r="BY963" s="187"/>
      <c r="CC963" s="187"/>
      <c r="CG963" s="187"/>
      <c r="CK963" s="187"/>
      <c r="CO963" s="187"/>
      <c r="CS963" s="187"/>
      <c r="CW963" s="187"/>
      <c r="DF963" s="187"/>
      <c r="DO963" s="187"/>
    </row>
    <row r="964" spans="65:119" x14ac:dyDescent="0.2">
      <c r="BM964" s="187"/>
      <c r="BQ964" s="187"/>
      <c r="BU964" s="187"/>
      <c r="BY964" s="187"/>
      <c r="CC964" s="187"/>
      <c r="CG964" s="187"/>
      <c r="CK964" s="187"/>
      <c r="CO964" s="187"/>
      <c r="CS964" s="187"/>
      <c r="CW964" s="187"/>
      <c r="DF964" s="187"/>
      <c r="DO964" s="187"/>
    </row>
    <row r="965" spans="65:119" x14ac:dyDescent="0.2">
      <c r="BM965" s="187"/>
      <c r="BQ965" s="187"/>
      <c r="BU965" s="187"/>
      <c r="BY965" s="187"/>
      <c r="CC965" s="187"/>
      <c r="CG965" s="187"/>
      <c r="CK965" s="187"/>
      <c r="CO965" s="187"/>
      <c r="CS965" s="187"/>
      <c r="CW965" s="187"/>
      <c r="DF965" s="187"/>
      <c r="DO965" s="187"/>
    </row>
    <row r="966" spans="65:119" x14ac:dyDescent="0.2">
      <c r="BM966" s="187"/>
      <c r="BQ966" s="187"/>
      <c r="BU966" s="187"/>
      <c r="BY966" s="187"/>
      <c r="CC966" s="187"/>
      <c r="CG966" s="187"/>
      <c r="CK966" s="187"/>
      <c r="CO966" s="187"/>
      <c r="CS966" s="187"/>
      <c r="CW966" s="187"/>
      <c r="DF966" s="187"/>
      <c r="DO966" s="187"/>
    </row>
    <row r="967" spans="65:119" x14ac:dyDescent="0.2">
      <c r="BM967" s="187"/>
      <c r="BQ967" s="187"/>
      <c r="BU967" s="187"/>
      <c r="BY967" s="187"/>
      <c r="CC967" s="187"/>
      <c r="CG967" s="187"/>
      <c r="CK967" s="187"/>
      <c r="CO967" s="187"/>
      <c r="CS967" s="187"/>
      <c r="CW967" s="187"/>
      <c r="DF967" s="187"/>
      <c r="DO967" s="187"/>
    </row>
    <row r="968" spans="65:119" x14ac:dyDescent="0.2">
      <c r="BM968" s="187"/>
      <c r="BQ968" s="187"/>
      <c r="BU968" s="187"/>
      <c r="BY968" s="187"/>
      <c r="CC968" s="187"/>
      <c r="CG968" s="187"/>
      <c r="CK968" s="187"/>
      <c r="CO968" s="187"/>
      <c r="CS968" s="187"/>
      <c r="CW968" s="187"/>
      <c r="DF968" s="187"/>
      <c r="DO968" s="187"/>
    </row>
    <row r="969" spans="65:119" x14ac:dyDescent="0.2">
      <c r="BM969" s="187"/>
      <c r="BQ969" s="187"/>
      <c r="BU969" s="187"/>
      <c r="BY969" s="187"/>
      <c r="CC969" s="187"/>
      <c r="CG969" s="187"/>
      <c r="CK969" s="187"/>
      <c r="CO969" s="187"/>
      <c r="CS969" s="187"/>
      <c r="CW969" s="187"/>
      <c r="DF969" s="187"/>
      <c r="DO969" s="187"/>
    </row>
    <row r="970" spans="65:119" x14ac:dyDescent="0.2">
      <c r="BM970" s="187"/>
      <c r="BQ970" s="187"/>
      <c r="BU970" s="187"/>
      <c r="BY970" s="187"/>
      <c r="CC970" s="187"/>
      <c r="CG970" s="187"/>
      <c r="CK970" s="187"/>
      <c r="CO970" s="187"/>
      <c r="CS970" s="187"/>
      <c r="CW970" s="187"/>
      <c r="DF970" s="187"/>
      <c r="DO970" s="187"/>
    </row>
    <row r="971" spans="65:119" x14ac:dyDescent="0.2">
      <c r="BM971" s="187"/>
      <c r="BQ971" s="187"/>
      <c r="BU971" s="187"/>
      <c r="BY971" s="187"/>
      <c r="CC971" s="187"/>
      <c r="CG971" s="187"/>
      <c r="CK971" s="187"/>
      <c r="CO971" s="187"/>
      <c r="CS971" s="187"/>
      <c r="CW971" s="187"/>
      <c r="DF971" s="187"/>
      <c r="DO971" s="187"/>
    </row>
    <row r="972" spans="65:119" x14ac:dyDescent="0.2">
      <c r="BM972" s="187"/>
      <c r="BQ972" s="187"/>
      <c r="BU972" s="187"/>
      <c r="BY972" s="187"/>
      <c r="CC972" s="187"/>
      <c r="CG972" s="187"/>
      <c r="CK972" s="187"/>
      <c r="CO972" s="187"/>
      <c r="CS972" s="187"/>
      <c r="CW972" s="187"/>
      <c r="DF972" s="187"/>
      <c r="DO972" s="187"/>
    </row>
    <row r="973" spans="65:119" x14ac:dyDescent="0.2">
      <c r="BM973" s="187"/>
      <c r="BQ973" s="187"/>
      <c r="BU973" s="187"/>
      <c r="BY973" s="187"/>
      <c r="CC973" s="187"/>
      <c r="CG973" s="187"/>
      <c r="CK973" s="187"/>
      <c r="CO973" s="187"/>
      <c r="CS973" s="187"/>
      <c r="CW973" s="187"/>
      <c r="DF973" s="187"/>
      <c r="DO973" s="187"/>
    </row>
    <row r="974" spans="65:119" x14ac:dyDescent="0.2">
      <c r="BM974" s="187"/>
      <c r="BQ974" s="187"/>
      <c r="BU974" s="187"/>
      <c r="BY974" s="187"/>
      <c r="CC974" s="187"/>
      <c r="CG974" s="187"/>
      <c r="CK974" s="187"/>
      <c r="CO974" s="187"/>
      <c r="CS974" s="187"/>
      <c r="CW974" s="187"/>
      <c r="DF974" s="187"/>
      <c r="DO974" s="187"/>
    </row>
    <row r="975" spans="65:119" x14ac:dyDescent="0.2">
      <c r="BM975" s="187"/>
      <c r="BQ975" s="187"/>
      <c r="BU975" s="187"/>
      <c r="BY975" s="187"/>
      <c r="CC975" s="187"/>
      <c r="CG975" s="187"/>
      <c r="CK975" s="187"/>
      <c r="CO975" s="187"/>
      <c r="CS975" s="187"/>
      <c r="CW975" s="187"/>
      <c r="DF975" s="187"/>
      <c r="DO975" s="187"/>
    </row>
    <row r="976" spans="65:119" x14ac:dyDescent="0.2">
      <c r="BM976" s="187"/>
      <c r="BQ976" s="187"/>
      <c r="BU976" s="187"/>
      <c r="BY976" s="187"/>
      <c r="CC976" s="187"/>
      <c r="CG976" s="187"/>
      <c r="CK976" s="187"/>
      <c r="CO976" s="187"/>
      <c r="CS976" s="187"/>
      <c r="CW976" s="187"/>
      <c r="DF976" s="187"/>
      <c r="DO976" s="187"/>
    </row>
    <row r="977" spans="65:119" x14ac:dyDescent="0.2">
      <c r="BM977" s="187"/>
      <c r="BQ977" s="187"/>
      <c r="BU977" s="187"/>
      <c r="BY977" s="187"/>
      <c r="CC977" s="187"/>
      <c r="CG977" s="187"/>
      <c r="CK977" s="187"/>
      <c r="CO977" s="187"/>
      <c r="CS977" s="187"/>
      <c r="CW977" s="187"/>
      <c r="DF977" s="187"/>
      <c r="DO977" s="187"/>
    </row>
    <row r="978" spans="65:119" x14ac:dyDescent="0.2">
      <c r="BM978" s="187"/>
      <c r="BQ978" s="187"/>
      <c r="BU978" s="187"/>
      <c r="BY978" s="187"/>
      <c r="CC978" s="187"/>
      <c r="CG978" s="187"/>
      <c r="CK978" s="187"/>
      <c r="CO978" s="187"/>
      <c r="CS978" s="187"/>
      <c r="CW978" s="187"/>
      <c r="DF978" s="187"/>
      <c r="DO978" s="187"/>
    </row>
    <row r="979" spans="65:119" x14ac:dyDescent="0.2">
      <c r="BM979" s="187"/>
      <c r="BQ979" s="187"/>
      <c r="BU979" s="187"/>
      <c r="BY979" s="187"/>
      <c r="CC979" s="187"/>
      <c r="CG979" s="187"/>
      <c r="CK979" s="187"/>
      <c r="CO979" s="187"/>
      <c r="CS979" s="187"/>
      <c r="CW979" s="187"/>
      <c r="DF979" s="187"/>
      <c r="DO979" s="187"/>
    </row>
    <row r="980" spans="65:119" x14ac:dyDescent="0.2">
      <c r="BM980" s="187"/>
      <c r="BQ980" s="187"/>
      <c r="BU980" s="187"/>
      <c r="BY980" s="187"/>
      <c r="CC980" s="187"/>
      <c r="CG980" s="187"/>
      <c r="CK980" s="187"/>
      <c r="CO980" s="187"/>
      <c r="CS980" s="187"/>
      <c r="CW980" s="187"/>
      <c r="DF980" s="187"/>
      <c r="DO980" s="187"/>
    </row>
    <row r="981" spans="65:119" x14ac:dyDescent="0.2">
      <c r="BM981" s="187"/>
      <c r="BQ981" s="187"/>
      <c r="BU981" s="187"/>
      <c r="BY981" s="187"/>
      <c r="CC981" s="187"/>
      <c r="CG981" s="187"/>
      <c r="CK981" s="187"/>
      <c r="CO981" s="187"/>
      <c r="CS981" s="187"/>
      <c r="CW981" s="187"/>
      <c r="DF981" s="187"/>
      <c r="DO981" s="187"/>
    </row>
    <row r="982" spans="65:119" x14ac:dyDescent="0.2">
      <c r="BM982" s="187"/>
      <c r="BQ982" s="187"/>
      <c r="BU982" s="187"/>
      <c r="BY982" s="187"/>
      <c r="CC982" s="187"/>
      <c r="CG982" s="187"/>
      <c r="CK982" s="187"/>
      <c r="CO982" s="187"/>
      <c r="CS982" s="187"/>
      <c r="CW982" s="187"/>
      <c r="DF982" s="187"/>
      <c r="DO982" s="187"/>
    </row>
    <row r="983" spans="65:119" x14ac:dyDescent="0.2">
      <c r="BM983" s="187"/>
      <c r="BQ983" s="187"/>
      <c r="BU983" s="187"/>
      <c r="BY983" s="187"/>
      <c r="CC983" s="187"/>
      <c r="CG983" s="187"/>
      <c r="CK983" s="187"/>
      <c r="CO983" s="187"/>
      <c r="CS983" s="187"/>
      <c r="CW983" s="187"/>
      <c r="DF983" s="187"/>
      <c r="DO983" s="187"/>
    </row>
    <row r="984" spans="65:119" x14ac:dyDescent="0.2">
      <c r="BM984" s="187"/>
      <c r="BQ984" s="187"/>
      <c r="BU984" s="187"/>
      <c r="BY984" s="187"/>
      <c r="CC984" s="187"/>
      <c r="CG984" s="187"/>
      <c r="CK984" s="187"/>
      <c r="CO984" s="187"/>
      <c r="CS984" s="187"/>
      <c r="CW984" s="187"/>
      <c r="DF984" s="187"/>
      <c r="DO984" s="187"/>
    </row>
    <row r="985" spans="65:119" x14ac:dyDescent="0.2">
      <c r="BM985" s="187"/>
      <c r="BQ985" s="187"/>
      <c r="BU985" s="187"/>
      <c r="BY985" s="187"/>
      <c r="CC985" s="187"/>
      <c r="CG985" s="187"/>
      <c r="CK985" s="187"/>
      <c r="CO985" s="187"/>
      <c r="CS985" s="187"/>
      <c r="CW985" s="187"/>
      <c r="DF985" s="187"/>
      <c r="DO985" s="187"/>
    </row>
    <row r="986" spans="65:119" x14ac:dyDescent="0.2">
      <c r="BM986" s="187"/>
      <c r="BQ986" s="187"/>
      <c r="BU986" s="187"/>
      <c r="BY986" s="187"/>
      <c r="CC986" s="187"/>
      <c r="CG986" s="187"/>
      <c r="CK986" s="187"/>
      <c r="CO986" s="187"/>
      <c r="CS986" s="187"/>
      <c r="CW986" s="187"/>
      <c r="DF986" s="187"/>
      <c r="DO986" s="187"/>
    </row>
    <row r="987" spans="65:119" x14ac:dyDescent="0.2">
      <c r="BM987" s="187"/>
      <c r="BQ987" s="187"/>
      <c r="BU987" s="187"/>
      <c r="BY987" s="187"/>
      <c r="CC987" s="187"/>
      <c r="CG987" s="187"/>
      <c r="CK987" s="187"/>
      <c r="CO987" s="187"/>
      <c r="CS987" s="187"/>
      <c r="CW987" s="187"/>
      <c r="DF987" s="187"/>
      <c r="DO987" s="187"/>
    </row>
    <row r="988" spans="65:119" x14ac:dyDescent="0.2">
      <c r="BM988" s="187"/>
      <c r="BQ988" s="187"/>
      <c r="BU988" s="187"/>
      <c r="BY988" s="187"/>
      <c r="CC988" s="187"/>
      <c r="CG988" s="187"/>
      <c r="CK988" s="187"/>
      <c r="CO988" s="187"/>
      <c r="CS988" s="187"/>
      <c r="CW988" s="187"/>
      <c r="DF988" s="187"/>
      <c r="DO988" s="187"/>
    </row>
    <row r="989" spans="65:119" x14ac:dyDescent="0.2">
      <c r="BM989" s="187"/>
      <c r="BQ989" s="187"/>
      <c r="BU989" s="187"/>
      <c r="BY989" s="187"/>
      <c r="CC989" s="187"/>
      <c r="CG989" s="187"/>
      <c r="CK989" s="187"/>
      <c r="CO989" s="187"/>
      <c r="CS989" s="187"/>
      <c r="CW989" s="187"/>
      <c r="DF989" s="187"/>
      <c r="DO989" s="187"/>
    </row>
    <row r="990" spans="65:119" x14ac:dyDescent="0.2">
      <c r="BM990" s="187"/>
      <c r="BQ990" s="187"/>
      <c r="BU990" s="187"/>
      <c r="BY990" s="187"/>
      <c r="CC990" s="187"/>
      <c r="CG990" s="187"/>
      <c r="CK990" s="187"/>
      <c r="CO990" s="187"/>
      <c r="CS990" s="187"/>
      <c r="CW990" s="187"/>
      <c r="DF990" s="187"/>
      <c r="DO990" s="187"/>
    </row>
    <row r="991" spans="65:119" x14ac:dyDescent="0.2">
      <c r="BM991" s="187"/>
      <c r="BQ991" s="187"/>
      <c r="BU991" s="187"/>
      <c r="BY991" s="187"/>
      <c r="CC991" s="187"/>
      <c r="CG991" s="187"/>
      <c r="CK991" s="187"/>
      <c r="CO991" s="187"/>
      <c r="CS991" s="187"/>
      <c r="CW991" s="187"/>
      <c r="DF991" s="187"/>
      <c r="DO991" s="187"/>
    </row>
    <row r="992" spans="65:119" x14ac:dyDescent="0.2">
      <c r="BM992" s="187"/>
      <c r="BQ992" s="187"/>
      <c r="BU992" s="187"/>
      <c r="BY992" s="187"/>
      <c r="CC992" s="187"/>
      <c r="CG992" s="187"/>
      <c r="CK992" s="187"/>
      <c r="CO992" s="187"/>
      <c r="CS992" s="187"/>
      <c r="CW992" s="187"/>
      <c r="DF992" s="187"/>
      <c r="DO992" s="187"/>
    </row>
    <row r="993" spans="65:119" x14ac:dyDescent="0.2">
      <c r="BM993" s="187"/>
      <c r="BQ993" s="187"/>
      <c r="BU993" s="187"/>
      <c r="BY993" s="187"/>
      <c r="CC993" s="187"/>
      <c r="CG993" s="187"/>
      <c r="CK993" s="187"/>
      <c r="CO993" s="187"/>
      <c r="CS993" s="187"/>
      <c r="CW993" s="187"/>
      <c r="DF993" s="187"/>
      <c r="DO993" s="187"/>
    </row>
    <row r="994" spans="65:119" x14ac:dyDescent="0.2">
      <c r="BM994" s="187"/>
      <c r="BQ994" s="187"/>
      <c r="BU994" s="187"/>
      <c r="BY994" s="187"/>
      <c r="CC994" s="187"/>
      <c r="CG994" s="187"/>
      <c r="CK994" s="187"/>
      <c r="CO994" s="187"/>
      <c r="CS994" s="187"/>
      <c r="CW994" s="187"/>
      <c r="DF994" s="187"/>
      <c r="DO994" s="187"/>
    </row>
    <row r="995" spans="65:119" x14ac:dyDescent="0.2">
      <c r="BM995" s="187"/>
      <c r="BQ995" s="187"/>
      <c r="BU995" s="187"/>
      <c r="BY995" s="187"/>
      <c r="CC995" s="187"/>
      <c r="CG995" s="187"/>
      <c r="CK995" s="187"/>
      <c r="CO995" s="187"/>
      <c r="CS995" s="187"/>
      <c r="CW995" s="187"/>
      <c r="DF995" s="187"/>
      <c r="DO995" s="187"/>
    </row>
    <row r="996" spans="65:119" x14ac:dyDescent="0.2">
      <c r="BM996" s="187"/>
      <c r="BQ996" s="187"/>
      <c r="BU996" s="187"/>
      <c r="BY996" s="187"/>
      <c r="CC996" s="187"/>
      <c r="CG996" s="187"/>
      <c r="CK996" s="187"/>
      <c r="CO996" s="187"/>
      <c r="CS996" s="187"/>
      <c r="CW996" s="187"/>
      <c r="DF996" s="187"/>
      <c r="DO996" s="187"/>
    </row>
    <row r="997" spans="65:119" x14ac:dyDescent="0.2">
      <c r="BM997" s="187"/>
      <c r="BQ997" s="187"/>
      <c r="BU997" s="187"/>
      <c r="BY997" s="187"/>
      <c r="CC997" s="187"/>
      <c r="CG997" s="187"/>
      <c r="CK997" s="187"/>
      <c r="CO997" s="187"/>
      <c r="CS997" s="187"/>
      <c r="CW997" s="187"/>
      <c r="DF997" s="187"/>
      <c r="DO997" s="187"/>
    </row>
    <row r="998" spans="65:119" x14ac:dyDescent="0.2">
      <c r="BM998" s="187"/>
      <c r="BQ998" s="187"/>
      <c r="BU998" s="187"/>
      <c r="BY998" s="187"/>
      <c r="CC998" s="187"/>
      <c r="CG998" s="187"/>
      <c r="CK998" s="187"/>
      <c r="CO998" s="187"/>
      <c r="CS998" s="187"/>
      <c r="CW998" s="187"/>
      <c r="DF998" s="187"/>
      <c r="DO998" s="187"/>
    </row>
    <row r="999" spans="65:119" x14ac:dyDescent="0.2">
      <c r="BM999" s="187"/>
      <c r="BQ999" s="187"/>
      <c r="BU999" s="187"/>
      <c r="BY999" s="187"/>
      <c r="CC999" s="187"/>
      <c r="CG999" s="187"/>
      <c r="CK999" s="187"/>
      <c r="CO999" s="187"/>
      <c r="CS999" s="187"/>
      <c r="CW999" s="187"/>
      <c r="DF999" s="187"/>
      <c r="DO999" s="187"/>
    </row>
    <row r="1000" spans="65:119" x14ac:dyDescent="0.2">
      <c r="BM1000" s="187"/>
      <c r="BQ1000" s="187"/>
      <c r="BU1000" s="187"/>
      <c r="BY1000" s="187"/>
      <c r="CC1000" s="187"/>
      <c r="CG1000" s="187"/>
      <c r="CK1000" s="187"/>
      <c r="CO1000" s="187"/>
      <c r="CS1000" s="187"/>
      <c r="CW1000" s="187"/>
      <c r="DF1000" s="187"/>
      <c r="DO1000" s="187"/>
    </row>
    <row r="1001" spans="65:119" x14ac:dyDescent="0.2">
      <c r="BM1001" s="187"/>
      <c r="BQ1001" s="187"/>
      <c r="BU1001" s="187"/>
      <c r="BY1001" s="187"/>
      <c r="CC1001" s="187"/>
      <c r="CG1001" s="187"/>
      <c r="CK1001" s="187"/>
      <c r="CO1001" s="187"/>
      <c r="CS1001" s="187"/>
      <c r="CW1001" s="187"/>
      <c r="DF1001" s="187"/>
      <c r="DO1001" s="187"/>
    </row>
    <row r="1002" spans="65:119" x14ac:dyDescent="0.2">
      <c r="BM1002" s="187"/>
      <c r="BQ1002" s="187"/>
      <c r="BU1002" s="187"/>
      <c r="BY1002" s="187"/>
      <c r="CC1002" s="187"/>
      <c r="CG1002" s="187"/>
      <c r="CK1002" s="187"/>
      <c r="CO1002" s="187"/>
      <c r="CS1002" s="187"/>
      <c r="CW1002" s="187"/>
      <c r="DF1002" s="187"/>
      <c r="DO1002" s="187"/>
    </row>
    <row r="1003" spans="65:119" x14ac:dyDescent="0.2">
      <c r="BM1003" s="187"/>
      <c r="BQ1003" s="187"/>
      <c r="BU1003" s="187"/>
      <c r="BY1003" s="187"/>
      <c r="CC1003" s="187"/>
      <c r="CG1003" s="187"/>
      <c r="CK1003" s="187"/>
      <c r="CO1003" s="187"/>
      <c r="CS1003" s="187"/>
      <c r="CW1003" s="187"/>
      <c r="DF1003" s="187"/>
      <c r="DO1003" s="187"/>
    </row>
    <row r="1004" spans="65:119" x14ac:dyDescent="0.2">
      <c r="BM1004" s="187"/>
      <c r="BQ1004" s="187"/>
      <c r="BU1004" s="187"/>
      <c r="BY1004" s="187"/>
      <c r="CC1004" s="187"/>
      <c r="CG1004" s="187"/>
      <c r="CK1004" s="187"/>
      <c r="CO1004" s="187"/>
      <c r="CS1004" s="187"/>
      <c r="CW1004" s="187"/>
      <c r="DF1004" s="187"/>
      <c r="DO1004" s="187"/>
    </row>
    <row r="1005" spans="65:119" x14ac:dyDescent="0.2">
      <c r="BM1005" s="187"/>
      <c r="BQ1005" s="187"/>
      <c r="BU1005" s="187"/>
      <c r="BY1005" s="187"/>
      <c r="CC1005" s="187"/>
      <c r="CG1005" s="187"/>
      <c r="CK1005" s="187"/>
      <c r="CO1005" s="187"/>
      <c r="CS1005" s="187"/>
      <c r="CW1005" s="187"/>
      <c r="DF1005" s="187"/>
      <c r="DO1005" s="187"/>
    </row>
    <row r="1006" spans="65:119" x14ac:dyDescent="0.2">
      <c r="BM1006" s="187"/>
      <c r="BQ1006" s="187"/>
      <c r="BU1006" s="187"/>
      <c r="BY1006" s="187"/>
      <c r="CC1006" s="187"/>
      <c r="CG1006" s="187"/>
      <c r="CK1006" s="187"/>
      <c r="CO1006" s="187"/>
      <c r="CS1006" s="187"/>
      <c r="CW1006" s="187"/>
      <c r="DF1006" s="187"/>
      <c r="DO1006" s="187"/>
    </row>
    <row r="1007" spans="65:119" x14ac:dyDescent="0.2">
      <c r="BM1007" s="187"/>
      <c r="BQ1007" s="187"/>
      <c r="BU1007" s="187"/>
      <c r="BY1007" s="187"/>
      <c r="CC1007" s="187"/>
      <c r="CG1007" s="187"/>
      <c r="CK1007" s="187"/>
      <c r="CO1007" s="187"/>
      <c r="CS1007" s="187"/>
      <c r="CW1007" s="187"/>
      <c r="DF1007" s="187"/>
      <c r="DO1007" s="187"/>
    </row>
    <row r="1008" spans="65:119" x14ac:dyDescent="0.2">
      <c r="BM1008" s="187"/>
      <c r="BQ1008" s="187"/>
      <c r="BU1008" s="187"/>
      <c r="BY1008" s="187"/>
      <c r="CC1008" s="187"/>
      <c r="CG1008" s="187"/>
      <c r="CK1008" s="187"/>
      <c r="CO1008" s="187"/>
      <c r="CS1008" s="187"/>
      <c r="CW1008" s="187"/>
      <c r="DF1008" s="187"/>
      <c r="DO1008" s="187"/>
    </row>
    <row r="1009" spans="65:119" x14ac:dyDescent="0.2">
      <c r="BM1009" s="187"/>
      <c r="BQ1009" s="187"/>
      <c r="BU1009" s="187"/>
      <c r="BY1009" s="187"/>
      <c r="CC1009" s="187"/>
      <c r="CG1009" s="187"/>
      <c r="CK1009" s="187"/>
      <c r="CO1009" s="187"/>
      <c r="CS1009" s="187"/>
      <c r="CW1009" s="187"/>
      <c r="DF1009" s="187"/>
      <c r="DO1009" s="187"/>
    </row>
    <row r="1010" spans="65:119" x14ac:dyDescent="0.2">
      <c r="BM1010" s="187"/>
      <c r="BQ1010" s="187"/>
      <c r="BU1010" s="187"/>
      <c r="BY1010" s="187"/>
      <c r="CC1010" s="187"/>
      <c r="CG1010" s="187"/>
      <c r="CK1010" s="187"/>
      <c r="CO1010" s="187"/>
      <c r="CS1010" s="187"/>
      <c r="CW1010" s="187"/>
      <c r="DF1010" s="187"/>
      <c r="DO1010" s="187"/>
    </row>
    <row r="1011" spans="65:119" x14ac:dyDescent="0.2">
      <c r="BM1011" s="187"/>
      <c r="BQ1011" s="187"/>
      <c r="BU1011" s="187"/>
      <c r="BY1011" s="187"/>
      <c r="CC1011" s="187"/>
      <c r="CG1011" s="187"/>
      <c r="CK1011" s="187"/>
      <c r="CO1011" s="187"/>
      <c r="CS1011" s="187"/>
      <c r="CW1011" s="187"/>
      <c r="DF1011" s="187"/>
      <c r="DO1011" s="187"/>
    </row>
    <row r="1012" spans="65:119" x14ac:dyDescent="0.2">
      <c r="BM1012" s="187"/>
      <c r="BQ1012" s="187"/>
      <c r="BU1012" s="187"/>
      <c r="BY1012" s="187"/>
      <c r="CC1012" s="187"/>
      <c r="CG1012" s="187"/>
      <c r="CK1012" s="187"/>
      <c r="CO1012" s="187"/>
      <c r="CS1012" s="187"/>
      <c r="CW1012" s="187"/>
      <c r="DF1012" s="187"/>
      <c r="DO1012" s="187"/>
    </row>
    <row r="1013" spans="65:119" x14ac:dyDescent="0.2">
      <c r="BM1013" s="187"/>
      <c r="BQ1013" s="187"/>
      <c r="BU1013" s="187"/>
      <c r="BY1013" s="187"/>
      <c r="CC1013" s="187"/>
      <c r="CG1013" s="187"/>
      <c r="CK1013" s="187"/>
      <c r="CO1013" s="187"/>
      <c r="CS1013" s="187"/>
      <c r="CW1013" s="187"/>
      <c r="DF1013" s="187"/>
      <c r="DO1013" s="187"/>
    </row>
    <row r="1014" spans="65:119" x14ac:dyDescent="0.2">
      <c r="BM1014" s="187"/>
      <c r="BQ1014" s="187"/>
      <c r="BU1014" s="187"/>
      <c r="BY1014" s="187"/>
      <c r="CC1014" s="187"/>
      <c r="CG1014" s="187"/>
      <c r="CK1014" s="187"/>
      <c r="CO1014" s="187"/>
      <c r="CS1014" s="187"/>
      <c r="CW1014" s="187"/>
      <c r="DF1014" s="187"/>
      <c r="DO1014" s="187"/>
    </row>
    <row r="1015" spans="65:119" x14ac:dyDescent="0.2">
      <c r="BM1015" s="187"/>
      <c r="BQ1015" s="187"/>
      <c r="BU1015" s="187"/>
      <c r="BY1015" s="187"/>
      <c r="CC1015" s="187"/>
      <c r="CG1015" s="187"/>
      <c r="CK1015" s="187"/>
      <c r="CO1015" s="187"/>
      <c r="CS1015" s="187"/>
      <c r="CW1015" s="187"/>
      <c r="DF1015" s="187"/>
      <c r="DO1015" s="187"/>
    </row>
    <row r="1016" spans="65:119" x14ac:dyDescent="0.2">
      <c r="BM1016" s="187"/>
      <c r="BQ1016" s="187"/>
      <c r="BU1016" s="187"/>
      <c r="BY1016" s="187"/>
      <c r="CC1016" s="187"/>
      <c r="CG1016" s="187"/>
      <c r="CK1016" s="187"/>
      <c r="CO1016" s="187"/>
      <c r="CS1016" s="187"/>
      <c r="CW1016" s="187"/>
      <c r="DF1016" s="187"/>
      <c r="DO1016" s="187"/>
    </row>
    <row r="1017" spans="65:119" x14ac:dyDescent="0.2">
      <c r="BM1017" s="187"/>
      <c r="BQ1017" s="187"/>
      <c r="BU1017" s="187"/>
      <c r="BY1017" s="187"/>
      <c r="CC1017" s="187"/>
      <c r="CG1017" s="187"/>
      <c r="CK1017" s="187"/>
      <c r="CO1017" s="187"/>
      <c r="CS1017" s="187"/>
      <c r="CW1017" s="187"/>
      <c r="DF1017" s="187"/>
      <c r="DO1017" s="187"/>
    </row>
    <row r="1018" spans="65:119" x14ac:dyDescent="0.2">
      <c r="BM1018" s="187"/>
      <c r="BQ1018" s="187"/>
      <c r="BU1018" s="187"/>
      <c r="BY1018" s="187"/>
      <c r="CC1018" s="187"/>
      <c r="CG1018" s="187"/>
      <c r="CK1018" s="187"/>
      <c r="CO1018" s="187"/>
      <c r="CS1018" s="187"/>
      <c r="CW1018" s="187"/>
      <c r="DF1018" s="187"/>
      <c r="DO1018" s="187"/>
    </row>
    <row r="1019" spans="65:119" x14ac:dyDescent="0.2">
      <c r="BM1019" s="187"/>
      <c r="BQ1019" s="187"/>
      <c r="BU1019" s="187"/>
      <c r="BY1019" s="187"/>
      <c r="CC1019" s="187"/>
      <c r="CG1019" s="187"/>
      <c r="CK1019" s="187"/>
      <c r="CO1019" s="187"/>
      <c r="CS1019" s="187"/>
      <c r="CW1019" s="187"/>
      <c r="DF1019" s="187"/>
      <c r="DO1019" s="187"/>
    </row>
    <row r="1020" spans="65:119" x14ac:dyDescent="0.2">
      <c r="BM1020" s="187"/>
      <c r="BQ1020" s="187"/>
      <c r="BU1020" s="187"/>
      <c r="BY1020" s="187"/>
      <c r="CC1020" s="187"/>
      <c r="CG1020" s="187"/>
      <c r="CK1020" s="187"/>
      <c r="CO1020" s="187"/>
      <c r="CS1020" s="187"/>
      <c r="CW1020" s="187"/>
      <c r="DF1020" s="187"/>
      <c r="DO1020" s="187"/>
    </row>
    <row r="1021" spans="65:119" x14ac:dyDescent="0.2">
      <c r="BM1021" s="187"/>
      <c r="BQ1021" s="187"/>
      <c r="BU1021" s="187"/>
      <c r="BY1021" s="187"/>
      <c r="CC1021" s="187"/>
      <c r="CG1021" s="187"/>
      <c r="CK1021" s="187"/>
      <c r="CO1021" s="187"/>
      <c r="CS1021" s="187"/>
      <c r="CW1021" s="187"/>
      <c r="DF1021" s="187"/>
      <c r="DO1021" s="187"/>
    </row>
    <row r="1022" spans="65:119" x14ac:dyDescent="0.2">
      <c r="BM1022" s="187"/>
      <c r="BQ1022" s="187"/>
      <c r="BU1022" s="187"/>
      <c r="BY1022" s="187"/>
      <c r="CC1022" s="187"/>
      <c r="CG1022" s="187"/>
      <c r="CK1022" s="187"/>
      <c r="CO1022" s="187"/>
      <c r="CS1022" s="187"/>
      <c r="CW1022" s="187"/>
      <c r="DF1022" s="187"/>
      <c r="DO1022" s="187"/>
    </row>
    <row r="1023" spans="65:119" x14ac:dyDescent="0.2">
      <c r="BM1023" s="187"/>
      <c r="BQ1023" s="187"/>
      <c r="BU1023" s="187"/>
      <c r="BY1023" s="187"/>
      <c r="CC1023" s="187"/>
      <c r="CG1023" s="187"/>
      <c r="CK1023" s="187"/>
      <c r="CO1023" s="187"/>
      <c r="CS1023" s="187"/>
      <c r="CW1023" s="187"/>
      <c r="DF1023" s="187"/>
      <c r="DO1023" s="187"/>
    </row>
    <row r="1024" spans="65:119" x14ac:dyDescent="0.2">
      <c r="BM1024" s="187"/>
      <c r="BQ1024" s="187"/>
      <c r="BU1024" s="187"/>
      <c r="BY1024" s="187"/>
      <c r="CC1024" s="187"/>
      <c r="CG1024" s="187"/>
      <c r="CK1024" s="187"/>
      <c r="CO1024" s="187"/>
      <c r="CS1024" s="187"/>
      <c r="CW1024" s="187"/>
      <c r="DF1024" s="187"/>
      <c r="DO1024" s="187"/>
    </row>
    <row r="1025" spans="65:119" x14ac:dyDescent="0.2">
      <c r="BM1025" s="187"/>
      <c r="BQ1025" s="187"/>
      <c r="BU1025" s="187"/>
      <c r="BY1025" s="187"/>
      <c r="CC1025" s="187"/>
      <c r="CG1025" s="187"/>
      <c r="CK1025" s="187"/>
      <c r="CO1025" s="187"/>
      <c r="CS1025" s="187"/>
      <c r="CW1025" s="187"/>
      <c r="DF1025" s="187"/>
      <c r="DO1025" s="187"/>
    </row>
    <row r="1026" spans="65:119" x14ac:dyDescent="0.2">
      <c r="BM1026" s="187"/>
      <c r="BQ1026" s="187"/>
      <c r="BU1026" s="187"/>
      <c r="BY1026" s="187"/>
      <c r="CC1026" s="187"/>
      <c r="CG1026" s="187"/>
      <c r="CK1026" s="187"/>
      <c r="CO1026" s="187"/>
      <c r="CS1026" s="187"/>
      <c r="CW1026" s="187"/>
      <c r="DF1026" s="187"/>
      <c r="DO1026" s="187"/>
    </row>
    <row r="1027" spans="65:119" x14ac:dyDescent="0.2">
      <c r="BM1027" s="187"/>
      <c r="BQ1027" s="187"/>
      <c r="BU1027" s="187"/>
      <c r="BY1027" s="187"/>
      <c r="CC1027" s="187"/>
      <c r="CG1027" s="187"/>
      <c r="CK1027" s="187"/>
      <c r="CO1027" s="187"/>
      <c r="CS1027" s="187"/>
      <c r="CW1027" s="187"/>
      <c r="DF1027" s="187"/>
      <c r="DO1027" s="187"/>
    </row>
    <row r="1028" spans="65:119" x14ac:dyDescent="0.2">
      <c r="BM1028" s="187"/>
      <c r="BQ1028" s="187"/>
      <c r="BU1028" s="187"/>
      <c r="BY1028" s="187"/>
      <c r="CC1028" s="187"/>
      <c r="CG1028" s="187"/>
      <c r="CK1028" s="187"/>
      <c r="CO1028" s="187"/>
      <c r="CS1028" s="187"/>
      <c r="CW1028" s="187"/>
      <c r="DF1028" s="187"/>
      <c r="DO1028" s="187"/>
    </row>
    <row r="1029" spans="65:119" x14ac:dyDescent="0.2">
      <c r="BM1029" s="187"/>
      <c r="BQ1029" s="187"/>
      <c r="BU1029" s="187"/>
      <c r="BY1029" s="187"/>
      <c r="CC1029" s="187"/>
      <c r="CG1029" s="187"/>
      <c r="CK1029" s="187"/>
      <c r="CO1029" s="187"/>
      <c r="CS1029" s="187"/>
      <c r="CW1029" s="187"/>
      <c r="DF1029" s="187"/>
      <c r="DO1029" s="187"/>
    </row>
    <row r="1030" spans="65:119" x14ac:dyDescent="0.2">
      <c r="BM1030" s="187"/>
      <c r="BQ1030" s="187"/>
      <c r="BU1030" s="187"/>
      <c r="BY1030" s="187"/>
      <c r="CC1030" s="187"/>
      <c r="CG1030" s="187"/>
      <c r="CK1030" s="187"/>
      <c r="CO1030" s="187"/>
      <c r="CS1030" s="187"/>
      <c r="CW1030" s="187"/>
      <c r="DF1030" s="187"/>
      <c r="DO1030" s="187"/>
    </row>
    <row r="1031" spans="65:119" x14ac:dyDescent="0.2">
      <c r="BM1031" s="187"/>
      <c r="BQ1031" s="187"/>
      <c r="BU1031" s="187"/>
      <c r="BY1031" s="187"/>
      <c r="CC1031" s="187"/>
      <c r="CG1031" s="187"/>
      <c r="CK1031" s="187"/>
      <c r="CO1031" s="187"/>
      <c r="CS1031" s="187"/>
      <c r="CW1031" s="187"/>
      <c r="DF1031" s="187"/>
      <c r="DO1031" s="187"/>
    </row>
    <row r="1032" spans="65:119" x14ac:dyDescent="0.2">
      <c r="BM1032" s="187"/>
      <c r="BQ1032" s="187"/>
      <c r="BU1032" s="187"/>
      <c r="BY1032" s="187"/>
      <c r="CC1032" s="187"/>
      <c r="CG1032" s="187"/>
      <c r="CK1032" s="187"/>
      <c r="CO1032" s="187"/>
      <c r="CS1032" s="187"/>
      <c r="CW1032" s="187"/>
      <c r="DF1032" s="187"/>
      <c r="DO1032" s="187"/>
    </row>
    <row r="1033" spans="65:119" x14ac:dyDescent="0.2">
      <c r="BM1033" s="187"/>
      <c r="BQ1033" s="187"/>
      <c r="BU1033" s="187"/>
      <c r="BY1033" s="187"/>
      <c r="CC1033" s="187"/>
      <c r="CG1033" s="187"/>
      <c r="CK1033" s="187"/>
      <c r="CO1033" s="187"/>
      <c r="CS1033" s="187"/>
      <c r="CW1033" s="187"/>
      <c r="DF1033" s="187"/>
      <c r="DO1033" s="187"/>
    </row>
    <row r="1034" spans="65:119" x14ac:dyDescent="0.2">
      <c r="BM1034" s="187"/>
      <c r="BQ1034" s="187"/>
      <c r="BU1034" s="187"/>
      <c r="BY1034" s="187"/>
      <c r="CC1034" s="187"/>
      <c r="CG1034" s="187"/>
      <c r="CK1034" s="187"/>
      <c r="CO1034" s="187"/>
      <c r="CS1034" s="187"/>
      <c r="CW1034" s="187"/>
      <c r="DF1034" s="187"/>
      <c r="DO1034" s="187"/>
    </row>
    <row r="1035" spans="65:119" x14ac:dyDescent="0.2">
      <c r="BM1035" s="187"/>
      <c r="BQ1035" s="187"/>
      <c r="BU1035" s="187"/>
      <c r="BY1035" s="187"/>
      <c r="CC1035" s="187"/>
      <c r="CG1035" s="187"/>
      <c r="CK1035" s="187"/>
      <c r="CO1035" s="187"/>
      <c r="CS1035" s="187"/>
      <c r="CW1035" s="187"/>
      <c r="DF1035" s="187"/>
      <c r="DO1035" s="187"/>
    </row>
    <row r="1036" spans="65:119" x14ac:dyDescent="0.2">
      <c r="BM1036" s="187"/>
      <c r="BQ1036" s="187"/>
      <c r="BU1036" s="187"/>
      <c r="BY1036" s="187"/>
      <c r="CC1036" s="187"/>
      <c r="CG1036" s="187"/>
      <c r="CK1036" s="187"/>
      <c r="CO1036" s="187"/>
      <c r="CS1036" s="187"/>
      <c r="CW1036" s="187"/>
      <c r="DF1036" s="187"/>
      <c r="DO1036" s="187"/>
    </row>
    <row r="1037" spans="65:119" x14ac:dyDescent="0.2">
      <c r="BM1037" s="187"/>
      <c r="BQ1037" s="187"/>
      <c r="BU1037" s="187"/>
      <c r="BY1037" s="187"/>
      <c r="CC1037" s="187"/>
      <c r="CG1037" s="187"/>
      <c r="CK1037" s="187"/>
      <c r="CO1037" s="187"/>
      <c r="CS1037" s="187"/>
      <c r="CW1037" s="187"/>
      <c r="DF1037" s="187"/>
      <c r="DO1037" s="187"/>
    </row>
    <row r="1038" spans="65:119" x14ac:dyDescent="0.2">
      <c r="BM1038" s="187"/>
      <c r="BQ1038" s="187"/>
      <c r="BU1038" s="187"/>
      <c r="BY1038" s="187"/>
      <c r="CC1038" s="187"/>
      <c r="CG1038" s="187"/>
      <c r="CK1038" s="187"/>
      <c r="CO1038" s="187"/>
      <c r="CS1038" s="187"/>
      <c r="CW1038" s="187"/>
      <c r="DF1038" s="187"/>
      <c r="DO1038" s="187"/>
    </row>
    <row r="1039" spans="65:119" x14ac:dyDescent="0.2">
      <c r="BM1039" s="187"/>
      <c r="BQ1039" s="187"/>
      <c r="BU1039" s="187"/>
      <c r="BY1039" s="187"/>
      <c r="CC1039" s="187"/>
      <c r="CG1039" s="187"/>
      <c r="CK1039" s="187"/>
      <c r="CO1039" s="187"/>
      <c r="CS1039" s="187"/>
      <c r="CW1039" s="187"/>
      <c r="DF1039" s="187"/>
      <c r="DO1039" s="187"/>
    </row>
    <row r="1040" spans="65:119" x14ac:dyDescent="0.2">
      <c r="BM1040" s="187"/>
      <c r="BQ1040" s="187"/>
      <c r="BU1040" s="187"/>
      <c r="BY1040" s="187"/>
      <c r="CC1040" s="187"/>
      <c r="CG1040" s="187"/>
      <c r="CK1040" s="187"/>
      <c r="CO1040" s="187"/>
      <c r="CS1040" s="187"/>
      <c r="CW1040" s="187"/>
      <c r="DF1040" s="187"/>
      <c r="DO1040" s="187"/>
    </row>
    <row r="1041" spans="65:119" x14ac:dyDescent="0.2">
      <c r="BM1041" s="187"/>
      <c r="BQ1041" s="187"/>
      <c r="BU1041" s="187"/>
      <c r="BY1041" s="187"/>
      <c r="CC1041" s="187"/>
      <c r="CG1041" s="187"/>
      <c r="CK1041" s="187"/>
      <c r="CO1041" s="187"/>
      <c r="CS1041" s="187"/>
      <c r="CW1041" s="187"/>
      <c r="DF1041" s="187"/>
      <c r="DO1041" s="187"/>
    </row>
    <row r="1042" spans="65:119" x14ac:dyDescent="0.2">
      <c r="BM1042" s="187"/>
      <c r="BQ1042" s="187"/>
      <c r="BU1042" s="187"/>
      <c r="BY1042" s="187"/>
      <c r="CC1042" s="187"/>
      <c r="CG1042" s="187"/>
      <c r="CK1042" s="187"/>
      <c r="CO1042" s="187"/>
      <c r="CS1042" s="187"/>
      <c r="CW1042" s="187"/>
      <c r="DF1042" s="187"/>
      <c r="DO1042" s="187"/>
    </row>
    <row r="1043" spans="65:119" x14ac:dyDescent="0.2">
      <c r="BM1043" s="187"/>
      <c r="BQ1043" s="187"/>
      <c r="BU1043" s="187"/>
      <c r="BY1043" s="187"/>
      <c r="CC1043" s="187"/>
      <c r="CG1043" s="187"/>
      <c r="CK1043" s="187"/>
      <c r="CO1043" s="187"/>
      <c r="CS1043" s="187"/>
      <c r="CW1043" s="187"/>
      <c r="DF1043" s="187"/>
      <c r="DO1043" s="187"/>
    </row>
    <row r="1044" spans="65:119" x14ac:dyDescent="0.2">
      <c r="BM1044" s="187"/>
      <c r="BQ1044" s="187"/>
      <c r="BU1044" s="187"/>
      <c r="BY1044" s="187"/>
      <c r="CC1044" s="187"/>
      <c r="CG1044" s="187"/>
      <c r="CK1044" s="187"/>
      <c r="CO1044" s="187"/>
      <c r="CS1044" s="187"/>
      <c r="CW1044" s="187"/>
      <c r="DF1044" s="187"/>
      <c r="DO1044" s="187"/>
    </row>
    <row r="1045" spans="65:119" x14ac:dyDescent="0.2">
      <c r="BM1045" s="187"/>
      <c r="BQ1045" s="187"/>
      <c r="BU1045" s="187"/>
      <c r="BY1045" s="187"/>
      <c r="CC1045" s="187"/>
      <c r="CG1045" s="187"/>
      <c r="CK1045" s="187"/>
      <c r="CO1045" s="187"/>
      <c r="CS1045" s="187"/>
      <c r="CW1045" s="187"/>
      <c r="DF1045" s="187"/>
      <c r="DO1045" s="187"/>
    </row>
    <row r="1046" spans="65:119" x14ac:dyDescent="0.2">
      <c r="BM1046" s="187"/>
      <c r="BQ1046" s="187"/>
      <c r="BU1046" s="187"/>
      <c r="BY1046" s="187"/>
      <c r="CC1046" s="187"/>
      <c r="CG1046" s="187"/>
      <c r="CK1046" s="187"/>
      <c r="CO1046" s="187"/>
      <c r="CS1046" s="187"/>
      <c r="CW1046" s="187"/>
      <c r="DF1046" s="187"/>
      <c r="DO1046" s="187"/>
    </row>
    <row r="1047" spans="65:119" x14ac:dyDescent="0.2">
      <c r="BM1047" s="187"/>
      <c r="BQ1047" s="187"/>
      <c r="BU1047" s="187"/>
      <c r="BY1047" s="187"/>
      <c r="CC1047" s="187"/>
      <c r="CG1047" s="187"/>
      <c r="CK1047" s="187"/>
      <c r="CO1047" s="187"/>
      <c r="CS1047" s="187"/>
      <c r="CW1047" s="187"/>
      <c r="DF1047" s="187"/>
      <c r="DO1047" s="187"/>
    </row>
    <row r="1048" spans="65:119" x14ac:dyDescent="0.2">
      <c r="BM1048" s="187"/>
      <c r="BQ1048" s="187"/>
      <c r="BU1048" s="187"/>
      <c r="BY1048" s="187"/>
      <c r="CC1048" s="187"/>
      <c r="CG1048" s="187"/>
      <c r="CK1048" s="187"/>
      <c r="CO1048" s="187"/>
      <c r="CS1048" s="187"/>
      <c r="CW1048" s="187"/>
      <c r="DF1048" s="187"/>
      <c r="DO1048" s="187"/>
    </row>
    <row r="1049" spans="65:119" x14ac:dyDescent="0.2">
      <c r="BM1049" s="187"/>
      <c r="BQ1049" s="187"/>
      <c r="BU1049" s="187"/>
      <c r="BY1049" s="187"/>
      <c r="CC1049" s="187"/>
      <c r="CG1049" s="187"/>
      <c r="CK1049" s="187"/>
      <c r="CO1049" s="187"/>
      <c r="CS1049" s="187"/>
      <c r="CW1049" s="187"/>
      <c r="DF1049" s="187"/>
      <c r="DO1049" s="187"/>
    </row>
    <row r="1050" spans="65:119" x14ac:dyDescent="0.2">
      <c r="BM1050" s="187"/>
      <c r="BQ1050" s="187"/>
      <c r="BU1050" s="187"/>
      <c r="BY1050" s="187"/>
      <c r="CC1050" s="187"/>
      <c r="CG1050" s="187"/>
      <c r="CK1050" s="187"/>
      <c r="CO1050" s="187"/>
      <c r="CS1050" s="187"/>
      <c r="CW1050" s="187"/>
      <c r="DF1050" s="187"/>
      <c r="DO1050" s="187"/>
    </row>
    <row r="1051" spans="65:119" x14ac:dyDescent="0.2">
      <c r="BM1051" s="187"/>
      <c r="BQ1051" s="187"/>
      <c r="BU1051" s="187"/>
      <c r="BY1051" s="187"/>
      <c r="CC1051" s="187"/>
      <c r="CG1051" s="187"/>
      <c r="CK1051" s="187"/>
      <c r="CO1051" s="187"/>
      <c r="CS1051" s="187"/>
      <c r="CW1051" s="187"/>
      <c r="DF1051" s="187"/>
      <c r="DO1051" s="187"/>
    </row>
    <row r="1052" spans="65:119" x14ac:dyDescent="0.2">
      <c r="BM1052" s="187"/>
      <c r="BQ1052" s="187"/>
      <c r="BU1052" s="187"/>
      <c r="BY1052" s="187"/>
      <c r="CC1052" s="187"/>
      <c r="CG1052" s="187"/>
      <c r="CK1052" s="187"/>
      <c r="CO1052" s="187"/>
      <c r="CS1052" s="187"/>
      <c r="CW1052" s="187"/>
      <c r="DF1052" s="187"/>
      <c r="DO1052" s="187"/>
    </row>
    <row r="1053" spans="65:119" x14ac:dyDescent="0.2">
      <c r="BM1053" s="187"/>
      <c r="BQ1053" s="187"/>
      <c r="BU1053" s="187"/>
      <c r="BY1053" s="187"/>
      <c r="CC1053" s="187"/>
      <c r="CG1053" s="187"/>
      <c r="CK1053" s="187"/>
      <c r="CO1053" s="187"/>
      <c r="CS1053" s="187"/>
      <c r="CW1053" s="187"/>
      <c r="DF1053" s="187"/>
      <c r="DO1053" s="187"/>
    </row>
    <row r="1054" spans="65:119" x14ac:dyDescent="0.2">
      <c r="BM1054" s="187"/>
      <c r="BQ1054" s="187"/>
      <c r="BU1054" s="187"/>
      <c r="BY1054" s="187"/>
      <c r="CC1054" s="187"/>
      <c r="CG1054" s="187"/>
      <c r="CK1054" s="187"/>
      <c r="CO1054" s="187"/>
      <c r="CS1054" s="187"/>
      <c r="CW1054" s="187"/>
      <c r="DF1054" s="187"/>
      <c r="DO1054" s="187"/>
    </row>
    <row r="1055" spans="65:119" x14ac:dyDescent="0.2">
      <c r="BM1055" s="187"/>
      <c r="BQ1055" s="187"/>
      <c r="BU1055" s="187"/>
      <c r="BY1055" s="187"/>
      <c r="CC1055" s="187"/>
      <c r="CG1055" s="187"/>
      <c r="CK1055" s="187"/>
      <c r="CO1055" s="187"/>
      <c r="CS1055" s="187"/>
      <c r="CW1055" s="187"/>
      <c r="DF1055" s="187"/>
      <c r="DO1055" s="187"/>
    </row>
    <row r="1056" spans="65:119" x14ac:dyDescent="0.2">
      <c r="BM1056" s="187"/>
      <c r="BQ1056" s="187"/>
      <c r="BU1056" s="187"/>
      <c r="BY1056" s="187"/>
      <c r="CC1056" s="187"/>
      <c r="CG1056" s="187"/>
      <c r="CK1056" s="187"/>
      <c r="CO1056" s="187"/>
      <c r="CS1056" s="187"/>
      <c r="CW1056" s="187"/>
      <c r="DF1056" s="187"/>
      <c r="DO1056" s="187"/>
    </row>
    <row r="1057" spans="65:119" x14ac:dyDescent="0.2">
      <c r="BM1057" s="187"/>
      <c r="BQ1057" s="187"/>
      <c r="BU1057" s="187"/>
      <c r="BY1057" s="187"/>
      <c r="CC1057" s="187"/>
      <c r="CG1057" s="187"/>
      <c r="CK1057" s="187"/>
      <c r="CO1057" s="187"/>
      <c r="CS1057" s="187"/>
      <c r="CW1057" s="187"/>
      <c r="DF1057" s="187"/>
      <c r="DO1057" s="187"/>
    </row>
    <row r="1058" spans="65:119" x14ac:dyDescent="0.2">
      <c r="BM1058" s="187"/>
      <c r="BQ1058" s="187"/>
      <c r="BU1058" s="187"/>
      <c r="BY1058" s="187"/>
      <c r="CC1058" s="187"/>
      <c r="CG1058" s="187"/>
      <c r="CK1058" s="187"/>
      <c r="CO1058" s="187"/>
      <c r="CS1058" s="187"/>
      <c r="CW1058" s="187"/>
      <c r="DF1058" s="187"/>
      <c r="DO1058" s="187"/>
    </row>
    <row r="1059" spans="65:119" x14ac:dyDescent="0.2">
      <c r="BM1059" s="187"/>
      <c r="BQ1059" s="187"/>
      <c r="BU1059" s="187"/>
      <c r="BY1059" s="187"/>
      <c r="CC1059" s="187"/>
      <c r="CG1059" s="187"/>
      <c r="CK1059" s="187"/>
      <c r="CO1059" s="187"/>
      <c r="CS1059" s="187"/>
      <c r="CW1059" s="187"/>
      <c r="DF1059" s="187"/>
      <c r="DO1059" s="187"/>
    </row>
    <row r="1060" spans="65:119" x14ac:dyDescent="0.2">
      <c r="BM1060" s="187"/>
      <c r="BQ1060" s="187"/>
      <c r="BU1060" s="187"/>
      <c r="BY1060" s="187"/>
      <c r="CC1060" s="187"/>
      <c r="CG1060" s="187"/>
      <c r="CK1060" s="187"/>
      <c r="CO1060" s="187"/>
      <c r="CS1060" s="187"/>
      <c r="CW1060" s="187"/>
      <c r="DF1060" s="187"/>
      <c r="DO1060" s="187"/>
    </row>
    <row r="1061" spans="65:119" x14ac:dyDescent="0.2">
      <c r="BM1061" s="187"/>
      <c r="BQ1061" s="187"/>
      <c r="BU1061" s="187"/>
      <c r="BY1061" s="187"/>
      <c r="CC1061" s="187"/>
      <c r="CG1061" s="187"/>
      <c r="CK1061" s="187"/>
      <c r="CO1061" s="187"/>
      <c r="CS1061" s="187"/>
      <c r="CW1061" s="187"/>
      <c r="DF1061" s="187"/>
      <c r="DO1061" s="187"/>
    </row>
    <row r="1062" spans="65:119" x14ac:dyDescent="0.2">
      <c r="BM1062" s="187"/>
      <c r="BQ1062" s="187"/>
      <c r="BU1062" s="187"/>
      <c r="BY1062" s="187"/>
      <c r="CC1062" s="187"/>
      <c r="CG1062" s="187"/>
      <c r="CK1062" s="187"/>
      <c r="CO1062" s="187"/>
      <c r="CS1062" s="187"/>
      <c r="CW1062" s="187"/>
      <c r="DF1062" s="187"/>
      <c r="DO1062" s="187"/>
    </row>
    <row r="1063" spans="65:119" x14ac:dyDescent="0.2">
      <c r="BM1063" s="187"/>
      <c r="BQ1063" s="187"/>
      <c r="BU1063" s="187"/>
      <c r="BY1063" s="187"/>
      <c r="CC1063" s="187"/>
      <c r="CG1063" s="187"/>
      <c r="CK1063" s="187"/>
      <c r="CO1063" s="187"/>
      <c r="CS1063" s="187"/>
      <c r="CW1063" s="187"/>
      <c r="DF1063" s="187"/>
      <c r="DO1063" s="187"/>
    </row>
    <row r="1064" spans="65:119" x14ac:dyDescent="0.2">
      <c r="BM1064" s="187"/>
      <c r="BQ1064" s="187"/>
      <c r="BU1064" s="187"/>
      <c r="BY1064" s="187"/>
      <c r="CC1064" s="187"/>
      <c r="CG1064" s="187"/>
      <c r="CK1064" s="187"/>
      <c r="CO1064" s="187"/>
      <c r="CS1064" s="187"/>
      <c r="CW1064" s="187"/>
      <c r="DF1064" s="187"/>
      <c r="DO1064" s="187"/>
    </row>
    <row r="1065" spans="65:119" x14ac:dyDescent="0.2">
      <c r="BM1065" s="187"/>
      <c r="BQ1065" s="187"/>
      <c r="BU1065" s="187"/>
      <c r="BY1065" s="187"/>
      <c r="CC1065" s="187"/>
      <c r="CG1065" s="187"/>
      <c r="CK1065" s="187"/>
      <c r="CO1065" s="187"/>
      <c r="CS1065" s="187"/>
      <c r="CW1065" s="187"/>
      <c r="DF1065" s="187"/>
      <c r="DO1065" s="187"/>
    </row>
    <row r="1066" spans="65:119" x14ac:dyDescent="0.2">
      <c r="BM1066" s="187"/>
      <c r="BQ1066" s="187"/>
      <c r="BU1066" s="187"/>
      <c r="BY1066" s="187"/>
      <c r="CC1066" s="187"/>
      <c r="CG1066" s="187"/>
      <c r="CK1066" s="187"/>
      <c r="CO1066" s="187"/>
      <c r="CS1066" s="187"/>
      <c r="CW1066" s="187"/>
      <c r="DF1066" s="187"/>
      <c r="DO1066" s="187"/>
    </row>
    <row r="1067" spans="65:119" x14ac:dyDescent="0.2">
      <c r="BM1067" s="187"/>
      <c r="BQ1067" s="187"/>
      <c r="BU1067" s="187"/>
      <c r="BY1067" s="187"/>
      <c r="CC1067" s="187"/>
      <c r="CG1067" s="187"/>
      <c r="CK1067" s="187"/>
      <c r="CO1067" s="187"/>
      <c r="CS1067" s="187"/>
      <c r="CW1067" s="187"/>
      <c r="DF1067" s="187"/>
      <c r="DO1067" s="187"/>
    </row>
    <row r="1068" spans="65:119" x14ac:dyDescent="0.2">
      <c r="BM1068" s="187"/>
      <c r="BQ1068" s="187"/>
      <c r="BU1068" s="187"/>
      <c r="BY1068" s="187"/>
      <c r="CC1068" s="187"/>
      <c r="CG1068" s="187"/>
      <c r="CK1068" s="187"/>
      <c r="CO1068" s="187"/>
      <c r="CS1068" s="187"/>
      <c r="CW1068" s="187"/>
      <c r="DF1068" s="187"/>
      <c r="DO1068" s="187"/>
    </row>
    <row r="1069" spans="65:119" x14ac:dyDescent="0.2">
      <c r="BM1069" s="187"/>
      <c r="BQ1069" s="187"/>
      <c r="BU1069" s="187"/>
      <c r="BY1069" s="187"/>
      <c r="CC1069" s="187"/>
      <c r="CG1069" s="187"/>
      <c r="CK1069" s="187"/>
      <c r="CO1069" s="187"/>
      <c r="CS1069" s="187"/>
      <c r="CW1069" s="187"/>
      <c r="DF1069" s="187"/>
      <c r="DO1069" s="187"/>
    </row>
    <row r="1070" spans="65:119" x14ac:dyDescent="0.2">
      <c r="BM1070" s="187"/>
      <c r="BQ1070" s="187"/>
      <c r="BU1070" s="187"/>
      <c r="BY1070" s="187"/>
      <c r="CC1070" s="187"/>
      <c r="CG1070" s="187"/>
      <c r="CK1070" s="187"/>
      <c r="CO1070" s="187"/>
      <c r="CS1070" s="187"/>
      <c r="CW1070" s="187"/>
      <c r="DF1070" s="187"/>
      <c r="DO1070" s="187"/>
    </row>
    <row r="1071" spans="65:119" x14ac:dyDescent="0.2">
      <c r="BM1071" s="187"/>
      <c r="BQ1071" s="187"/>
      <c r="BU1071" s="187"/>
      <c r="BY1071" s="187"/>
      <c r="CC1071" s="187"/>
      <c r="CG1071" s="187"/>
      <c r="CK1071" s="187"/>
      <c r="CO1071" s="187"/>
      <c r="CS1071" s="187"/>
      <c r="CW1071" s="187"/>
      <c r="DF1071" s="187"/>
      <c r="DO1071" s="187"/>
    </row>
    <row r="1072" spans="65:119" x14ac:dyDescent="0.2">
      <c r="BM1072" s="187"/>
      <c r="BQ1072" s="187"/>
      <c r="BU1072" s="187"/>
      <c r="BY1072" s="187"/>
      <c r="CC1072" s="187"/>
      <c r="CG1072" s="187"/>
      <c r="CK1072" s="187"/>
      <c r="CO1072" s="187"/>
      <c r="CS1072" s="187"/>
      <c r="CW1072" s="187"/>
      <c r="DF1072" s="187"/>
      <c r="DO1072" s="187"/>
    </row>
    <row r="1073" spans="65:119" x14ac:dyDescent="0.2">
      <c r="BM1073" s="187"/>
      <c r="BQ1073" s="187"/>
      <c r="BU1073" s="187"/>
      <c r="BY1073" s="187"/>
      <c r="CC1073" s="187"/>
      <c r="CG1073" s="187"/>
      <c r="CK1073" s="187"/>
      <c r="CO1073" s="187"/>
      <c r="CS1073" s="187"/>
      <c r="CW1073" s="187"/>
      <c r="DF1073" s="187"/>
      <c r="DO1073" s="187"/>
    </row>
    <row r="1074" spans="65:119" x14ac:dyDescent="0.2">
      <c r="BM1074" s="187"/>
      <c r="BQ1074" s="187"/>
      <c r="BU1074" s="187"/>
      <c r="BY1074" s="187"/>
      <c r="CC1074" s="187"/>
      <c r="CG1074" s="187"/>
      <c r="CK1074" s="187"/>
      <c r="CO1074" s="187"/>
      <c r="CS1074" s="187"/>
      <c r="CW1074" s="187"/>
      <c r="DF1074" s="187"/>
      <c r="DO1074" s="187"/>
    </row>
    <row r="1075" spans="65:119" x14ac:dyDescent="0.2">
      <c r="BM1075" s="187"/>
      <c r="BQ1075" s="187"/>
      <c r="BU1075" s="187"/>
      <c r="BY1075" s="187"/>
      <c r="CC1075" s="187"/>
      <c r="CG1075" s="187"/>
      <c r="CK1075" s="187"/>
      <c r="CO1075" s="187"/>
      <c r="CS1075" s="187"/>
      <c r="CW1075" s="187"/>
      <c r="DF1075" s="187"/>
      <c r="DO1075" s="187"/>
    </row>
    <row r="1076" spans="65:119" x14ac:dyDescent="0.2">
      <c r="BM1076" s="187"/>
      <c r="BQ1076" s="187"/>
      <c r="BU1076" s="187"/>
      <c r="BY1076" s="187"/>
      <c r="CC1076" s="187"/>
      <c r="CG1076" s="187"/>
      <c r="CK1076" s="187"/>
      <c r="CO1076" s="187"/>
      <c r="CS1076" s="187"/>
      <c r="CW1076" s="187"/>
      <c r="DF1076" s="187"/>
      <c r="DO1076" s="187"/>
    </row>
    <row r="1077" spans="65:119" x14ac:dyDescent="0.2">
      <c r="BM1077" s="187"/>
      <c r="BQ1077" s="187"/>
      <c r="BU1077" s="187"/>
      <c r="BY1077" s="187"/>
      <c r="CC1077" s="187"/>
      <c r="CG1077" s="187"/>
      <c r="CK1077" s="187"/>
      <c r="CO1077" s="187"/>
      <c r="CS1077" s="187"/>
      <c r="CW1077" s="187"/>
      <c r="DF1077" s="187"/>
      <c r="DO1077" s="187"/>
    </row>
    <row r="1078" spans="65:119" x14ac:dyDescent="0.2">
      <c r="BM1078" s="187"/>
      <c r="BQ1078" s="187"/>
      <c r="BU1078" s="187"/>
      <c r="BY1078" s="187"/>
      <c r="CC1078" s="187"/>
      <c r="CG1078" s="187"/>
      <c r="CK1078" s="187"/>
      <c r="CO1078" s="187"/>
      <c r="CS1078" s="187"/>
      <c r="CW1078" s="187"/>
      <c r="DF1078" s="187"/>
      <c r="DO1078" s="187"/>
    </row>
    <row r="1079" spans="65:119" x14ac:dyDescent="0.2">
      <c r="BM1079" s="187"/>
      <c r="BQ1079" s="187"/>
      <c r="BU1079" s="187"/>
      <c r="BY1079" s="187"/>
      <c r="CC1079" s="187"/>
      <c r="CG1079" s="187"/>
      <c r="CK1079" s="187"/>
      <c r="CO1079" s="187"/>
      <c r="CS1079" s="187"/>
      <c r="CW1079" s="187"/>
      <c r="DF1079" s="187"/>
      <c r="DO1079" s="187"/>
    </row>
    <row r="1080" spans="65:119" x14ac:dyDescent="0.2">
      <c r="BM1080" s="187"/>
      <c r="BQ1080" s="187"/>
      <c r="BU1080" s="187"/>
      <c r="BY1080" s="187"/>
      <c r="CC1080" s="187"/>
      <c r="CG1080" s="187"/>
      <c r="CK1080" s="187"/>
      <c r="CO1080" s="187"/>
      <c r="CS1080" s="187"/>
      <c r="CW1080" s="187"/>
      <c r="DF1080" s="187"/>
      <c r="DO1080" s="187"/>
    </row>
    <row r="1081" spans="65:119" x14ac:dyDescent="0.2">
      <c r="BM1081" s="187"/>
      <c r="BQ1081" s="187"/>
      <c r="BU1081" s="187"/>
      <c r="BY1081" s="187"/>
      <c r="CC1081" s="187"/>
      <c r="CG1081" s="187"/>
      <c r="CK1081" s="187"/>
      <c r="CO1081" s="187"/>
      <c r="CS1081" s="187"/>
      <c r="CW1081" s="187"/>
      <c r="DF1081" s="187"/>
      <c r="DO1081" s="187"/>
    </row>
    <row r="1082" spans="65:119" x14ac:dyDescent="0.2">
      <c r="BM1082" s="187"/>
      <c r="BQ1082" s="187"/>
      <c r="BU1082" s="187"/>
      <c r="BY1082" s="187"/>
      <c r="CC1082" s="187"/>
      <c r="CG1082" s="187"/>
      <c r="CK1082" s="187"/>
      <c r="CO1082" s="187"/>
      <c r="CS1082" s="187"/>
      <c r="CW1082" s="187"/>
      <c r="DF1082" s="187"/>
      <c r="DO1082" s="187"/>
    </row>
    <row r="1083" spans="65:119" x14ac:dyDescent="0.2">
      <c r="BM1083" s="187"/>
      <c r="BQ1083" s="187"/>
      <c r="BU1083" s="187"/>
      <c r="BY1083" s="187"/>
      <c r="CC1083" s="187"/>
      <c r="CG1083" s="187"/>
      <c r="CK1083" s="187"/>
      <c r="CO1083" s="187"/>
      <c r="CS1083" s="187"/>
      <c r="CW1083" s="187"/>
      <c r="DF1083" s="187"/>
      <c r="DO1083" s="187"/>
    </row>
    <row r="1084" spans="65:119" x14ac:dyDescent="0.2">
      <c r="BM1084" s="187"/>
      <c r="BQ1084" s="187"/>
      <c r="BU1084" s="187"/>
      <c r="BY1084" s="187"/>
      <c r="CC1084" s="187"/>
      <c r="CG1084" s="187"/>
      <c r="CK1084" s="187"/>
      <c r="CO1084" s="187"/>
      <c r="CS1084" s="187"/>
      <c r="CW1084" s="187"/>
      <c r="DF1084" s="187"/>
      <c r="DO1084" s="187"/>
    </row>
    <row r="1085" spans="65:119" x14ac:dyDescent="0.2">
      <c r="BM1085" s="187"/>
      <c r="BQ1085" s="187"/>
      <c r="BU1085" s="187"/>
      <c r="BY1085" s="187"/>
      <c r="CC1085" s="187"/>
      <c r="CG1085" s="187"/>
      <c r="CK1085" s="187"/>
      <c r="CO1085" s="187"/>
      <c r="CS1085" s="187"/>
      <c r="CW1085" s="187"/>
      <c r="DF1085" s="187"/>
      <c r="DO1085" s="187"/>
    </row>
    <row r="1086" spans="65:119" x14ac:dyDescent="0.2">
      <c r="BM1086" s="187"/>
      <c r="BQ1086" s="187"/>
      <c r="BU1086" s="187"/>
      <c r="BY1086" s="187"/>
      <c r="CC1086" s="187"/>
      <c r="CG1086" s="187"/>
      <c r="CK1086" s="187"/>
      <c r="CO1086" s="187"/>
      <c r="CS1086" s="187"/>
      <c r="CW1086" s="187"/>
      <c r="DF1086" s="187"/>
      <c r="DO1086" s="187"/>
    </row>
    <row r="1087" spans="65:119" x14ac:dyDescent="0.2">
      <c r="BM1087" s="187"/>
      <c r="BQ1087" s="187"/>
      <c r="BU1087" s="187"/>
      <c r="BY1087" s="187"/>
      <c r="CC1087" s="187"/>
      <c r="CG1087" s="187"/>
      <c r="CK1087" s="187"/>
      <c r="CO1087" s="187"/>
      <c r="CS1087" s="187"/>
      <c r="CW1087" s="187"/>
      <c r="DF1087" s="187"/>
      <c r="DO1087" s="187"/>
    </row>
    <row r="1088" spans="65:119" x14ac:dyDescent="0.2">
      <c r="BM1088" s="187"/>
      <c r="BQ1088" s="187"/>
      <c r="BU1088" s="187"/>
      <c r="BY1088" s="187"/>
      <c r="CC1088" s="187"/>
      <c r="CG1088" s="187"/>
      <c r="CK1088" s="187"/>
      <c r="CO1088" s="187"/>
      <c r="CS1088" s="187"/>
      <c r="CW1088" s="187"/>
      <c r="DF1088" s="187"/>
      <c r="DO1088" s="187"/>
    </row>
    <row r="1089" spans="65:119" x14ac:dyDescent="0.2">
      <c r="BM1089" s="187"/>
      <c r="BQ1089" s="187"/>
      <c r="BU1089" s="187"/>
      <c r="BY1089" s="187"/>
      <c r="CC1089" s="187"/>
      <c r="CG1089" s="187"/>
      <c r="CK1089" s="187"/>
      <c r="CO1089" s="187"/>
      <c r="CS1089" s="187"/>
      <c r="CW1089" s="187"/>
      <c r="DF1089" s="187"/>
      <c r="DO1089" s="187"/>
    </row>
    <row r="1090" spans="65:119" x14ac:dyDescent="0.2">
      <c r="BM1090" s="187"/>
      <c r="BQ1090" s="187"/>
      <c r="BU1090" s="187"/>
      <c r="BY1090" s="187"/>
      <c r="CC1090" s="187"/>
      <c r="CG1090" s="187"/>
      <c r="CK1090" s="187"/>
      <c r="CO1090" s="187"/>
      <c r="CS1090" s="187"/>
      <c r="CW1090" s="187"/>
      <c r="DF1090" s="187"/>
      <c r="DO1090" s="187"/>
    </row>
    <row r="1091" spans="65:119" x14ac:dyDescent="0.2">
      <c r="BM1091" s="187"/>
      <c r="BQ1091" s="187"/>
      <c r="BU1091" s="187"/>
      <c r="BY1091" s="187"/>
      <c r="CC1091" s="187"/>
      <c r="CG1091" s="187"/>
      <c r="CK1091" s="187"/>
      <c r="CO1091" s="187"/>
      <c r="CS1091" s="187"/>
      <c r="CW1091" s="187"/>
      <c r="DF1091" s="187"/>
      <c r="DO1091" s="187"/>
    </row>
    <row r="1092" spans="65:119" x14ac:dyDescent="0.2">
      <c r="BM1092" s="187"/>
      <c r="BQ1092" s="187"/>
      <c r="BU1092" s="187"/>
      <c r="BY1092" s="187"/>
      <c r="CC1092" s="187"/>
      <c r="CG1092" s="187"/>
      <c r="CK1092" s="187"/>
      <c r="CO1092" s="187"/>
      <c r="CS1092" s="187"/>
      <c r="CW1092" s="187"/>
      <c r="DF1092" s="187"/>
      <c r="DO1092" s="187"/>
    </row>
    <row r="1093" spans="65:119" x14ac:dyDescent="0.2">
      <c r="BM1093" s="187"/>
      <c r="BQ1093" s="187"/>
      <c r="BU1093" s="187"/>
      <c r="BY1093" s="187"/>
      <c r="CC1093" s="187"/>
      <c r="CG1093" s="187"/>
      <c r="CK1093" s="187"/>
      <c r="CO1093" s="187"/>
      <c r="CS1093" s="187"/>
      <c r="CW1093" s="187"/>
      <c r="DF1093" s="187"/>
      <c r="DO1093" s="187"/>
    </row>
    <row r="1094" spans="65:119" x14ac:dyDescent="0.2">
      <c r="BM1094" s="187"/>
      <c r="BQ1094" s="187"/>
      <c r="BU1094" s="187"/>
      <c r="BY1094" s="187"/>
      <c r="CC1094" s="187"/>
      <c r="CG1094" s="187"/>
      <c r="CK1094" s="187"/>
      <c r="CO1094" s="187"/>
      <c r="CS1094" s="187"/>
      <c r="CW1094" s="187"/>
      <c r="DF1094" s="187"/>
      <c r="DO1094" s="187"/>
    </row>
    <row r="1095" spans="65:119" x14ac:dyDescent="0.2">
      <c r="BM1095" s="187"/>
      <c r="BQ1095" s="187"/>
      <c r="BU1095" s="187"/>
      <c r="BY1095" s="187"/>
      <c r="CC1095" s="187"/>
      <c r="CG1095" s="187"/>
      <c r="CK1095" s="187"/>
      <c r="CO1095" s="187"/>
      <c r="CS1095" s="187"/>
      <c r="CW1095" s="187"/>
      <c r="DF1095" s="187"/>
      <c r="DO1095" s="187"/>
    </row>
    <row r="1096" spans="65:119" x14ac:dyDescent="0.2">
      <c r="BM1096" s="187"/>
      <c r="BQ1096" s="187"/>
      <c r="BU1096" s="187"/>
      <c r="BY1096" s="187"/>
      <c r="CC1096" s="187"/>
      <c r="CG1096" s="187"/>
      <c r="CK1096" s="187"/>
      <c r="CO1096" s="187"/>
      <c r="CS1096" s="187"/>
      <c r="CW1096" s="187"/>
      <c r="DF1096" s="187"/>
      <c r="DO1096" s="187"/>
    </row>
    <row r="1097" spans="65:119" x14ac:dyDescent="0.2">
      <c r="BM1097" s="187"/>
      <c r="BQ1097" s="187"/>
      <c r="BU1097" s="187"/>
      <c r="BY1097" s="187"/>
      <c r="CC1097" s="187"/>
      <c r="CG1097" s="187"/>
      <c r="CK1097" s="187"/>
      <c r="CO1097" s="187"/>
      <c r="CS1097" s="187"/>
      <c r="CW1097" s="187"/>
      <c r="DF1097" s="187"/>
      <c r="DO1097" s="187"/>
    </row>
    <row r="1098" spans="65:119" x14ac:dyDescent="0.2">
      <c r="BM1098" s="187"/>
      <c r="BQ1098" s="187"/>
      <c r="BU1098" s="187"/>
      <c r="BY1098" s="187"/>
      <c r="CC1098" s="187"/>
      <c r="CG1098" s="187"/>
      <c r="CK1098" s="187"/>
      <c r="CO1098" s="187"/>
      <c r="CS1098" s="187"/>
      <c r="CW1098" s="187"/>
      <c r="DF1098" s="187"/>
      <c r="DO1098" s="187"/>
    </row>
    <row r="1099" spans="65:119" x14ac:dyDescent="0.2">
      <c r="BM1099" s="187"/>
      <c r="BQ1099" s="187"/>
      <c r="BU1099" s="187"/>
      <c r="BY1099" s="187"/>
      <c r="CC1099" s="187"/>
      <c r="CG1099" s="187"/>
      <c r="CK1099" s="187"/>
      <c r="CO1099" s="187"/>
      <c r="CS1099" s="187"/>
      <c r="CW1099" s="187"/>
      <c r="DF1099" s="187"/>
      <c r="DO1099" s="187"/>
    </row>
    <row r="1100" spans="65:119" x14ac:dyDescent="0.2">
      <c r="BM1100" s="187"/>
      <c r="BQ1100" s="187"/>
      <c r="BU1100" s="187"/>
      <c r="BY1100" s="187"/>
      <c r="CC1100" s="187"/>
      <c r="CG1100" s="187"/>
      <c r="CK1100" s="187"/>
      <c r="CO1100" s="187"/>
      <c r="CS1100" s="187"/>
      <c r="CW1100" s="187"/>
      <c r="DF1100" s="187"/>
      <c r="DO1100" s="187"/>
    </row>
    <row r="1101" spans="65:119" x14ac:dyDescent="0.2">
      <c r="BM1101" s="187"/>
      <c r="BQ1101" s="187"/>
      <c r="BU1101" s="187"/>
      <c r="BY1101" s="187"/>
      <c r="CC1101" s="187"/>
      <c r="CG1101" s="187"/>
      <c r="CK1101" s="187"/>
      <c r="CO1101" s="187"/>
      <c r="CS1101" s="187"/>
      <c r="CW1101" s="187"/>
      <c r="DF1101" s="187"/>
      <c r="DO1101" s="187"/>
    </row>
    <row r="1102" spans="65:119" x14ac:dyDescent="0.2">
      <c r="BM1102" s="187"/>
      <c r="BQ1102" s="187"/>
      <c r="BU1102" s="187"/>
      <c r="BY1102" s="187"/>
      <c r="CC1102" s="187"/>
      <c r="CG1102" s="187"/>
      <c r="CK1102" s="187"/>
      <c r="CO1102" s="187"/>
      <c r="CS1102" s="187"/>
      <c r="CW1102" s="187"/>
      <c r="DF1102" s="187"/>
      <c r="DO1102" s="187"/>
    </row>
    <row r="1103" spans="65:119" x14ac:dyDescent="0.2">
      <c r="BM1103" s="187"/>
      <c r="BQ1103" s="187"/>
      <c r="BU1103" s="187"/>
      <c r="BY1103" s="187"/>
      <c r="CC1103" s="187"/>
      <c r="CG1103" s="187"/>
      <c r="CK1103" s="187"/>
      <c r="CO1103" s="187"/>
      <c r="CS1103" s="187"/>
      <c r="CW1103" s="187"/>
      <c r="DF1103" s="187"/>
      <c r="DO1103" s="187"/>
    </row>
    <row r="1104" spans="65:119" x14ac:dyDescent="0.2">
      <c r="BM1104" s="187"/>
      <c r="BQ1104" s="187"/>
      <c r="BU1104" s="187"/>
      <c r="BY1104" s="187"/>
      <c r="CC1104" s="187"/>
      <c r="CG1104" s="187"/>
      <c r="CK1104" s="187"/>
      <c r="CO1104" s="187"/>
      <c r="CS1104" s="187"/>
      <c r="CW1104" s="187"/>
      <c r="DF1104" s="187"/>
      <c r="DO1104" s="187"/>
    </row>
    <row r="1105" spans="65:119" x14ac:dyDescent="0.2">
      <c r="BM1105" s="187"/>
      <c r="BQ1105" s="187"/>
      <c r="BU1105" s="187"/>
      <c r="BY1105" s="187"/>
      <c r="CC1105" s="187"/>
      <c r="CG1105" s="187"/>
      <c r="CK1105" s="187"/>
      <c r="CO1105" s="187"/>
      <c r="CS1105" s="187"/>
      <c r="CW1105" s="187"/>
      <c r="DF1105" s="187"/>
      <c r="DO1105" s="187"/>
    </row>
    <row r="1106" spans="65:119" x14ac:dyDescent="0.2">
      <c r="BM1106" s="187"/>
      <c r="BQ1106" s="187"/>
      <c r="BU1106" s="187"/>
      <c r="BY1106" s="187"/>
      <c r="CC1106" s="187"/>
      <c r="CG1106" s="187"/>
      <c r="CK1106" s="187"/>
      <c r="CO1106" s="187"/>
      <c r="CS1106" s="187"/>
      <c r="CW1106" s="187"/>
      <c r="DF1106" s="187"/>
      <c r="DO1106" s="187"/>
    </row>
    <row r="1107" spans="65:119" x14ac:dyDescent="0.2">
      <c r="BM1107" s="187"/>
      <c r="BQ1107" s="187"/>
      <c r="BU1107" s="187"/>
      <c r="BY1107" s="187"/>
      <c r="CC1107" s="187"/>
      <c r="CG1107" s="187"/>
      <c r="CK1107" s="187"/>
      <c r="CO1107" s="187"/>
      <c r="CS1107" s="187"/>
      <c r="CW1107" s="187"/>
      <c r="DF1107" s="187"/>
      <c r="DO1107" s="187"/>
    </row>
    <row r="1108" spans="65:119" x14ac:dyDescent="0.2">
      <c r="BM1108" s="187"/>
      <c r="BQ1108" s="187"/>
      <c r="BU1108" s="187"/>
      <c r="BY1108" s="187"/>
      <c r="CC1108" s="187"/>
      <c r="CG1108" s="187"/>
      <c r="CK1108" s="187"/>
      <c r="CO1108" s="187"/>
      <c r="CS1108" s="187"/>
      <c r="CW1108" s="187"/>
      <c r="DF1108" s="187"/>
      <c r="DO1108" s="187"/>
    </row>
    <row r="1109" spans="65:119" x14ac:dyDescent="0.2">
      <c r="BM1109" s="187"/>
      <c r="BQ1109" s="187"/>
      <c r="BU1109" s="187"/>
      <c r="BY1109" s="187"/>
      <c r="CC1109" s="187"/>
      <c r="CG1109" s="187"/>
      <c r="CK1109" s="187"/>
      <c r="CO1109" s="187"/>
      <c r="CS1109" s="187"/>
      <c r="CW1109" s="187"/>
      <c r="DF1109" s="187"/>
      <c r="DO1109" s="187"/>
    </row>
    <row r="1110" spans="65:119" x14ac:dyDescent="0.2">
      <c r="BM1110" s="187"/>
      <c r="BQ1110" s="187"/>
      <c r="BU1110" s="187"/>
      <c r="BY1110" s="187"/>
      <c r="CC1110" s="187"/>
      <c r="CG1110" s="187"/>
      <c r="CK1110" s="187"/>
      <c r="CO1110" s="187"/>
      <c r="CS1110" s="187"/>
      <c r="CW1110" s="187"/>
      <c r="DF1110" s="187"/>
      <c r="DO1110" s="187"/>
    </row>
    <row r="1111" spans="65:119" x14ac:dyDescent="0.2">
      <c r="BM1111" s="187"/>
      <c r="BQ1111" s="187"/>
      <c r="BU1111" s="187"/>
      <c r="BY1111" s="187"/>
      <c r="CC1111" s="187"/>
      <c r="CG1111" s="187"/>
      <c r="CK1111" s="187"/>
      <c r="CO1111" s="187"/>
      <c r="CS1111" s="187"/>
      <c r="CW1111" s="187"/>
      <c r="DF1111" s="187"/>
      <c r="DO1111" s="187"/>
    </row>
    <row r="1112" spans="65:119" x14ac:dyDescent="0.2">
      <c r="BM1112" s="187"/>
      <c r="BQ1112" s="187"/>
      <c r="BU1112" s="187"/>
      <c r="BY1112" s="187"/>
      <c r="CC1112" s="187"/>
      <c r="CG1112" s="187"/>
      <c r="CK1112" s="187"/>
      <c r="CO1112" s="187"/>
      <c r="CS1112" s="187"/>
      <c r="CW1112" s="187"/>
      <c r="DF1112" s="187"/>
      <c r="DO1112" s="187"/>
    </row>
    <row r="1113" spans="65:119" x14ac:dyDescent="0.2">
      <c r="BM1113" s="187"/>
      <c r="BQ1113" s="187"/>
      <c r="BU1113" s="187"/>
      <c r="BY1113" s="187"/>
      <c r="CC1113" s="187"/>
      <c r="CG1113" s="187"/>
      <c r="CK1113" s="187"/>
      <c r="CO1113" s="187"/>
      <c r="CS1113" s="187"/>
      <c r="CW1113" s="187"/>
      <c r="DF1113" s="187"/>
      <c r="DO1113" s="187"/>
    </row>
    <row r="1114" spans="65:119" x14ac:dyDescent="0.2">
      <c r="BM1114" s="187"/>
      <c r="BQ1114" s="187"/>
      <c r="BU1114" s="187"/>
      <c r="BY1114" s="187"/>
      <c r="CC1114" s="187"/>
      <c r="CG1114" s="187"/>
      <c r="CK1114" s="187"/>
      <c r="CO1114" s="187"/>
      <c r="CS1114" s="187"/>
      <c r="CW1114" s="187"/>
      <c r="DF1114" s="187"/>
      <c r="DO1114" s="187"/>
    </row>
    <row r="1115" spans="65:119" x14ac:dyDescent="0.2">
      <c r="BM1115" s="187"/>
      <c r="BQ1115" s="187"/>
      <c r="BU1115" s="187"/>
      <c r="BY1115" s="187"/>
      <c r="CC1115" s="187"/>
      <c r="CG1115" s="187"/>
      <c r="CK1115" s="187"/>
      <c r="CO1115" s="187"/>
      <c r="CS1115" s="187"/>
      <c r="CW1115" s="187"/>
      <c r="DF1115" s="187"/>
      <c r="DO1115" s="187"/>
    </row>
    <row r="1116" spans="65:119" x14ac:dyDescent="0.2">
      <c r="BM1116" s="187"/>
      <c r="BQ1116" s="187"/>
      <c r="BU1116" s="187"/>
      <c r="BY1116" s="187"/>
      <c r="CC1116" s="187"/>
      <c r="CG1116" s="187"/>
      <c r="CK1116" s="187"/>
      <c r="CO1116" s="187"/>
      <c r="CS1116" s="187"/>
      <c r="CW1116" s="187"/>
      <c r="DF1116" s="187"/>
      <c r="DO1116" s="187"/>
    </row>
    <row r="1117" spans="65:119" x14ac:dyDescent="0.2">
      <c r="BM1117" s="187"/>
      <c r="BQ1117" s="187"/>
      <c r="BU1117" s="187"/>
      <c r="BY1117" s="187"/>
      <c r="CC1117" s="187"/>
      <c r="CG1117" s="187"/>
      <c r="CK1117" s="187"/>
      <c r="CO1117" s="187"/>
      <c r="CS1117" s="187"/>
      <c r="CW1117" s="187"/>
      <c r="DF1117" s="187"/>
      <c r="DO1117" s="187"/>
    </row>
    <row r="1118" spans="65:119" x14ac:dyDescent="0.2">
      <c r="BM1118" s="187"/>
      <c r="BQ1118" s="187"/>
      <c r="BU1118" s="187"/>
      <c r="BY1118" s="187"/>
      <c r="CC1118" s="187"/>
      <c r="CG1118" s="187"/>
      <c r="CK1118" s="187"/>
      <c r="CO1118" s="187"/>
      <c r="CS1118" s="187"/>
      <c r="CW1118" s="187"/>
      <c r="DF1118" s="187"/>
      <c r="DO1118" s="187"/>
    </row>
    <row r="1119" spans="65:119" x14ac:dyDescent="0.2">
      <c r="BM1119" s="187"/>
      <c r="BQ1119" s="187"/>
      <c r="BU1119" s="187"/>
      <c r="BY1119" s="187"/>
      <c r="CC1119" s="187"/>
      <c r="CG1119" s="187"/>
      <c r="CK1119" s="187"/>
      <c r="CO1119" s="187"/>
      <c r="CS1119" s="187"/>
      <c r="CW1119" s="187"/>
      <c r="DF1119" s="187"/>
      <c r="DO1119" s="187"/>
    </row>
    <row r="1120" spans="65:119" x14ac:dyDescent="0.2">
      <c r="BM1120" s="187"/>
      <c r="BQ1120" s="187"/>
      <c r="BU1120" s="187"/>
      <c r="BY1120" s="187"/>
      <c r="CC1120" s="187"/>
      <c r="CG1120" s="187"/>
      <c r="CK1120" s="187"/>
      <c r="CO1120" s="187"/>
      <c r="CS1120" s="187"/>
      <c r="CW1120" s="187"/>
      <c r="DF1120" s="187"/>
      <c r="DO1120" s="187"/>
    </row>
    <row r="1121" spans="65:119" x14ac:dyDescent="0.2">
      <c r="BM1121" s="187"/>
      <c r="BQ1121" s="187"/>
      <c r="BU1121" s="187"/>
      <c r="BY1121" s="187"/>
      <c r="CC1121" s="187"/>
      <c r="CG1121" s="187"/>
      <c r="CK1121" s="187"/>
      <c r="CO1121" s="187"/>
      <c r="CS1121" s="187"/>
      <c r="CW1121" s="187"/>
      <c r="DF1121" s="187"/>
      <c r="DO1121" s="187"/>
    </row>
    <row r="1122" spans="65:119" x14ac:dyDescent="0.2">
      <c r="BM1122" s="187"/>
      <c r="BQ1122" s="187"/>
      <c r="BU1122" s="187"/>
      <c r="BY1122" s="187"/>
      <c r="CC1122" s="187"/>
      <c r="CG1122" s="187"/>
      <c r="CK1122" s="187"/>
      <c r="CO1122" s="187"/>
      <c r="CS1122" s="187"/>
      <c r="CW1122" s="187"/>
      <c r="DF1122" s="187"/>
      <c r="DO1122" s="187"/>
    </row>
    <row r="1123" spans="65:119" x14ac:dyDescent="0.2">
      <c r="BM1123" s="187"/>
      <c r="BQ1123" s="187"/>
      <c r="BU1123" s="187"/>
      <c r="BY1123" s="187"/>
      <c r="CC1123" s="187"/>
      <c r="CG1123" s="187"/>
      <c r="CK1123" s="187"/>
      <c r="CO1123" s="187"/>
      <c r="CS1123" s="187"/>
      <c r="CW1123" s="187"/>
      <c r="DF1123" s="187"/>
      <c r="DO1123" s="187"/>
    </row>
    <row r="1124" spans="65:119" x14ac:dyDescent="0.2">
      <c r="BM1124" s="187"/>
      <c r="BQ1124" s="187"/>
      <c r="BU1124" s="187"/>
      <c r="BY1124" s="187"/>
      <c r="CC1124" s="187"/>
      <c r="CG1124" s="187"/>
      <c r="CK1124" s="187"/>
      <c r="CO1124" s="187"/>
      <c r="CS1124" s="187"/>
      <c r="CW1124" s="187"/>
      <c r="DF1124" s="187"/>
      <c r="DO1124" s="187"/>
    </row>
    <row r="1125" spans="65:119" x14ac:dyDescent="0.2">
      <c r="BM1125" s="187"/>
      <c r="BQ1125" s="187"/>
      <c r="BU1125" s="187"/>
      <c r="BY1125" s="187"/>
      <c r="CC1125" s="187"/>
      <c r="CG1125" s="187"/>
      <c r="CK1125" s="187"/>
      <c r="CO1125" s="187"/>
      <c r="CS1125" s="187"/>
      <c r="CW1125" s="187"/>
      <c r="DF1125" s="187"/>
      <c r="DO1125" s="187"/>
    </row>
    <row r="1126" spans="65:119" x14ac:dyDescent="0.2">
      <c r="BM1126" s="187"/>
      <c r="BQ1126" s="187"/>
      <c r="BU1126" s="187"/>
      <c r="BY1126" s="187"/>
      <c r="CC1126" s="187"/>
      <c r="CG1126" s="187"/>
      <c r="CK1126" s="187"/>
      <c r="CO1126" s="187"/>
      <c r="CS1126" s="187"/>
      <c r="CW1126" s="187"/>
      <c r="DF1126" s="187"/>
      <c r="DO1126" s="187"/>
    </row>
    <row r="1127" spans="65:119" x14ac:dyDescent="0.2">
      <c r="BM1127" s="187"/>
      <c r="BQ1127" s="187"/>
      <c r="BU1127" s="187"/>
      <c r="BY1127" s="187"/>
      <c r="CC1127" s="187"/>
      <c r="CG1127" s="187"/>
      <c r="CK1127" s="187"/>
      <c r="CO1127" s="187"/>
      <c r="CS1127" s="187"/>
      <c r="CW1127" s="187"/>
      <c r="DF1127" s="187"/>
      <c r="DO1127" s="187"/>
    </row>
    <row r="1128" spans="65:119" x14ac:dyDescent="0.2">
      <c r="BM1128" s="187"/>
      <c r="BQ1128" s="187"/>
      <c r="BU1128" s="187"/>
      <c r="BY1128" s="187"/>
      <c r="CC1128" s="187"/>
      <c r="CG1128" s="187"/>
      <c r="CK1128" s="187"/>
      <c r="CO1128" s="187"/>
      <c r="CS1128" s="187"/>
      <c r="CW1128" s="187"/>
      <c r="DF1128" s="187"/>
      <c r="DO1128" s="187"/>
    </row>
    <row r="1129" spans="65:119" x14ac:dyDescent="0.2">
      <c r="BM1129" s="187"/>
      <c r="BQ1129" s="187"/>
      <c r="BU1129" s="187"/>
      <c r="BY1129" s="187"/>
      <c r="CC1129" s="187"/>
      <c r="CG1129" s="187"/>
      <c r="CK1129" s="187"/>
      <c r="CO1129" s="187"/>
      <c r="CS1129" s="187"/>
      <c r="CW1129" s="187"/>
      <c r="DF1129" s="187"/>
      <c r="DO1129" s="187"/>
    </row>
    <row r="1130" spans="65:119" x14ac:dyDescent="0.2">
      <c r="BM1130" s="187"/>
      <c r="BQ1130" s="187"/>
      <c r="BU1130" s="187"/>
      <c r="BY1130" s="187"/>
      <c r="CC1130" s="187"/>
      <c r="CG1130" s="187"/>
      <c r="CK1130" s="187"/>
      <c r="CO1130" s="187"/>
      <c r="CS1130" s="187"/>
      <c r="CW1130" s="187"/>
      <c r="DF1130" s="187"/>
      <c r="DO1130" s="187"/>
    </row>
    <row r="1131" spans="65:119" x14ac:dyDescent="0.2">
      <c r="BM1131" s="187"/>
      <c r="BQ1131" s="187"/>
      <c r="BU1131" s="187"/>
      <c r="BY1131" s="187"/>
      <c r="CC1131" s="187"/>
      <c r="CG1131" s="187"/>
      <c r="CK1131" s="187"/>
      <c r="CO1131" s="187"/>
      <c r="CS1131" s="187"/>
      <c r="CW1131" s="187"/>
      <c r="DF1131" s="187"/>
      <c r="DO1131" s="187"/>
    </row>
    <row r="1132" spans="65:119" x14ac:dyDescent="0.2">
      <c r="BM1132" s="187"/>
      <c r="BQ1132" s="187"/>
      <c r="BU1132" s="187"/>
      <c r="BY1132" s="187"/>
      <c r="CC1132" s="187"/>
      <c r="CG1132" s="187"/>
      <c r="CK1132" s="187"/>
      <c r="CO1132" s="187"/>
      <c r="CS1132" s="187"/>
      <c r="CW1132" s="187"/>
      <c r="DF1132" s="187"/>
      <c r="DO1132" s="187"/>
    </row>
    <row r="1133" spans="65:119" x14ac:dyDescent="0.2">
      <c r="BM1133" s="187"/>
      <c r="BQ1133" s="187"/>
      <c r="BU1133" s="187"/>
      <c r="BY1133" s="187"/>
      <c r="CC1133" s="187"/>
      <c r="CG1133" s="187"/>
      <c r="CK1133" s="187"/>
      <c r="CO1133" s="187"/>
      <c r="CS1133" s="187"/>
      <c r="CW1133" s="187"/>
      <c r="DF1133" s="187"/>
      <c r="DO1133" s="187"/>
    </row>
    <row r="1134" spans="65:119" x14ac:dyDescent="0.2">
      <c r="BM1134" s="187"/>
      <c r="BQ1134" s="187"/>
      <c r="BU1134" s="187"/>
      <c r="BY1134" s="187"/>
      <c r="CC1134" s="187"/>
      <c r="CG1134" s="187"/>
      <c r="CK1134" s="187"/>
      <c r="CO1134" s="187"/>
      <c r="CS1134" s="187"/>
      <c r="CW1134" s="187"/>
      <c r="DF1134" s="187"/>
      <c r="DO1134" s="187"/>
    </row>
    <row r="1135" spans="65:119" x14ac:dyDescent="0.2">
      <c r="BM1135" s="187"/>
      <c r="BQ1135" s="187"/>
      <c r="BU1135" s="187"/>
      <c r="BY1135" s="187"/>
      <c r="CC1135" s="187"/>
      <c r="CG1135" s="187"/>
      <c r="CK1135" s="187"/>
      <c r="CO1135" s="187"/>
      <c r="CS1135" s="187"/>
      <c r="CW1135" s="187"/>
      <c r="DF1135" s="187"/>
      <c r="DO1135" s="187"/>
    </row>
    <row r="1136" spans="65:119" x14ac:dyDescent="0.2">
      <c r="BM1136" s="187"/>
      <c r="BQ1136" s="187"/>
      <c r="BU1136" s="187"/>
      <c r="BY1136" s="187"/>
      <c r="CC1136" s="187"/>
      <c r="CG1136" s="187"/>
      <c r="CK1136" s="187"/>
      <c r="CO1136" s="187"/>
      <c r="CS1136" s="187"/>
      <c r="CW1136" s="187"/>
      <c r="DF1136" s="187"/>
      <c r="DO1136" s="187"/>
    </row>
    <row r="1137" spans="65:119" x14ac:dyDescent="0.2">
      <c r="BM1137" s="187"/>
      <c r="BQ1137" s="187"/>
      <c r="BU1137" s="187"/>
      <c r="BY1137" s="187"/>
      <c r="CC1137" s="187"/>
      <c r="CG1137" s="187"/>
      <c r="CK1137" s="187"/>
      <c r="CO1137" s="187"/>
      <c r="CS1137" s="187"/>
      <c r="CW1137" s="187"/>
      <c r="DF1137" s="187"/>
      <c r="DO1137" s="187"/>
    </row>
    <row r="1138" spans="65:119" x14ac:dyDescent="0.2">
      <c r="BM1138" s="187"/>
      <c r="BQ1138" s="187"/>
      <c r="BU1138" s="187"/>
      <c r="BY1138" s="187"/>
      <c r="CC1138" s="187"/>
      <c r="CG1138" s="187"/>
      <c r="CK1138" s="187"/>
      <c r="CO1138" s="187"/>
      <c r="CS1138" s="187"/>
      <c r="CW1138" s="187"/>
      <c r="DF1138" s="187"/>
      <c r="DO1138" s="187"/>
    </row>
    <row r="1139" spans="65:119" x14ac:dyDescent="0.2">
      <c r="BM1139" s="187"/>
      <c r="BQ1139" s="187"/>
      <c r="BU1139" s="187"/>
      <c r="BY1139" s="187"/>
      <c r="CC1139" s="187"/>
      <c r="CG1139" s="187"/>
      <c r="CK1139" s="187"/>
      <c r="CO1139" s="187"/>
      <c r="CS1139" s="187"/>
      <c r="CW1139" s="187"/>
      <c r="DF1139" s="187"/>
      <c r="DO1139" s="187"/>
    </row>
    <row r="1140" spans="65:119" x14ac:dyDescent="0.2">
      <c r="BM1140" s="187"/>
      <c r="BQ1140" s="187"/>
      <c r="BU1140" s="187"/>
      <c r="BY1140" s="187"/>
      <c r="CC1140" s="187"/>
      <c r="CG1140" s="187"/>
      <c r="CK1140" s="187"/>
      <c r="CO1140" s="187"/>
      <c r="CS1140" s="187"/>
      <c r="CW1140" s="187"/>
      <c r="DF1140" s="187"/>
      <c r="DO1140" s="187"/>
    </row>
    <row r="1141" spans="65:119" x14ac:dyDescent="0.2">
      <c r="BM1141" s="187"/>
      <c r="BQ1141" s="187"/>
      <c r="BU1141" s="187"/>
      <c r="BY1141" s="187"/>
      <c r="CC1141" s="187"/>
      <c r="CG1141" s="187"/>
      <c r="CK1141" s="187"/>
      <c r="CO1141" s="187"/>
      <c r="CS1141" s="187"/>
      <c r="CW1141" s="187"/>
      <c r="DF1141" s="187"/>
      <c r="DO1141" s="187"/>
    </row>
    <row r="1142" spans="65:119" x14ac:dyDescent="0.2">
      <c r="BM1142" s="187"/>
      <c r="BQ1142" s="187"/>
      <c r="BU1142" s="187"/>
      <c r="BY1142" s="187"/>
      <c r="CC1142" s="187"/>
      <c r="CG1142" s="187"/>
      <c r="CK1142" s="187"/>
      <c r="CO1142" s="187"/>
      <c r="CS1142" s="187"/>
      <c r="CW1142" s="187"/>
      <c r="DF1142" s="187"/>
      <c r="DO1142" s="187"/>
    </row>
    <row r="1143" spans="65:119" x14ac:dyDescent="0.2">
      <c r="BM1143" s="187"/>
      <c r="BQ1143" s="187"/>
      <c r="BU1143" s="187"/>
      <c r="BY1143" s="187"/>
      <c r="CC1143" s="187"/>
      <c r="CG1143" s="187"/>
      <c r="CK1143" s="187"/>
      <c r="CO1143" s="187"/>
      <c r="CS1143" s="187"/>
      <c r="CW1143" s="187"/>
      <c r="DF1143" s="187"/>
      <c r="DO1143" s="187"/>
    </row>
    <row r="1144" spans="65:119" x14ac:dyDescent="0.2">
      <c r="BM1144" s="187"/>
      <c r="BQ1144" s="187"/>
      <c r="BU1144" s="187"/>
      <c r="BY1144" s="187"/>
      <c r="CC1144" s="187"/>
      <c r="CG1144" s="187"/>
      <c r="CK1144" s="187"/>
      <c r="CO1144" s="187"/>
      <c r="CS1144" s="187"/>
      <c r="CW1144" s="187"/>
      <c r="DF1144" s="187"/>
      <c r="DO1144" s="187"/>
    </row>
    <row r="1145" spans="65:119" x14ac:dyDescent="0.2">
      <c r="BM1145" s="187"/>
      <c r="BQ1145" s="187"/>
      <c r="BU1145" s="187"/>
      <c r="BY1145" s="187"/>
      <c r="CC1145" s="187"/>
      <c r="CG1145" s="187"/>
      <c r="CK1145" s="187"/>
      <c r="CO1145" s="187"/>
      <c r="CS1145" s="187"/>
      <c r="CW1145" s="187"/>
      <c r="DF1145" s="187"/>
      <c r="DO1145" s="187"/>
    </row>
    <row r="1146" spans="65:119" x14ac:dyDescent="0.2">
      <c r="BM1146" s="187"/>
      <c r="BQ1146" s="187"/>
      <c r="BU1146" s="187"/>
      <c r="BY1146" s="187"/>
      <c r="CC1146" s="187"/>
      <c r="CG1146" s="187"/>
      <c r="CK1146" s="187"/>
      <c r="CO1146" s="187"/>
      <c r="CS1146" s="187"/>
      <c r="CW1146" s="187"/>
      <c r="DF1146" s="187"/>
      <c r="DO1146" s="187"/>
    </row>
    <row r="1147" spans="65:119" x14ac:dyDescent="0.2">
      <c r="BM1147" s="187"/>
      <c r="BQ1147" s="187"/>
      <c r="BU1147" s="187"/>
      <c r="BY1147" s="187"/>
      <c r="CC1147" s="187"/>
      <c r="CG1147" s="187"/>
      <c r="CK1147" s="187"/>
      <c r="CO1147" s="187"/>
      <c r="CS1147" s="187"/>
      <c r="CW1147" s="187"/>
      <c r="DF1147" s="187"/>
      <c r="DO1147" s="187"/>
    </row>
    <row r="1148" spans="65:119" x14ac:dyDescent="0.2">
      <c r="BM1148" s="187"/>
      <c r="BQ1148" s="187"/>
      <c r="BU1148" s="187"/>
      <c r="BY1148" s="187"/>
      <c r="CC1148" s="187"/>
      <c r="CG1148" s="187"/>
      <c r="CK1148" s="187"/>
      <c r="CO1148" s="187"/>
      <c r="CS1148" s="187"/>
      <c r="CW1148" s="187"/>
      <c r="DF1148" s="187"/>
      <c r="DO1148" s="187"/>
    </row>
    <row r="1149" spans="65:119" x14ac:dyDescent="0.2">
      <c r="BM1149" s="187"/>
      <c r="BQ1149" s="187"/>
      <c r="BU1149" s="187"/>
      <c r="BY1149" s="187"/>
      <c r="CC1149" s="187"/>
      <c r="CG1149" s="187"/>
      <c r="CK1149" s="187"/>
      <c r="CO1149" s="187"/>
      <c r="CS1149" s="187"/>
      <c r="CW1149" s="187"/>
      <c r="DF1149" s="187"/>
      <c r="DO1149" s="187"/>
    </row>
    <row r="1150" spans="65:119" x14ac:dyDescent="0.2">
      <c r="BM1150" s="187"/>
      <c r="BQ1150" s="187"/>
      <c r="BU1150" s="187"/>
      <c r="BY1150" s="187"/>
      <c r="CC1150" s="187"/>
      <c r="CG1150" s="187"/>
      <c r="CK1150" s="187"/>
      <c r="CO1150" s="187"/>
      <c r="CS1150" s="187"/>
      <c r="CW1150" s="187"/>
      <c r="DF1150" s="187"/>
      <c r="DO1150" s="187"/>
    </row>
    <row r="1151" spans="65:119" x14ac:dyDescent="0.2">
      <c r="BM1151" s="187"/>
      <c r="BQ1151" s="187"/>
      <c r="BU1151" s="187"/>
      <c r="BY1151" s="187"/>
      <c r="CC1151" s="187"/>
      <c r="CG1151" s="187"/>
      <c r="CK1151" s="187"/>
      <c r="CO1151" s="187"/>
      <c r="CS1151" s="187"/>
      <c r="CW1151" s="187"/>
      <c r="DF1151" s="187"/>
      <c r="DO1151" s="187"/>
    </row>
    <row r="1152" spans="65:119" x14ac:dyDescent="0.2">
      <c r="BM1152" s="187"/>
      <c r="BQ1152" s="187"/>
      <c r="BU1152" s="187"/>
      <c r="BY1152" s="187"/>
      <c r="CC1152" s="187"/>
      <c r="CG1152" s="187"/>
      <c r="CK1152" s="187"/>
      <c r="CO1152" s="187"/>
      <c r="CS1152" s="187"/>
      <c r="CW1152" s="187"/>
      <c r="DF1152" s="187"/>
      <c r="DO1152" s="187"/>
    </row>
    <row r="1153" spans="65:119" x14ac:dyDescent="0.2">
      <c r="BM1153" s="187"/>
      <c r="BQ1153" s="187"/>
      <c r="BU1153" s="187"/>
      <c r="BY1153" s="187"/>
      <c r="CC1153" s="187"/>
      <c r="CG1153" s="187"/>
      <c r="CK1153" s="187"/>
      <c r="CO1153" s="187"/>
      <c r="CS1153" s="187"/>
      <c r="CW1153" s="187"/>
      <c r="DF1153" s="187"/>
      <c r="DO1153" s="187"/>
    </row>
    <row r="1154" spans="65:119" x14ac:dyDescent="0.2">
      <c r="BM1154" s="187"/>
      <c r="BQ1154" s="187"/>
      <c r="BU1154" s="187"/>
      <c r="BY1154" s="187"/>
      <c r="CC1154" s="187"/>
      <c r="CG1154" s="187"/>
      <c r="CK1154" s="187"/>
      <c r="CO1154" s="187"/>
      <c r="CS1154" s="187"/>
      <c r="CW1154" s="187"/>
      <c r="DF1154" s="187"/>
      <c r="DO1154" s="187"/>
    </row>
    <row r="1155" spans="65:119" x14ac:dyDescent="0.2">
      <c r="BM1155" s="187"/>
      <c r="BQ1155" s="187"/>
      <c r="BU1155" s="187"/>
      <c r="BY1155" s="187"/>
      <c r="CC1155" s="187"/>
      <c r="CG1155" s="187"/>
      <c r="CK1155" s="187"/>
      <c r="CO1155" s="187"/>
      <c r="CS1155" s="187"/>
      <c r="CW1155" s="187"/>
      <c r="DF1155" s="187"/>
      <c r="DO1155" s="187"/>
    </row>
    <row r="1156" spans="65:119" x14ac:dyDescent="0.2">
      <c r="BM1156" s="187"/>
      <c r="BQ1156" s="187"/>
      <c r="BU1156" s="187"/>
      <c r="BY1156" s="187"/>
      <c r="CC1156" s="187"/>
      <c r="CG1156" s="187"/>
      <c r="CK1156" s="187"/>
      <c r="CO1156" s="187"/>
      <c r="CS1156" s="187"/>
      <c r="CW1156" s="187"/>
      <c r="DF1156" s="187"/>
      <c r="DO1156" s="187"/>
    </row>
    <row r="1157" spans="65:119" x14ac:dyDescent="0.2">
      <c r="BM1157" s="187"/>
      <c r="BQ1157" s="187"/>
      <c r="BU1157" s="187"/>
      <c r="BY1157" s="187"/>
      <c r="CC1157" s="187"/>
      <c r="CG1157" s="187"/>
      <c r="CK1157" s="187"/>
      <c r="CO1157" s="187"/>
      <c r="CS1157" s="187"/>
      <c r="CW1157" s="187"/>
      <c r="DF1157" s="187"/>
      <c r="DO1157" s="187"/>
    </row>
    <row r="1158" spans="65:119" x14ac:dyDescent="0.2">
      <c r="BM1158" s="187"/>
      <c r="BQ1158" s="187"/>
      <c r="BU1158" s="187"/>
      <c r="BY1158" s="187"/>
      <c r="CC1158" s="187"/>
      <c r="CG1158" s="187"/>
      <c r="CK1158" s="187"/>
      <c r="CO1158" s="187"/>
      <c r="CS1158" s="187"/>
      <c r="CW1158" s="187"/>
      <c r="DF1158" s="187"/>
      <c r="DO1158" s="187"/>
    </row>
    <row r="1159" spans="65:119" x14ac:dyDescent="0.2">
      <c r="BM1159" s="187"/>
      <c r="BQ1159" s="187"/>
      <c r="BU1159" s="187"/>
      <c r="BY1159" s="187"/>
      <c r="CC1159" s="187"/>
      <c r="CG1159" s="187"/>
      <c r="CK1159" s="187"/>
      <c r="CO1159" s="187"/>
      <c r="CS1159" s="187"/>
      <c r="CW1159" s="187"/>
      <c r="DF1159" s="187"/>
      <c r="DO1159" s="187"/>
    </row>
    <row r="1160" spans="65:119" x14ac:dyDescent="0.2">
      <c r="BM1160" s="187"/>
      <c r="BQ1160" s="187"/>
      <c r="BU1160" s="187"/>
      <c r="BY1160" s="187"/>
      <c r="CC1160" s="187"/>
      <c r="CG1160" s="187"/>
      <c r="CK1160" s="187"/>
      <c r="CO1160" s="187"/>
      <c r="CS1160" s="187"/>
      <c r="CW1160" s="187"/>
      <c r="DF1160" s="187"/>
      <c r="DO1160" s="187"/>
    </row>
    <row r="1161" spans="65:119" x14ac:dyDescent="0.2">
      <c r="BM1161" s="187"/>
      <c r="BQ1161" s="187"/>
      <c r="BU1161" s="187"/>
      <c r="BY1161" s="187"/>
      <c r="CC1161" s="187"/>
      <c r="CG1161" s="187"/>
      <c r="CK1161" s="187"/>
      <c r="CO1161" s="187"/>
      <c r="CS1161" s="187"/>
      <c r="CW1161" s="187"/>
      <c r="DF1161" s="187"/>
      <c r="DO1161" s="187"/>
    </row>
    <row r="1162" spans="65:119" x14ac:dyDescent="0.2">
      <c r="BM1162" s="187"/>
      <c r="BQ1162" s="187"/>
      <c r="BU1162" s="187"/>
      <c r="BY1162" s="187"/>
      <c r="CC1162" s="187"/>
      <c r="CG1162" s="187"/>
      <c r="CK1162" s="187"/>
      <c r="CO1162" s="187"/>
      <c r="CS1162" s="187"/>
      <c r="CW1162" s="187"/>
      <c r="DF1162" s="187"/>
      <c r="DO1162" s="187"/>
    </row>
    <row r="1163" spans="65:119" x14ac:dyDescent="0.2">
      <c r="BM1163" s="187"/>
      <c r="BQ1163" s="187"/>
      <c r="BU1163" s="187"/>
      <c r="BY1163" s="187"/>
      <c r="CC1163" s="187"/>
      <c r="CG1163" s="187"/>
      <c r="CK1163" s="187"/>
      <c r="CO1163" s="187"/>
      <c r="CS1163" s="187"/>
      <c r="CW1163" s="187"/>
      <c r="DF1163" s="187"/>
      <c r="DO1163" s="187"/>
    </row>
    <row r="1164" spans="65:119" x14ac:dyDescent="0.2">
      <c r="BM1164" s="187"/>
      <c r="BQ1164" s="187"/>
      <c r="BU1164" s="187"/>
      <c r="BY1164" s="187"/>
      <c r="CC1164" s="187"/>
      <c r="CG1164" s="187"/>
      <c r="CK1164" s="187"/>
      <c r="CO1164" s="187"/>
      <c r="CS1164" s="187"/>
      <c r="CW1164" s="187"/>
      <c r="DF1164" s="187"/>
      <c r="DO1164" s="187"/>
    </row>
    <row r="1165" spans="65:119" x14ac:dyDescent="0.2">
      <c r="BM1165" s="187"/>
      <c r="BQ1165" s="187"/>
      <c r="BU1165" s="187"/>
      <c r="BY1165" s="187"/>
      <c r="CC1165" s="187"/>
      <c r="CG1165" s="187"/>
      <c r="CK1165" s="187"/>
      <c r="CO1165" s="187"/>
      <c r="CS1165" s="187"/>
      <c r="CW1165" s="187"/>
      <c r="DF1165" s="187"/>
      <c r="DO1165" s="187"/>
    </row>
    <row r="1166" spans="65:119" x14ac:dyDescent="0.2">
      <c r="BM1166" s="187"/>
      <c r="BQ1166" s="187"/>
      <c r="BU1166" s="187"/>
      <c r="BY1166" s="187"/>
      <c r="CC1166" s="187"/>
      <c r="CG1166" s="187"/>
      <c r="CK1166" s="187"/>
      <c r="CO1166" s="187"/>
      <c r="CS1166" s="187"/>
      <c r="CW1166" s="187"/>
      <c r="DF1166" s="187"/>
      <c r="DO1166" s="187"/>
    </row>
    <row r="1167" spans="65:119" x14ac:dyDescent="0.2">
      <c r="BM1167" s="187"/>
      <c r="BQ1167" s="187"/>
      <c r="BU1167" s="187"/>
      <c r="BY1167" s="187"/>
      <c r="CC1167" s="187"/>
      <c r="CG1167" s="187"/>
      <c r="CK1167" s="187"/>
      <c r="CO1167" s="187"/>
      <c r="CS1167" s="187"/>
      <c r="CW1167" s="187"/>
      <c r="DF1167" s="187"/>
      <c r="DO1167" s="187"/>
    </row>
    <row r="1168" spans="65:119" x14ac:dyDescent="0.2">
      <c r="BM1168" s="187"/>
      <c r="BQ1168" s="187"/>
      <c r="BU1168" s="187"/>
      <c r="BY1168" s="187"/>
      <c r="CC1168" s="187"/>
      <c r="CG1168" s="187"/>
      <c r="CK1168" s="187"/>
      <c r="CO1168" s="187"/>
      <c r="CS1168" s="187"/>
      <c r="CW1168" s="187"/>
      <c r="DF1168" s="187"/>
      <c r="DO1168" s="187"/>
    </row>
    <row r="1169" spans="65:119" x14ac:dyDescent="0.2">
      <c r="BM1169" s="187"/>
      <c r="BQ1169" s="187"/>
      <c r="BU1169" s="187"/>
      <c r="BY1169" s="187"/>
      <c r="CC1169" s="187"/>
      <c r="CG1169" s="187"/>
      <c r="CK1169" s="187"/>
      <c r="CO1169" s="187"/>
      <c r="CS1169" s="187"/>
      <c r="CW1169" s="187"/>
      <c r="DF1169" s="187"/>
      <c r="DO1169" s="187"/>
    </row>
    <row r="1170" spans="65:119" x14ac:dyDescent="0.2">
      <c r="BM1170" s="187"/>
      <c r="BQ1170" s="187"/>
      <c r="BU1170" s="187"/>
      <c r="BY1170" s="187"/>
      <c r="CC1170" s="187"/>
      <c r="CG1170" s="187"/>
      <c r="CK1170" s="187"/>
      <c r="CO1170" s="187"/>
      <c r="CS1170" s="187"/>
      <c r="CW1170" s="187"/>
      <c r="DF1170" s="187"/>
      <c r="DO1170" s="187"/>
    </row>
    <row r="1171" spans="65:119" x14ac:dyDescent="0.2">
      <c r="BM1171" s="187"/>
      <c r="BQ1171" s="187"/>
      <c r="BU1171" s="187"/>
      <c r="BY1171" s="187"/>
      <c r="CC1171" s="187"/>
      <c r="CG1171" s="187"/>
      <c r="CK1171" s="187"/>
      <c r="CO1171" s="187"/>
      <c r="CS1171" s="187"/>
      <c r="CW1171" s="187"/>
      <c r="DF1171" s="187"/>
      <c r="DO1171" s="187"/>
    </row>
    <row r="1172" spans="65:119" x14ac:dyDescent="0.2">
      <c r="BM1172" s="187"/>
      <c r="BQ1172" s="187"/>
      <c r="BU1172" s="187"/>
      <c r="BY1172" s="187"/>
      <c r="CC1172" s="187"/>
      <c r="CG1172" s="187"/>
      <c r="CK1172" s="187"/>
      <c r="CO1172" s="187"/>
      <c r="CS1172" s="187"/>
      <c r="CW1172" s="187"/>
      <c r="DF1172" s="187"/>
      <c r="DO1172" s="187"/>
    </row>
    <row r="1173" spans="65:119" x14ac:dyDescent="0.2">
      <c r="BM1173" s="187"/>
      <c r="BQ1173" s="187"/>
      <c r="BU1173" s="187"/>
      <c r="BY1173" s="187"/>
      <c r="CC1173" s="187"/>
      <c r="CG1173" s="187"/>
      <c r="CK1173" s="187"/>
      <c r="CO1173" s="187"/>
      <c r="CS1173" s="187"/>
      <c r="CW1173" s="187"/>
      <c r="DF1173" s="187"/>
      <c r="DO1173" s="187"/>
    </row>
    <row r="1174" spans="65:119" x14ac:dyDescent="0.2">
      <c r="BM1174" s="187"/>
      <c r="BQ1174" s="187"/>
      <c r="BU1174" s="187"/>
      <c r="BY1174" s="187"/>
      <c r="CC1174" s="187"/>
      <c r="CG1174" s="187"/>
      <c r="CK1174" s="187"/>
      <c r="CO1174" s="187"/>
      <c r="CS1174" s="187"/>
      <c r="CW1174" s="187"/>
      <c r="DF1174" s="187"/>
      <c r="DO1174" s="187"/>
    </row>
    <row r="1175" spans="65:119" x14ac:dyDescent="0.2">
      <c r="BM1175" s="187"/>
      <c r="BQ1175" s="187"/>
      <c r="BU1175" s="187"/>
      <c r="BY1175" s="187"/>
      <c r="CC1175" s="187"/>
      <c r="CG1175" s="187"/>
      <c r="CK1175" s="187"/>
      <c r="CO1175" s="187"/>
      <c r="CS1175" s="187"/>
      <c r="CW1175" s="187"/>
      <c r="DF1175" s="187"/>
      <c r="DO1175" s="187"/>
    </row>
    <row r="1176" spans="65:119" x14ac:dyDescent="0.2">
      <c r="BM1176" s="187"/>
      <c r="BQ1176" s="187"/>
      <c r="BU1176" s="187"/>
      <c r="BY1176" s="187"/>
      <c r="CC1176" s="187"/>
      <c r="CG1176" s="187"/>
      <c r="CK1176" s="187"/>
      <c r="CO1176" s="187"/>
      <c r="CS1176" s="187"/>
      <c r="CW1176" s="187"/>
      <c r="DF1176" s="187"/>
      <c r="DO1176" s="187"/>
    </row>
    <row r="1177" spans="65:119" x14ac:dyDescent="0.2">
      <c r="BM1177" s="187"/>
      <c r="BQ1177" s="187"/>
      <c r="BU1177" s="187"/>
      <c r="BY1177" s="187"/>
      <c r="CC1177" s="187"/>
      <c r="CG1177" s="187"/>
      <c r="CK1177" s="187"/>
      <c r="CO1177" s="187"/>
      <c r="CS1177" s="187"/>
      <c r="CW1177" s="187"/>
      <c r="DF1177" s="187"/>
      <c r="DO1177" s="187"/>
    </row>
    <row r="1178" spans="65:119" x14ac:dyDescent="0.2">
      <c r="BM1178" s="187"/>
      <c r="BQ1178" s="187"/>
      <c r="BU1178" s="187"/>
      <c r="BY1178" s="187"/>
      <c r="CC1178" s="187"/>
      <c r="CG1178" s="187"/>
      <c r="CK1178" s="187"/>
      <c r="CO1178" s="187"/>
      <c r="CS1178" s="187"/>
      <c r="CW1178" s="187"/>
      <c r="DF1178" s="187"/>
      <c r="DO1178" s="187"/>
    </row>
    <row r="1179" spans="65:119" x14ac:dyDescent="0.2">
      <c r="BM1179" s="187"/>
      <c r="BQ1179" s="187"/>
      <c r="BU1179" s="187"/>
      <c r="BY1179" s="187"/>
      <c r="CC1179" s="187"/>
      <c r="CG1179" s="187"/>
      <c r="CK1179" s="187"/>
      <c r="CO1179" s="187"/>
      <c r="CS1179" s="187"/>
      <c r="CW1179" s="187"/>
      <c r="DF1179" s="187"/>
      <c r="DO1179" s="187"/>
    </row>
    <row r="1180" spans="65:119" x14ac:dyDescent="0.2">
      <c r="BM1180" s="187"/>
      <c r="BQ1180" s="187"/>
      <c r="BU1180" s="187"/>
      <c r="BY1180" s="187"/>
      <c r="CC1180" s="187"/>
      <c r="CG1180" s="187"/>
      <c r="CK1180" s="187"/>
      <c r="CO1180" s="187"/>
      <c r="CS1180" s="187"/>
      <c r="CW1180" s="187"/>
      <c r="DF1180" s="187"/>
      <c r="DO1180" s="187"/>
    </row>
    <row r="1181" spans="65:119" x14ac:dyDescent="0.2">
      <c r="BM1181" s="187"/>
      <c r="BQ1181" s="187"/>
      <c r="BU1181" s="187"/>
      <c r="BY1181" s="187"/>
      <c r="CC1181" s="187"/>
      <c r="CG1181" s="187"/>
      <c r="CK1181" s="187"/>
      <c r="CO1181" s="187"/>
      <c r="CS1181" s="187"/>
      <c r="CW1181" s="187"/>
      <c r="DF1181" s="187"/>
      <c r="DO1181" s="187"/>
    </row>
    <row r="1182" spans="65:119" x14ac:dyDescent="0.2">
      <c r="BM1182" s="187"/>
      <c r="BQ1182" s="187"/>
      <c r="BU1182" s="187"/>
      <c r="BY1182" s="187"/>
      <c r="CC1182" s="187"/>
      <c r="CG1182" s="187"/>
      <c r="CK1182" s="187"/>
      <c r="CO1182" s="187"/>
      <c r="CS1182" s="187"/>
      <c r="CW1182" s="187"/>
      <c r="DF1182" s="187"/>
      <c r="DO1182" s="187"/>
    </row>
    <row r="1183" spans="65:119" x14ac:dyDescent="0.2">
      <c r="BM1183" s="187"/>
      <c r="BQ1183" s="187"/>
      <c r="BU1183" s="187"/>
      <c r="BY1183" s="187"/>
      <c r="CC1183" s="187"/>
      <c r="CG1183" s="187"/>
      <c r="CK1183" s="187"/>
      <c r="CO1183" s="187"/>
      <c r="CS1183" s="187"/>
      <c r="CW1183" s="187"/>
      <c r="DF1183" s="187"/>
      <c r="DO1183" s="187"/>
    </row>
    <row r="1184" spans="65:119" x14ac:dyDescent="0.2">
      <c r="BM1184" s="187"/>
      <c r="BQ1184" s="187"/>
      <c r="BU1184" s="187"/>
      <c r="BY1184" s="187"/>
      <c r="CC1184" s="187"/>
      <c r="CG1184" s="187"/>
      <c r="CK1184" s="187"/>
      <c r="CO1184" s="187"/>
      <c r="CS1184" s="187"/>
      <c r="CW1184" s="187"/>
      <c r="DF1184" s="187"/>
      <c r="DO1184" s="187"/>
    </row>
    <row r="1185" spans="65:119" x14ac:dyDescent="0.2">
      <c r="BM1185" s="187"/>
      <c r="BQ1185" s="187"/>
      <c r="BU1185" s="187"/>
      <c r="BY1185" s="187"/>
      <c r="CC1185" s="187"/>
      <c r="CG1185" s="187"/>
      <c r="CK1185" s="187"/>
      <c r="CO1185" s="187"/>
      <c r="CS1185" s="187"/>
      <c r="CW1185" s="187"/>
      <c r="DF1185" s="187"/>
      <c r="DO1185" s="187"/>
    </row>
    <row r="1186" spans="65:119" x14ac:dyDescent="0.2">
      <c r="BM1186" s="187"/>
      <c r="BQ1186" s="187"/>
      <c r="BU1186" s="187"/>
      <c r="BY1186" s="187"/>
      <c r="CC1186" s="187"/>
      <c r="CG1186" s="187"/>
      <c r="CK1186" s="187"/>
      <c r="CO1186" s="187"/>
      <c r="CS1186" s="187"/>
      <c r="CW1186" s="187"/>
      <c r="DF1186" s="187"/>
      <c r="DO1186" s="187"/>
    </row>
    <row r="1187" spans="65:119" x14ac:dyDescent="0.2">
      <c r="BM1187" s="187"/>
      <c r="BQ1187" s="187"/>
      <c r="BU1187" s="187"/>
      <c r="BY1187" s="187"/>
      <c r="CC1187" s="187"/>
      <c r="CG1187" s="187"/>
      <c r="CK1187" s="187"/>
      <c r="CO1187" s="187"/>
      <c r="CS1187" s="187"/>
      <c r="CW1187" s="187"/>
      <c r="DF1187" s="187"/>
      <c r="DO1187" s="187"/>
    </row>
    <row r="1188" spans="65:119" x14ac:dyDescent="0.2">
      <c r="BM1188" s="187"/>
      <c r="BQ1188" s="187"/>
      <c r="BU1188" s="187"/>
      <c r="BY1188" s="187"/>
      <c r="CC1188" s="187"/>
      <c r="CG1188" s="187"/>
      <c r="CK1188" s="187"/>
      <c r="CO1188" s="187"/>
      <c r="CS1188" s="187"/>
      <c r="CW1188" s="187"/>
      <c r="DF1188" s="187"/>
      <c r="DO1188" s="187"/>
    </row>
    <row r="1189" spans="65:119" x14ac:dyDescent="0.2">
      <c r="BM1189" s="187"/>
      <c r="BQ1189" s="187"/>
      <c r="BU1189" s="187"/>
      <c r="BY1189" s="187"/>
      <c r="CC1189" s="187"/>
      <c r="CG1189" s="187"/>
      <c r="CK1189" s="187"/>
      <c r="CO1189" s="187"/>
      <c r="CS1189" s="187"/>
      <c r="CW1189" s="187"/>
      <c r="DF1189" s="187"/>
      <c r="DO1189" s="187"/>
    </row>
    <row r="1190" spans="65:119" x14ac:dyDescent="0.2">
      <c r="BM1190" s="187"/>
      <c r="BQ1190" s="187"/>
      <c r="BU1190" s="187"/>
      <c r="BY1190" s="187"/>
      <c r="CC1190" s="187"/>
      <c r="CG1190" s="187"/>
      <c r="CK1190" s="187"/>
      <c r="CO1190" s="187"/>
      <c r="CS1190" s="187"/>
      <c r="CW1190" s="187"/>
      <c r="DF1190" s="187"/>
      <c r="DO1190" s="187"/>
    </row>
    <row r="1191" spans="65:119" x14ac:dyDescent="0.2">
      <c r="BM1191" s="187"/>
      <c r="BQ1191" s="187"/>
      <c r="BU1191" s="187"/>
      <c r="BY1191" s="187"/>
      <c r="CC1191" s="187"/>
      <c r="CG1191" s="187"/>
      <c r="CK1191" s="187"/>
      <c r="CO1191" s="187"/>
      <c r="CS1191" s="187"/>
      <c r="CW1191" s="187"/>
      <c r="DF1191" s="187"/>
      <c r="DO1191" s="187"/>
    </row>
    <row r="1192" spans="65:119" x14ac:dyDescent="0.2">
      <c r="BM1192" s="187"/>
      <c r="BQ1192" s="187"/>
      <c r="BU1192" s="187"/>
      <c r="BY1192" s="187"/>
      <c r="CC1192" s="187"/>
      <c r="CG1192" s="187"/>
      <c r="CK1192" s="187"/>
      <c r="CO1192" s="187"/>
      <c r="CS1192" s="187"/>
      <c r="CW1192" s="187"/>
      <c r="DF1192" s="187"/>
      <c r="DO1192" s="187"/>
    </row>
    <row r="1193" spans="65:119" x14ac:dyDescent="0.2">
      <c r="BM1193" s="187"/>
      <c r="BQ1193" s="187"/>
      <c r="BU1193" s="187"/>
      <c r="BY1193" s="187"/>
      <c r="CC1193" s="187"/>
      <c r="CG1193" s="187"/>
      <c r="CK1193" s="187"/>
      <c r="CO1193" s="187"/>
      <c r="CS1193" s="187"/>
      <c r="CW1193" s="187"/>
      <c r="DF1193" s="187"/>
      <c r="DO1193" s="187"/>
    </row>
    <row r="1194" spans="65:119" x14ac:dyDescent="0.2">
      <c r="BM1194" s="187"/>
      <c r="BQ1194" s="187"/>
      <c r="BU1194" s="187"/>
      <c r="BY1194" s="187"/>
      <c r="CC1194" s="187"/>
      <c r="CG1194" s="187"/>
      <c r="CK1194" s="187"/>
      <c r="CO1194" s="187"/>
      <c r="CS1194" s="187"/>
      <c r="CW1194" s="187"/>
      <c r="DF1194" s="187"/>
      <c r="DO1194" s="187"/>
    </row>
    <row r="1195" spans="65:119" x14ac:dyDescent="0.2">
      <c r="BM1195" s="187"/>
      <c r="BQ1195" s="187"/>
      <c r="BU1195" s="187"/>
      <c r="BY1195" s="187"/>
      <c r="CC1195" s="187"/>
      <c r="CG1195" s="187"/>
      <c r="CK1195" s="187"/>
      <c r="CO1195" s="187"/>
      <c r="CS1195" s="187"/>
      <c r="CW1195" s="187"/>
      <c r="DF1195" s="187"/>
      <c r="DO1195" s="187"/>
    </row>
    <row r="1196" spans="65:119" x14ac:dyDescent="0.2">
      <c r="BM1196" s="187"/>
      <c r="BQ1196" s="187"/>
      <c r="BU1196" s="187"/>
      <c r="BY1196" s="187"/>
      <c r="CC1196" s="187"/>
      <c r="CG1196" s="187"/>
      <c r="CK1196" s="187"/>
      <c r="CO1196" s="187"/>
      <c r="CS1196" s="187"/>
      <c r="CW1196" s="187"/>
      <c r="DF1196" s="187"/>
      <c r="DO1196" s="187"/>
    </row>
    <row r="1197" spans="65:119" x14ac:dyDescent="0.2">
      <c r="BM1197" s="187"/>
      <c r="BQ1197" s="187"/>
      <c r="BU1197" s="187"/>
      <c r="BY1197" s="187"/>
      <c r="CC1197" s="187"/>
      <c r="CG1197" s="187"/>
      <c r="CK1197" s="187"/>
      <c r="CO1197" s="187"/>
      <c r="CS1197" s="187"/>
      <c r="CW1197" s="187"/>
      <c r="DF1197" s="187"/>
      <c r="DO1197" s="187"/>
    </row>
    <row r="1198" spans="65:119" x14ac:dyDescent="0.2">
      <c r="BM1198" s="187"/>
      <c r="BQ1198" s="187"/>
      <c r="BU1198" s="187"/>
      <c r="BY1198" s="187"/>
      <c r="CC1198" s="187"/>
      <c r="CG1198" s="187"/>
      <c r="CK1198" s="187"/>
      <c r="CO1198" s="187"/>
      <c r="CS1198" s="187"/>
      <c r="CW1198" s="187"/>
      <c r="DF1198" s="187"/>
      <c r="DO1198" s="187"/>
    </row>
    <row r="1199" spans="65:119" x14ac:dyDescent="0.2">
      <c r="BM1199" s="187"/>
      <c r="BQ1199" s="187"/>
      <c r="BU1199" s="187"/>
      <c r="BY1199" s="187"/>
      <c r="CC1199" s="187"/>
      <c r="CG1199" s="187"/>
      <c r="CK1199" s="187"/>
      <c r="CO1199" s="187"/>
      <c r="CS1199" s="187"/>
      <c r="CW1199" s="187"/>
      <c r="DF1199" s="187"/>
      <c r="DO1199" s="187"/>
    </row>
    <row r="1200" spans="65:119" x14ac:dyDescent="0.2">
      <c r="BM1200" s="187"/>
      <c r="BQ1200" s="187"/>
      <c r="BU1200" s="187"/>
      <c r="BY1200" s="187"/>
      <c r="CC1200" s="187"/>
      <c r="CG1200" s="187"/>
      <c r="CK1200" s="187"/>
      <c r="CO1200" s="187"/>
      <c r="CS1200" s="187"/>
      <c r="CW1200" s="187"/>
      <c r="DF1200" s="187"/>
      <c r="DO1200" s="187"/>
    </row>
    <row r="1201" spans="65:119" x14ac:dyDescent="0.2">
      <c r="BM1201" s="187"/>
      <c r="BQ1201" s="187"/>
      <c r="BU1201" s="187"/>
      <c r="BY1201" s="187"/>
      <c r="CC1201" s="187"/>
      <c r="CG1201" s="187"/>
      <c r="CK1201" s="187"/>
      <c r="CO1201" s="187"/>
      <c r="CS1201" s="187"/>
      <c r="CW1201" s="187"/>
      <c r="DF1201" s="187"/>
      <c r="DO1201" s="187"/>
    </row>
    <row r="1202" spans="65:119" x14ac:dyDescent="0.2">
      <c r="BM1202" s="187"/>
      <c r="BQ1202" s="187"/>
      <c r="BU1202" s="187"/>
      <c r="BY1202" s="187"/>
      <c r="CC1202" s="187"/>
      <c r="CG1202" s="187"/>
      <c r="CK1202" s="187"/>
      <c r="CO1202" s="187"/>
      <c r="CS1202" s="187"/>
      <c r="CW1202" s="187"/>
      <c r="DF1202" s="187"/>
      <c r="DO1202" s="187"/>
    </row>
    <row r="1203" spans="65:119" x14ac:dyDescent="0.2">
      <c r="BM1203" s="187"/>
      <c r="BQ1203" s="187"/>
      <c r="BU1203" s="187"/>
      <c r="BY1203" s="187"/>
      <c r="CC1203" s="187"/>
      <c r="CG1203" s="187"/>
      <c r="CK1203" s="187"/>
      <c r="CO1203" s="187"/>
      <c r="CS1203" s="187"/>
      <c r="CW1203" s="187"/>
      <c r="DF1203" s="187"/>
      <c r="DO1203" s="187"/>
    </row>
    <row r="1204" spans="65:119" x14ac:dyDescent="0.2">
      <c r="BM1204" s="187"/>
      <c r="BQ1204" s="187"/>
      <c r="BU1204" s="187"/>
      <c r="BY1204" s="187"/>
      <c r="CC1204" s="187"/>
      <c r="CG1204" s="187"/>
      <c r="CK1204" s="187"/>
      <c r="CO1204" s="187"/>
      <c r="CS1204" s="187"/>
      <c r="CW1204" s="187"/>
      <c r="DF1204" s="187"/>
      <c r="DO1204" s="187"/>
    </row>
    <row r="1205" spans="65:119" x14ac:dyDescent="0.2">
      <c r="BM1205" s="187"/>
      <c r="BQ1205" s="187"/>
      <c r="BU1205" s="187"/>
      <c r="BY1205" s="187"/>
      <c r="CC1205" s="187"/>
      <c r="CG1205" s="187"/>
      <c r="CK1205" s="187"/>
      <c r="CO1205" s="187"/>
      <c r="CS1205" s="187"/>
      <c r="CW1205" s="187"/>
      <c r="DF1205" s="187"/>
      <c r="DO1205" s="187"/>
    </row>
    <row r="1206" spans="65:119" x14ac:dyDescent="0.2">
      <c r="BM1206" s="187"/>
      <c r="BQ1206" s="187"/>
      <c r="BU1206" s="187"/>
      <c r="BY1206" s="187"/>
      <c r="CC1206" s="187"/>
      <c r="CG1206" s="187"/>
      <c r="CK1206" s="187"/>
      <c r="CO1206" s="187"/>
      <c r="CS1206" s="187"/>
      <c r="CW1206" s="187"/>
      <c r="DF1206" s="187"/>
      <c r="DO1206" s="187"/>
    </row>
    <row r="1207" spans="65:119" x14ac:dyDescent="0.2">
      <c r="BM1207" s="187"/>
      <c r="BQ1207" s="187"/>
      <c r="BU1207" s="187"/>
      <c r="BY1207" s="187"/>
      <c r="CC1207" s="187"/>
      <c r="CG1207" s="187"/>
      <c r="CK1207" s="187"/>
      <c r="CO1207" s="187"/>
      <c r="CS1207" s="187"/>
      <c r="CW1207" s="187"/>
      <c r="DF1207" s="187"/>
      <c r="DO1207" s="187"/>
    </row>
    <row r="1208" spans="65:119" x14ac:dyDescent="0.2">
      <c r="BM1208" s="187"/>
      <c r="BQ1208" s="187"/>
      <c r="BU1208" s="187"/>
      <c r="BY1208" s="187"/>
      <c r="CC1208" s="187"/>
      <c r="CG1208" s="187"/>
      <c r="CK1208" s="187"/>
      <c r="CO1208" s="187"/>
      <c r="CS1208" s="187"/>
      <c r="CW1208" s="187"/>
      <c r="DF1208" s="187"/>
      <c r="DO1208" s="187"/>
    </row>
    <row r="1209" spans="65:119" x14ac:dyDescent="0.2">
      <c r="BM1209" s="187"/>
      <c r="BQ1209" s="187"/>
      <c r="BU1209" s="187"/>
      <c r="BY1209" s="187"/>
      <c r="CC1209" s="187"/>
      <c r="CG1209" s="187"/>
      <c r="CK1209" s="187"/>
      <c r="CO1209" s="187"/>
      <c r="CS1209" s="187"/>
      <c r="CW1209" s="187"/>
      <c r="DF1209" s="187"/>
      <c r="DO1209" s="187"/>
    </row>
    <row r="1210" spans="65:119" x14ac:dyDescent="0.2">
      <c r="BM1210" s="187"/>
      <c r="BQ1210" s="187"/>
      <c r="BU1210" s="187"/>
      <c r="BY1210" s="187"/>
      <c r="CC1210" s="187"/>
      <c r="CG1210" s="187"/>
      <c r="CK1210" s="187"/>
      <c r="CO1210" s="187"/>
      <c r="CS1210" s="187"/>
      <c r="CW1210" s="187"/>
      <c r="DF1210" s="187"/>
      <c r="DO1210" s="187"/>
    </row>
    <row r="1211" spans="65:119" x14ac:dyDescent="0.2">
      <c r="BM1211" s="187"/>
      <c r="BQ1211" s="187"/>
      <c r="BU1211" s="187"/>
      <c r="BY1211" s="187"/>
      <c r="CC1211" s="187"/>
      <c r="CG1211" s="187"/>
      <c r="CK1211" s="187"/>
      <c r="CO1211" s="187"/>
      <c r="CS1211" s="187"/>
      <c r="CW1211" s="187"/>
      <c r="DF1211" s="187"/>
      <c r="DO1211" s="187"/>
    </row>
    <row r="1212" spans="65:119" x14ac:dyDescent="0.2">
      <c r="BM1212" s="187"/>
      <c r="BQ1212" s="187"/>
      <c r="BU1212" s="187"/>
      <c r="BY1212" s="187"/>
      <c r="CC1212" s="187"/>
      <c r="CG1212" s="187"/>
      <c r="CK1212" s="187"/>
      <c r="CO1212" s="187"/>
      <c r="CS1212" s="187"/>
      <c r="CW1212" s="187"/>
      <c r="DF1212" s="187"/>
      <c r="DO1212" s="187"/>
    </row>
    <row r="1213" spans="65:119" x14ac:dyDescent="0.2">
      <c r="BM1213" s="187"/>
      <c r="BQ1213" s="187"/>
      <c r="BU1213" s="187"/>
      <c r="BY1213" s="187"/>
      <c r="CC1213" s="187"/>
      <c r="CG1213" s="187"/>
      <c r="CK1213" s="187"/>
      <c r="CO1213" s="187"/>
      <c r="CS1213" s="187"/>
      <c r="CW1213" s="187"/>
      <c r="DF1213" s="187"/>
      <c r="DO1213" s="187"/>
    </row>
    <row r="1214" spans="65:119" x14ac:dyDescent="0.2">
      <c r="BM1214" s="187"/>
      <c r="BQ1214" s="187"/>
      <c r="BU1214" s="187"/>
      <c r="BY1214" s="187"/>
      <c r="CC1214" s="187"/>
      <c r="CG1214" s="187"/>
      <c r="CK1214" s="187"/>
      <c r="CO1214" s="187"/>
      <c r="CS1214" s="187"/>
      <c r="CW1214" s="187"/>
      <c r="DF1214" s="187"/>
      <c r="DO1214" s="187"/>
    </row>
    <row r="1215" spans="65:119" x14ac:dyDescent="0.2">
      <c r="BM1215" s="187"/>
      <c r="BQ1215" s="187"/>
      <c r="BU1215" s="187"/>
      <c r="BY1215" s="187"/>
      <c r="CC1215" s="187"/>
      <c r="CG1215" s="187"/>
      <c r="CK1215" s="187"/>
      <c r="CO1215" s="187"/>
      <c r="CS1215" s="187"/>
      <c r="CW1215" s="187"/>
      <c r="DF1215" s="187"/>
      <c r="DO1215" s="187"/>
    </row>
    <row r="1216" spans="65:119" x14ac:dyDescent="0.2">
      <c r="BM1216" s="187"/>
      <c r="BQ1216" s="187"/>
      <c r="BU1216" s="187"/>
      <c r="BY1216" s="187"/>
      <c r="CC1216" s="187"/>
      <c r="CG1216" s="187"/>
      <c r="CK1216" s="187"/>
      <c r="CO1216" s="187"/>
      <c r="CS1216" s="187"/>
      <c r="CW1216" s="187"/>
      <c r="DF1216" s="187"/>
      <c r="DO1216" s="187"/>
    </row>
    <row r="1217" spans="65:119" x14ac:dyDescent="0.2">
      <c r="BM1217" s="187"/>
      <c r="BQ1217" s="187"/>
      <c r="BU1217" s="187"/>
      <c r="BY1217" s="187"/>
      <c r="CC1217" s="187"/>
      <c r="CG1217" s="187"/>
      <c r="CK1217" s="187"/>
      <c r="CO1217" s="187"/>
      <c r="CS1217" s="187"/>
      <c r="CW1217" s="187"/>
      <c r="DF1217" s="187"/>
      <c r="DO1217" s="187"/>
    </row>
    <row r="1218" spans="65:119" x14ac:dyDescent="0.2">
      <c r="BM1218" s="187"/>
      <c r="BQ1218" s="187"/>
      <c r="BU1218" s="187"/>
      <c r="BY1218" s="187"/>
      <c r="CC1218" s="187"/>
      <c r="CG1218" s="187"/>
      <c r="CK1218" s="187"/>
      <c r="CO1218" s="187"/>
      <c r="CS1218" s="187"/>
      <c r="CW1218" s="187"/>
      <c r="DF1218" s="187"/>
      <c r="DO1218" s="187"/>
    </row>
    <row r="1219" spans="65:119" x14ac:dyDescent="0.2">
      <c r="BM1219" s="187"/>
      <c r="BQ1219" s="187"/>
      <c r="BU1219" s="187"/>
      <c r="BY1219" s="187"/>
      <c r="CC1219" s="187"/>
      <c r="CG1219" s="187"/>
      <c r="CK1219" s="187"/>
      <c r="CO1219" s="187"/>
      <c r="CS1219" s="187"/>
      <c r="CW1219" s="187"/>
      <c r="DF1219" s="187"/>
      <c r="DO1219" s="187"/>
    </row>
    <row r="1220" spans="65:119" x14ac:dyDescent="0.2">
      <c r="BM1220" s="187"/>
      <c r="BQ1220" s="187"/>
      <c r="BU1220" s="187"/>
      <c r="BY1220" s="187"/>
      <c r="CC1220" s="187"/>
      <c r="CG1220" s="187"/>
      <c r="CK1220" s="187"/>
      <c r="CO1220" s="187"/>
      <c r="CS1220" s="187"/>
      <c r="CW1220" s="187"/>
      <c r="DF1220" s="187"/>
      <c r="DO1220" s="187"/>
    </row>
    <row r="1221" spans="65:119" x14ac:dyDescent="0.2">
      <c r="BM1221" s="187"/>
      <c r="BQ1221" s="187"/>
      <c r="BU1221" s="187"/>
      <c r="BY1221" s="187"/>
      <c r="CC1221" s="187"/>
      <c r="CG1221" s="187"/>
      <c r="CK1221" s="187"/>
      <c r="CO1221" s="187"/>
      <c r="CS1221" s="187"/>
      <c r="CW1221" s="187"/>
      <c r="DF1221" s="187"/>
      <c r="DO1221" s="187"/>
    </row>
    <row r="1222" spans="65:119" x14ac:dyDescent="0.2">
      <c r="BM1222" s="187"/>
      <c r="BQ1222" s="187"/>
      <c r="BU1222" s="187"/>
      <c r="BY1222" s="187"/>
      <c r="CC1222" s="187"/>
      <c r="CG1222" s="187"/>
      <c r="CK1222" s="187"/>
      <c r="CO1222" s="187"/>
      <c r="CS1222" s="187"/>
      <c r="CW1222" s="187"/>
      <c r="DF1222" s="187"/>
      <c r="DO1222" s="187"/>
    </row>
    <row r="1223" spans="65:119" x14ac:dyDescent="0.2">
      <c r="BM1223" s="187"/>
      <c r="BQ1223" s="187"/>
      <c r="BU1223" s="187"/>
      <c r="BY1223" s="187"/>
      <c r="CC1223" s="187"/>
      <c r="CG1223" s="187"/>
      <c r="CK1223" s="187"/>
      <c r="CO1223" s="187"/>
      <c r="CS1223" s="187"/>
      <c r="CW1223" s="187"/>
      <c r="DF1223" s="187"/>
      <c r="DO1223" s="187"/>
    </row>
    <row r="1224" spans="65:119" x14ac:dyDescent="0.2">
      <c r="BM1224" s="187"/>
      <c r="BQ1224" s="187"/>
      <c r="BU1224" s="187"/>
      <c r="BY1224" s="187"/>
      <c r="CC1224" s="187"/>
      <c r="CG1224" s="187"/>
      <c r="CK1224" s="187"/>
      <c r="CO1224" s="187"/>
      <c r="CS1224" s="187"/>
      <c r="CW1224" s="187"/>
      <c r="DF1224" s="187"/>
      <c r="DO1224" s="187"/>
    </row>
    <row r="1225" spans="65:119" x14ac:dyDescent="0.2">
      <c r="BM1225" s="187"/>
      <c r="BQ1225" s="187"/>
      <c r="BU1225" s="187"/>
      <c r="BY1225" s="187"/>
      <c r="CC1225" s="187"/>
      <c r="CG1225" s="187"/>
      <c r="CK1225" s="187"/>
      <c r="CO1225" s="187"/>
      <c r="CS1225" s="187"/>
      <c r="CW1225" s="187"/>
      <c r="DF1225" s="187"/>
      <c r="DO1225" s="187"/>
    </row>
    <row r="1226" spans="65:119" x14ac:dyDescent="0.2">
      <c r="BM1226" s="187"/>
      <c r="BQ1226" s="187"/>
      <c r="BU1226" s="187"/>
      <c r="BY1226" s="187"/>
      <c r="CC1226" s="187"/>
      <c r="CG1226" s="187"/>
      <c r="CK1226" s="187"/>
      <c r="CO1226" s="187"/>
      <c r="CS1226" s="187"/>
      <c r="CW1226" s="187"/>
      <c r="DF1226" s="187"/>
      <c r="DO1226" s="187"/>
    </row>
    <row r="1227" spans="65:119" x14ac:dyDescent="0.2">
      <c r="BM1227" s="187"/>
      <c r="BQ1227" s="187"/>
      <c r="BU1227" s="187"/>
      <c r="BY1227" s="187"/>
      <c r="CC1227" s="187"/>
      <c r="CG1227" s="187"/>
      <c r="CK1227" s="187"/>
      <c r="CO1227" s="187"/>
      <c r="CS1227" s="187"/>
      <c r="CW1227" s="187"/>
      <c r="DF1227" s="187"/>
      <c r="DO1227" s="187"/>
    </row>
    <row r="1228" spans="65:119" x14ac:dyDescent="0.2">
      <c r="BM1228" s="187"/>
      <c r="BQ1228" s="187"/>
      <c r="BU1228" s="187"/>
      <c r="BY1228" s="187"/>
      <c r="CC1228" s="187"/>
      <c r="CG1228" s="187"/>
      <c r="CK1228" s="187"/>
      <c r="CO1228" s="187"/>
      <c r="CS1228" s="187"/>
      <c r="CW1228" s="187"/>
      <c r="DF1228" s="187"/>
      <c r="DO1228" s="187"/>
    </row>
    <row r="1229" spans="65:119" x14ac:dyDescent="0.2">
      <c r="BM1229" s="187"/>
      <c r="BQ1229" s="187"/>
      <c r="BU1229" s="187"/>
      <c r="BY1229" s="187"/>
      <c r="CC1229" s="187"/>
      <c r="CG1229" s="187"/>
      <c r="CK1229" s="187"/>
      <c r="CO1229" s="187"/>
      <c r="CS1229" s="187"/>
      <c r="CW1229" s="187"/>
      <c r="DF1229" s="187"/>
      <c r="DO1229" s="187"/>
    </row>
    <row r="1230" spans="65:119" x14ac:dyDescent="0.2">
      <c r="BM1230" s="187"/>
      <c r="BQ1230" s="187"/>
      <c r="BU1230" s="187"/>
      <c r="BY1230" s="187"/>
      <c r="CC1230" s="187"/>
      <c r="CG1230" s="187"/>
      <c r="CK1230" s="187"/>
      <c r="CO1230" s="187"/>
      <c r="CS1230" s="187"/>
      <c r="CW1230" s="187"/>
      <c r="DF1230" s="187"/>
      <c r="DO1230" s="187"/>
    </row>
    <row r="1231" spans="65:119" x14ac:dyDescent="0.2">
      <c r="BM1231" s="187"/>
      <c r="BQ1231" s="187"/>
      <c r="BU1231" s="187"/>
      <c r="BY1231" s="187"/>
      <c r="CC1231" s="187"/>
      <c r="CG1231" s="187"/>
      <c r="CK1231" s="187"/>
      <c r="CO1231" s="187"/>
      <c r="CS1231" s="187"/>
      <c r="CW1231" s="187"/>
      <c r="DF1231" s="187"/>
      <c r="DO1231" s="187"/>
    </row>
    <row r="1232" spans="65:119" x14ac:dyDescent="0.2">
      <c r="BM1232" s="187"/>
      <c r="BQ1232" s="187"/>
      <c r="BU1232" s="187"/>
      <c r="BY1232" s="187"/>
      <c r="CC1232" s="187"/>
      <c r="CG1232" s="187"/>
      <c r="CK1232" s="187"/>
      <c r="CO1232" s="187"/>
      <c r="CS1232" s="187"/>
      <c r="CW1232" s="187"/>
      <c r="DF1232" s="187"/>
      <c r="DO1232" s="187"/>
    </row>
    <row r="1233" spans="65:119" x14ac:dyDescent="0.2">
      <c r="BM1233" s="187"/>
      <c r="BQ1233" s="187"/>
      <c r="BU1233" s="187"/>
      <c r="BY1233" s="187"/>
      <c r="CC1233" s="187"/>
      <c r="CG1233" s="187"/>
      <c r="CK1233" s="187"/>
      <c r="CO1233" s="187"/>
      <c r="CS1233" s="187"/>
      <c r="CW1233" s="187"/>
      <c r="DF1233" s="187"/>
      <c r="DO1233" s="187"/>
    </row>
    <row r="1234" spans="65:119" x14ac:dyDescent="0.2">
      <c r="BM1234" s="187"/>
      <c r="BQ1234" s="187"/>
      <c r="BU1234" s="187"/>
      <c r="BY1234" s="187"/>
      <c r="CC1234" s="187"/>
      <c r="CG1234" s="187"/>
      <c r="CK1234" s="187"/>
      <c r="CO1234" s="187"/>
      <c r="CS1234" s="187"/>
      <c r="CW1234" s="187"/>
      <c r="DF1234" s="187"/>
      <c r="DO1234" s="187"/>
    </row>
    <row r="1235" spans="65:119" x14ac:dyDescent="0.2">
      <c r="BM1235" s="187"/>
      <c r="BQ1235" s="187"/>
      <c r="BU1235" s="187"/>
      <c r="BY1235" s="187"/>
      <c r="CC1235" s="187"/>
      <c r="CG1235" s="187"/>
      <c r="CK1235" s="187"/>
      <c r="CO1235" s="187"/>
      <c r="CS1235" s="187"/>
      <c r="CW1235" s="187"/>
      <c r="DF1235" s="187"/>
      <c r="DO1235" s="187"/>
    </row>
    <row r="1236" spans="65:119" x14ac:dyDescent="0.2">
      <c r="BM1236" s="187"/>
      <c r="BQ1236" s="187"/>
      <c r="BU1236" s="187"/>
      <c r="BY1236" s="187"/>
      <c r="CC1236" s="187"/>
      <c r="CG1236" s="187"/>
      <c r="CK1236" s="187"/>
      <c r="CO1236" s="187"/>
      <c r="CS1236" s="187"/>
      <c r="CW1236" s="187"/>
      <c r="DF1236" s="187"/>
      <c r="DO1236" s="187"/>
    </row>
    <row r="1237" spans="65:119" x14ac:dyDescent="0.2">
      <c r="BM1237" s="187"/>
      <c r="BQ1237" s="187"/>
      <c r="BU1237" s="187"/>
      <c r="BY1237" s="187"/>
      <c r="CC1237" s="187"/>
      <c r="CG1237" s="187"/>
      <c r="CK1237" s="187"/>
      <c r="CO1237" s="187"/>
      <c r="CS1237" s="187"/>
      <c r="CW1237" s="187"/>
      <c r="DF1237" s="187"/>
      <c r="DO1237" s="187"/>
    </row>
    <row r="1238" spans="65:119" x14ac:dyDescent="0.2">
      <c r="BM1238" s="187"/>
      <c r="BQ1238" s="187"/>
      <c r="BU1238" s="187"/>
      <c r="BY1238" s="187"/>
      <c r="CC1238" s="187"/>
      <c r="CG1238" s="187"/>
      <c r="CK1238" s="187"/>
      <c r="CO1238" s="187"/>
      <c r="CS1238" s="187"/>
      <c r="CW1238" s="187"/>
      <c r="DF1238" s="187"/>
      <c r="DO1238" s="187"/>
    </row>
    <row r="1239" spans="65:119" x14ac:dyDescent="0.2">
      <c r="BM1239" s="187"/>
      <c r="BQ1239" s="187"/>
      <c r="BU1239" s="187"/>
      <c r="BY1239" s="187"/>
      <c r="CC1239" s="187"/>
      <c r="CG1239" s="187"/>
      <c r="CK1239" s="187"/>
      <c r="CO1239" s="187"/>
      <c r="CS1239" s="187"/>
      <c r="CW1239" s="187"/>
      <c r="DF1239" s="187"/>
      <c r="DO1239" s="187"/>
    </row>
    <row r="1240" spans="65:119" x14ac:dyDescent="0.2">
      <c r="BM1240" s="187"/>
      <c r="BQ1240" s="187"/>
      <c r="BU1240" s="187"/>
      <c r="BY1240" s="187"/>
      <c r="CC1240" s="187"/>
      <c r="CG1240" s="187"/>
      <c r="CK1240" s="187"/>
      <c r="CO1240" s="187"/>
      <c r="CS1240" s="187"/>
      <c r="CW1240" s="187"/>
      <c r="DF1240" s="187"/>
      <c r="DO1240" s="187"/>
    </row>
    <row r="1241" spans="65:119" x14ac:dyDescent="0.2">
      <c r="BM1241" s="187"/>
      <c r="BQ1241" s="187"/>
      <c r="BU1241" s="187"/>
      <c r="BY1241" s="187"/>
      <c r="CC1241" s="187"/>
      <c r="CG1241" s="187"/>
      <c r="CK1241" s="187"/>
      <c r="CO1241" s="187"/>
      <c r="CS1241" s="187"/>
      <c r="CW1241" s="187"/>
      <c r="DF1241" s="187"/>
      <c r="DO1241" s="187"/>
    </row>
    <row r="1242" spans="65:119" x14ac:dyDescent="0.2">
      <c r="BM1242" s="187"/>
      <c r="BQ1242" s="187"/>
      <c r="BU1242" s="187"/>
      <c r="BY1242" s="187"/>
      <c r="CC1242" s="187"/>
      <c r="CG1242" s="187"/>
      <c r="CK1242" s="187"/>
      <c r="CO1242" s="187"/>
      <c r="CS1242" s="187"/>
      <c r="CW1242" s="187"/>
      <c r="DF1242" s="187"/>
      <c r="DO1242" s="187"/>
    </row>
    <row r="1243" spans="65:119" x14ac:dyDescent="0.2">
      <c r="BM1243" s="187"/>
      <c r="BQ1243" s="187"/>
      <c r="BU1243" s="187"/>
      <c r="BY1243" s="187"/>
      <c r="CC1243" s="187"/>
      <c r="CG1243" s="187"/>
      <c r="CK1243" s="187"/>
      <c r="CO1243" s="187"/>
      <c r="CS1243" s="187"/>
      <c r="CW1243" s="187"/>
      <c r="DF1243" s="187"/>
      <c r="DO1243" s="187"/>
    </row>
    <row r="1244" spans="65:119" x14ac:dyDescent="0.2">
      <c r="BM1244" s="187"/>
      <c r="BQ1244" s="187"/>
      <c r="BU1244" s="187"/>
      <c r="BY1244" s="187"/>
      <c r="CC1244" s="187"/>
      <c r="CG1244" s="187"/>
      <c r="CK1244" s="187"/>
      <c r="CO1244" s="187"/>
      <c r="CS1244" s="187"/>
      <c r="CW1244" s="187"/>
      <c r="DF1244" s="187"/>
      <c r="DO1244" s="187"/>
    </row>
    <row r="1245" spans="65:119" x14ac:dyDescent="0.2">
      <c r="BM1245" s="187"/>
      <c r="BQ1245" s="187"/>
      <c r="BU1245" s="187"/>
      <c r="BY1245" s="187"/>
      <c r="CC1245" s="187"/>
      <c r="CG1245" s="187"/>
      <c r="CK1245" s="187"/>
      <c r="CO1245" s="187"/>
      <c r="CS1245" s="187"/>
      <c r="CW1245" s="187"/>
      <c r="DF1245" s="187"/>
      <c r="DO1245" s="187"/>
    </row>
    <row r="1246" spans="65:119" x14ac:dyDescent="0.2">
      <c r="BM1246" s="187"/>
      <c r="BQ1246" s="187"/>
      <c r="BU1246" s="187"/>
      <c r="BY1246" s="187"/>
      <c r="CC1246" s="187"/>
      <c r="CG1246" s="187"/>
      <c r="CK1246" s="187"/>
      <c r="CO1246" s="187"/>
      <c r="CS1246" s="187"/>
      <c r="CW1246" s="187"/>
      <c r="DF1246" s="187"/>
      <c r="DO1246" s="187"/>
    </row>
    <row r="1247" spans="65:119" x14ac:dyDescent="0.2">
      <c r="BM1247" s="187"/>
      <c r="BQ1247" s="187"/>
      <c r="BU1247" s="187"/>
      <c r="BY1247" s="187"/>
      <c r="CC1247" s="187"/>
      <c r="CG1247" s="187"/>
      <c r="CK1247" s="187"/>
      <c r="CO1247" s="187"/>
      <c r="CS1247" s="187"/>
      <c r="CW1247" s="187"/>
      <c r="DF1247" s="187"/>
      <c r="DO1247" s="187"/>
    </row>
    <row r="1248" spans="65:119" x14ac:dyDescent="0.2">
      <c r="BM1248" s="187"/>
      <c r="BQ1248" s="187"/>
      <c r="BU1248" s="187"/>
      <c r="BY1248" s="187"/>
      <c r="CC1248" s="187"/>
      <c r="CG1248" s="187"/>
      <c r="CK1248" s="187"/>
      <c r="CO1248" s="187"/>
      <c r="CS1248" s="187"/>
      <c r="CW1248" s="187"/>
      <c r="DF1248" s="187"/>
      <c r="DO1248" s="187"/>
    </row>
    <row r="1249" spans="65:119" x14ac:dyDescent="0.2">
      <c r="BM1249" s="187"/>
      <c r="BQ1249" s="187"/>
      <c r="BU1249" s="187"/>
      <c r="BY1249" s="187"/>
      <c r="CC1249" s="187"/>
      <c r="CG1249" s="187"/>
      <c r="CK1249" s="187"/>
      <c r="CO1249" s="187"/>
      <c r="CS1249" s="187"/>
      <c r="CW1249" s="187"/>
      <c r="DF1249" s="187"/>
      <c r="DO1249" s="187"/>
    </row>
    <row r="1250" spans="65:119" x14ac:dyDescent="0.2">
      <c r="BM1250" s="187"/>
      <c r="BQ1250" s="187"/>
      <c r="BU1250" s="187"/>
      <c r="BY1250" s="187"/>
      <c r="CC1250" s="187"/>
      <c r="CG1250" s="187"/>
      <c r="CK1250" s="187"/>
      <c r="CO1250" s="187"/>
      <c r="CS1250" s="187"/>
      <c r="CW1250" s="187"/>
      <c r="DF1250" s="187"/>
      <c r="DO1250" s="187"/>
    </row>
    <row r="1251" spans="65:119" x14ac:dyDescent="0.2">
      <c r="BM1251" s="187"/>
      <c r="BQ1251" s="187"/>
      <c r="BU1251" s="187"/>
      <c r="BY1251" s="187"/>
      <c r="CC1251" s="187"/>
      <c r="CG1251" s="187"/>
      <c r="CK1251" s="187"/>
      <c r="CO1251" s="187"/>
      <c r="CS1251" s="187"/>
      <c r="CW1251" s="187"/>
      <c r="DF1251" s="187"/>
      <c r="DO1251" s="187"/>
    </row>
    <row r="1252" spans="65:119" x14ac:dyDescent="0.2">
      <c r="BM1252" s="187"/>
      <c r="BQ1252" s="187"/>
      <c r="BU1252" s="187"/>
      <c r="BY1252" s="187"/>
      <c r="CC1252" s="187"/>
      <c r="CG1252" s="187"/>
      <c r="CK1252" s="187"/>
      <c r="CO1252" s="187"/>
      <c r="CS1252" s="187"/>
      <c r="CW1252" s="187"/>
      <c r="DF1252" s="187"/>
      <c r="DO1252" s="187"/>
    </row>
    <row r="1253" spans="65:119" x14ac:dyDescent="0.2">
      <c r="BM1253" s="187"/>
      <c r="BQ1253" s="187"/>
      <c r="BU1253" s="187"/>
      <c r="BY1253" s="187"/>
      <c r="CC1253" s="187"/>
      <c r="CG1253" s="187"/>
      <c r="CK1253" s="187"/>
      <c r="CO1253" s="187"/>
      <c r="CS1253" s="187"/>
      <c r="CW1253" s="187"/>
      <c r="DF1253" s="187"/>
      <c r="DO1253" s="187"/>
    </row>
    <row r="1254" spans="65:119" x14ac:dyDescent="0.2">
      <c r="BM1254" s="187"/>
      <c r="BQ1254" s="187"/>
      <c r="BU1254" s="187"/>
      <c r="BY1254" s="187"/>
      <c r="CC1254" s="187"/>
      <c r="CG1254" s="187"/>
      <c r="CK1254" s="187"/>
      <c r="CO1254" s="187"/>
      <c r="CS1254" s="187"/>
      <c r="CW1254" s="187"/>
      <c r="DF1254" s="187"/>
      <c r="DO1254" s="187"/>
    </row>
    <row r="1255" spans="65:119" x14ac:dyDescent="0.2">
      <c r="BM1255" s="187"/>
      <c r="BQ1255" s="187"/>
      <c r="BU1255" s="187"/>
      <c r="BY1255" s="187"/>
      <c r="CC1255" s="187"/>
      <c r="CG1255" s="187"/>
      <c r="CK1255" s="187"/>
      <c r="CO1255" s="187"/>
      <c r="CS1255" s="187"/>
      <c r="CW1255" s="187"/>
      <c r="DF1255" s="187"/>
      <c r="DO1255" s="187"/>
    </row>
    <row r="1256" spans="65:119" x14ac:dyDescent="0.2">
      <c r="BM1256" s="187"/>
      <c r="BQ1256" s="187"/>
      <c r="BU1256" s="187"/>
      <c r="BY1256" s="187"/>
      <c r="CC1256" s="187"/>
      <c r="CG1256" s="187"/>
      <c r="CK1256" s="187"/>
      <c r="CO1256" s="187"/>
      <c r="CS1256" s="187"/>
      <c r="CW1256" s="187"/>
      <c r="DF1256" s="187"/>
      <c r="DO1256" s="187"/>
    </row>
    <row r="1257" spans="65:119" x14ac:dyDescent="0.2">
      <c r="BM1257" s="187"/>
      <c r="BQ1257" s="187"/>
      <c r="BU1257" s="187"/>
      <c r="BY1257" s="187"/>
      <c r="CC1257" s="187"/>
      <c r="CG1257" s="187"/>
      <c r="CK1257" s="187"/>
      <c r="CO1257" s="187"/>
      <c r="CS1257" s="187"/>
      <c r="CW1257" s="187"/>
      <c r="DF1257" s="187"/>
      <c r="DO1257" s="187"/>
    </row>
    <row r="1258" spans="65:119" x14ac:dyDescent="0.2">
      <c r="BM1258" s="187"/>
      <c r="BQ1258" s="187"/>
      <c r="BU1258" s="187"/>
      <c r="BY1258" s="187"/>
      <c r="CC1258" s="187"/>
      <c r="CG1258" s="187"/>
      <c r="CK1258" s="187"/>
      <c r="CO1258" s="187"/>
      <c r="CS1258" s="187"/>
      <c r="CW1258" s="187"/>
      <c r="DF1258" s="187"/>
      <c r="DO1258" s="187"/>
    </row>
    <row r="1259" spans="65:119" x14ac:dyDescent="0.2">
      <c r="BM1259" s="187"/>
      <c r="BQ1259" s="187"/>
      <c r="BU1259" s="187"/>
      <c r="BY1259" s="187"/>
      <c r="CC1259" s="187"/>
      <c r="CG1259" s="187"/>
      <c r="CK1259" s="187"/>
      <c r="CO1259" s="187"/>
      <c r="CS1259" s="187"/>
      <c r="CW1259" s="187"/>
      <c r="DF1259" s="187"/>
      <c r="DO1259" s="187"/>
    </row>
    <row r="1260" spans="65:119" x14ac:dyDescent="0.2">
      <c r="BM1260" s="187"/>
      <c r="BQ1260" s="187"/>
      <c r="BU1260" s="187"/>
      <c r="BY1260" s="187"/>
      <c r="CC1260" s="187"/>
      <c r="CG1260" s="187"/>
      <c r="CK1260" s="187"/>
      <c r="CO1260" s="187"/>
      <c r="CS1260" s="187"/>
      <c r="CW1260" s="187"/>
      <c r="DF1260" s="187"/>
      <c r="DO1260" s="187"/>
    </row>
    <row r="1261" spans="65:119" x14ac:dyDescent="0.2">
      <c r="BM1261" s="187"/>
      <c r="BQ1261" s="187"/>
      <c r="BU1261" s="187"/>
      <c r="BY1261" s="187"/>
      <c r="CC1261" s="187"/>
      <c r="CG1261" s="187"/>
      <c r="CK1261" s="187"/>
      <c r="CO1261" s="187"/>
      <c r="CS1261" s="187"/>
      <c r="CW1261" s="187"/>
      <c r="DF1261" s="187"/>
      <c r="DO1261" s="187"/>
    </row>
    <row r="1262" spans="65:119" x14ac:dyDescent="0.2">
      <c r="BM1262" s="187"/>
      <c r="BQ1262" s="187"/>
      <c r="BU1262" s="187"/>
      <c r="BY1262" s="187"/>
      <c r="CC1262" s="187"/>
      <c r="CG1262" s="187"/>
      <c r="CK1262" s="187"/>
      <c r="CO1262" s="187"/>
      <c r="CS1262" s="187"/>
      <c r="CW1262" s="187"/>
      <c r="DF1262" s="187"/>
      <c r="DO1262" s="187"/>
    </row>
    <row r="1263" spans="65:119" x14ac:dyDescent="0.2">
      <c r="BM1263" s="187"/>
      <c r="BQ1263" s="187"/>
      <c r="BU1263" s="187"/>
      <c r="BY1263" s="187"/>
      <c r="CC1263" s="187"/>
      <c r="CG1263" s="187"/>
      <c r="CK1263" s="187"/>
      <c r="CO1263" s="187"/>
      <c r="CS1263" s="187"/>
      <c r="CW1263" s="187"/>
      <c r="DF1263" s="187"/>
      <c r="DO1263" s="187"/>
    </row>
    <row r="1264" spans="65:119" x14ac:dyDescent="0.2">
      <c r="BM1264" s="187"/>
      <c r="BQ1264" s="187"/>
      <c r="BU1264" s="187"/>
      <c r="BY1264" s="187"/>
      <c r="CC1264" s="187"/>
      <c r="CG1264" s="187"/>
      <c r="CK1264" s="187"/>
      <c r="CO1264" s="187"/>
      <c r="CS1264" s="187"/>
      <c r="CW1264" s="187"/>
      <c r="DF1264" s="187"/>
      <c r="DO1264" s="187"/>
    </row>
    <row r="1265" spans="65:119" x14ac:dyDescent="0.2">
      <c r="BM1265" s="187"/>
      <c r="BQ1265" s="187"/>
      <c r="BU1265" s="187"/>
      <c r="BY1265" s="187"/>
      <c r="CC1265" s="187"/>
      <c r="CG1265" s="187"/>
      <c r="CK1265" s="187"/>
      <c r="CO1265" s="187"/>
      <c r="CS1265" s="187"/>
      <c r="CW1265" s="187"/>
      <c r="DF1265" s="187"/>
      <c r="DO1265" s="187"/>
    </row>
    <row r="1266" spans="65:119" x14ac:dyDescent="0.2">
      <c r="BM1266" s="187"/>
      <c r="BQ1266" s="187"/>
      <c r="BU1266" s="187"/>
      <c r="BY1266" s="187"/>
      <c r="CC1266" s="187"/>
      <c r="CG1266" s="187"/>
      <c r="CK1266" s="187"/>
      <c r="CO1266" s="187"/>
      <c r="CS1266" s="187"/>
      <c r="CW1266" s="187"/>
      <c r="DF1266" s="187"/>
      <c r="DO1266" s="187"/>
    </row>
    <row r="1267" spans="65:119" x14ac:dyDescent="0.2">
      <c r="BM1267" s="187"/>
      <c r="BQ1267" s="187"/>
      <c r="BU1267" s="187"/>
      <c r="BY1267" s="187"/>
      <c r="CC1267" s="187"/>
      <c r="CG1267" s="187"/>
      <c r="CK1267" s="187"/>
      <c r="CO1267" s="187"/>
      <c r="CS1267" s="187"/>
      <c r="CW1267" s="187"/>
      <c r="DF1267" s="187"/>
      <c r="DO1267" s="187"/>
    </row>
    <row r="1268" spans="65:119" x14ac:dyDescent="0.2">
      <c r="BM1268" s="187"/>
      <c r="BQ1268" s="187"/>
      <c r="BU1268" s="187"/>
      <c r="BY1268" s="187"/>
      <c r="CC1268" s="187"/>
      <c r="CG1268" s="187"/>
      <c r="CK1268" s="187"/>
      <c r="CO1268" s="187"/>
      <c r="CS1268" s="187"/>
      <c r="CW1268" s="187"/>
      <c r="DF1268" s="187"/>
      <c r="DO1268" s="187"/>
    </row>
    <row r="1269" spans="65:119" x14ac:dyDescent="0.2">
      <c r="BM1269" s="187"/>
      <c r="BQ1269" s="187"/>
      <c r="BU1269" s="187"/>
      <c r="BY1269" s="187"/>
      <c r="CC1269" s="187"/>
      <c r="CG1269" s="187"/>
      <c r="CK1269" s="187"/>
      <c r="CO1269" s="187"/>
      <c r="CS1269" s="187"/>
      <c r="CW1269" s="187"/>
      <c r="DF1269" s="187"/>
      <c r="DO1269" s="187"/>
    </row>
    <row r="1270" spans="65:119" x14ac:dyDescent="0.2">
      <c r="BM1270" s="187"/>
      <c r="BQ1270" s="187"/>
      <c r="BU1270" s="187"/>
      <c r="BY1270" s="187"/>
      <c r="CC1270" s="187"/>
      <c r="CG1270" s="187"/>
      <c r="CK1270" s="187"/>
      <c r="CO1270" s="187"/>
      <c r="CS1270" s="187"/>
      <c r="CW1270" s="187"/>
      <c r="DF1270" s="187"/>
      <c r="DO1270" s="187"/>
    </row>
    <row r="1271" spans="65:119" x14ac:dyDescent="0.2">
      <c r="BM1271" s="187"/>
      <c r="BQ1271" s="187"/>
      <c r="BU1271" s="187"/>
      <c r="BY1271" s="187"/>
      <c r="CC1271" s="187"/>
      <c r="CG1271" s="187"/>
      <c r="CK1271" s="187"/>
      <c r="CO1271" s="187"/>
      <c r="CS1271" s="187"/>
      <c r="CW1271" s="187"/>
      <c r="DF1271" s="187"/>
      <c r="DO1271" s="187"/>
    </row>
    <row r="1272" spans="65:119" x14ac:dyDescent="0.2">
      <c r="BM1272" s="187"/>
      <c r="BQ1272" s="187"/>
      <c r="BU1272" s="187"/>
      <c r="BY1272" s="187"/>
      <c r="CC1272" s="187"/>
      <c r="CG1272" s="187"/>
      <c r="CK1272" s="187"/>
      <c r="CO1272" s="187"/>
      <c r="CS1272" s="187"/>
      <c r="CW1272" s="187"/>
      <c r="DF1272" s="187"/>
      <c r="DO1272" s="187"/>
    </row>
    <row r="1273" spans="65:119" x14ac:dyDescent="0.2">
      <c r="BM1273" s="187"/>
      <c r="BQ1273" s="187"/>
      <c r="BU1273" s="187"/>
      <c r="BY1273" s="187"/>
      <c r="CC1273" s="187"/>
      <c r="CG1273" s="187"/>
      <c r="CK1273" s="187"/>
      <c r="CO1273" s="187"/>
      <c r="CS1273" s="187"/>
      <c r="CW1273" s="187"/>
      <c r="DF1273" s="187"/>
      <c r="DO1273" s="187"/>
    </row>
    <row r="1274" spans="65:119" x14ac:dyDescent="0.2">
      <c r="BM1274" s="187"/>
      <c r="BQ1274" s="187"/>
      <c r="BU1274" s="187"/>
      <c r="BY1274" s="187"/>
      <c r="CC1274" s="187"/>
      <c r="CG1274" s="187"/>
      <c r="CK1274" s="187"/>
      <c r="CO1274" s="187"/>
      <c r="CS1274" s="187"/>
      <c r="CW1274" s="187"/>
      <c r="DF1274" s="187"/>
      <c r="DO1274" s="187"/>
    </row>
    <row r="1275" spans="65:119" x14ac:dyDescent="0.2">
      <c r="BM1275" s="187"/>
      <c r="BQ1275" s="187"/>
      <c r="BU1275" s="187"/>
      <c r="BY1275" s="187"/>
      <c r="CC1275" s="187"/>
      <c r="CG1275" s="187"/>
      <c r="CK1275" s="187"/>
      <c r="CO1275" s="187"/>
      <c r="CS1275" s="187"/>
      <c r="CW1275" s="187"/>
      <c r="DF1275" s="187"/>
      <c r="DO1275" s="187"/>
    </row>
    <row r="1276" spans="65:119" x14ac:dyDescent="0.2">
      <c r="BM1276" s="187"/>
      <c r="BQ1276" s="187"/>
      <c r="BU1276" s="187"/>
      <c r="BY1276" s="187"/>
      <c r="CC1276" s="187"/>
      <c r="CG1276" s="187"/>
      <c r="CK1276" s="187"/>
      <c r="CO1276" s="187"/>
      <c r="CS1276" s="187"/>
      <c r="CW1276" s="187"/>
      <c r="DF1276" s="187"/>
      <c r="DO1276" s="187"/>
    </row>
    <row r="1277" spans="65:119" x14ac:dyDescent="0.2">
      <c r="BM1277" s="187"/>
      <c r="BQ1277" s="187"/>
      <c r="BU1277" s="187"/>
      <c r="BY1277" s="187"/>
      <c r="CC1277" s="187"/>
      <c r="CG1277" s="187"/>
      <c r="CK1277" s="187"/>
      <c r="CO1277" s="187"/>
      <c r="CS1277" s="187"/>
      <c r="CW1277" s="187"/>
      <c r="DF1277" s="187"/>
      <c r="DO1277" s="187"/>
    </row>
    <row r="1278" spans="65:119" x14ac:dyDescent="0.2">
      <c r="BM1278" s="187"/>
      <c r="BQ1278" s="187"/>
      <c r="BU1278" s="187"/>
      <c r="BY1278" s="187"/>
      <c r="CC1278" s="187"/>
      <c r="CG1278" s="187"/>
      <c r="CK1278" s="187"/>
      <c r="CO1278" s="187"/>
      <c r="CS1278" s="187"/>
      <c r="CW1278" s="187"/>
      <c r="DF1278" s="187"/>
      <c r="DO1278" s="187"/>
    </row>
    <row r="1279" spans="65:119" x14ac:dyDescent="0.2">
      <c r="BM1279" s="187"/>
      <c r="BQ1279" s="187"/>
      <c r="BU1279" s="187"/>
      <c r="BY1279" s="187"/>
      <c r="CC1279" s="187"/>
      <c r="CG1279" s="187"/>
      <c r="CK1279" s="187"/>
      <c r="CO1279" s="187"/>
      <c r="CS1279" s="187"/>
      <c r="CW1279" s="187"/>
      <c r="DF1279" s="187"/>
      <c r="DO1279" s="187"/>
    </row>
    <row r="1280" spans="65:119" x14ac:dyDescent="0.2">
      <c r="BM1280" s="187"/>
      <c r="BQ1280" s="187"/>
      <c r="BU1280" s="187"/>
      <c r="BY1280" s="187"/>
      <c r="CC1280" s="187"/>
      <c r="CG1280" s="187"/>
      <c r="CK1280" s="187"/>
      <c r="CO1280" s="187"/>
      <c r="CS1280" s="187"/>
      <c r="CW1280" s="187"/>
      <c r="DF1280" s="187"/>
      <c r="DO1280" s="187"/>
    </row>
    <row r="1281" spans="65:119" x14ac:dyDescent="0.2">
      <c r="BM1281" s="187"/>
      <c r="BQ1281" s="187"/>
      <c r="BU1281" s="187"/>
      <c r="BY1281" s="187"/>
      <c r="CC1281" s="187"/>
      <c r="CG1281" s="187"/>
      <c r="CK1281" s="187"/>
      <c r="CO1281" s="187"/>
      <c r="CS1281" s="187"/>
      <c r="CW1281" s="187"/>
      <c r="DF1281" s="187"/>
      <c r="DO1281" s="187"/>
    </row>
    <row r="1282" spans="65:119" x14ac:dyDescent="0.2">
      <c r="BM1282" s="187"/>
      <c r="BQ1282" s="187"/>
      <c r="BU1282" s="187"/>
      <c r="BY1282" s="187"/>
      <c r="CC1282" s="187"/>
      <c r="CG1282" s="187"/>
      <c r="CK1282" s="187"/>
      <c r="CO1282" s="187"/>
      <c r="CS1282" s="187"/>
      <c r="CW1282" s="187"/>
      <c r="DF1282" s="187"/>
      <c r="DO1282" s="187"/>
    </row>
    <row r="1283" spans="65:119" x14ac:dyDescent="0.2">
      <c r="BM1283" s="187"/>
      <c r="BQ1283" s="187"/>
      <c r="BU1283" s="187"/>
      <c r="BY1283" s="187"/>
      <c r="CC1283" s="187"/>
      <c r="CG1283" s="187"/>
      <c r="CK1283" s="187"/>
      <c r="CO1283" s="187"/>
      <c r="CS1283" s="187"/>
      <c r="CW1283" s="187"/>
      <c r="DF1283" s="187"/>
      <c r="DO1283" s="187"/>
    </row>
    <row r="1284" spans="65:119" x14ac:dyDescent="0.2">
      <c r="BM1284" s="187"/>
      <c r="BQ1284" s="187"/>
      <c r="BU1284" s="187"/>
      <c r="BY1284" s="187"/>
      <c r="CC1284" s="187"/>
      <c r="CG1284" s="187"/>
      <c r="CK1284" s="187"/>
      <c r="CO1284" s="187"/>
      <c r="CS1284" s="187"/>
      <c r="CW1284" s="187"/>
      <c r="DF1284" s="187"/>
      <c r="DO1284" s="187"/>
    </row>
    <row r="1285" spans="65:119" x14ac:dyDescent="0.2">
      <c r="BM1285" s="187"/>
      <c r="BQ1285" s="187"/>
      <c r="BU1285" s="187"/>
      <c r="BY1285" s="187"/>
      <c r="CC1285" s="187"/>
      <c r="CG1285" s="187"/>
      <c r="CK1285" s="187"/>
      <c r="CO1285" s="187"/>
      <c r="CS1285" s="187"/>
      <c r="CW1285" s="187"/>
      <c r="DF1285" s="187"/>
      <c r="DO1285" s="187"/>
    </row>
    <row r="1286" spans="65:119" x14ac:dyDescent="0.2">
      <c r="BM1286" s="187"/>
      <c r="BQ1286" s="187"/>
      <c r="BU1286" s="187"/>
      <c r="BY1286" s="187"/>
      <c r="CC1286" s="187"/>
      <c r="CG1286" s="187"/>
      <c r="CK1286" s="187"/>
      <c r="CO1286" s="187"/>
      <c r="CS1286" s="187"/>
      <c r="CW1286" s="187"/>
      <c r="DF1286" s="187"/>
      <c r="DO1286" s="187"/>
    </row>
    <row r="1287" spans="65:119" x14ac:dyDescent="0.2">
      <c r="BM1287" s="187"/>
      <c r="BQ1287" s="187"/>
      <c r="BU1287" s="187"/>
      <c r="BY1287" s="187"/>
      <c r="CC1287" s="187"/>
      <c r="CG1287" s="187"/>
      <c r="CK1287" s="187"/>
      <c r="CO1287" s="187"/>
      <c r="CS1287" s="187"/>
      <c r="CW1287" s="187"/>
      <c r="DF1287" s="187"/>
      <c r="DO1287" s="187"/>
    </row>
    <row r="1288" spans="65:119" x14ac:dyDescent="0.2">
      <c r="BM1288" s="187"/>
      <c r="BQ1288" s="187"/>
      <c r="BU1288" s="187"/>
      <c r="BY1288" s="187"/>
      <c r="CC1288" s="187"/>
      <c r="CG1288" s="187"/>
      <c r="CK1288" s="187"/>
      <c r="CO1288" s="187"/>
      <c r="CS1288" s="187"/>
      <c r="CW1288" s="187"/>
      <c r="DF1288" s="187"/>
      <c r="DO1288" s="187"/>
    </row>
    <row r="1289" spans="65:119" x14ac:dyDescent="0.2">
      <c r="BM1289" s="187"/>
      <c r="BQ1289" s="187"/>
      <c r="BU1289" s="187"/>
      <c r="BY1289" s="187"/>
      <c r="CC1289" s="187"/>
      <c r="CG1289" s="187"/>
      <c r="CK1289" s="187"/>
      <c r="CO1289" s="187"/>
      <c r="CS1289" s="187"/>
      <c r="CW1289" s="187"/>
      <c r="DF1289" s="187"/>
      <c r="DO1289" s="187"/>
    </row>
    <row r="1290" spans="65:119" x14ac:dyDescent="0.2">
      <c r="BM1290" s="187"/>
      <c r="BQ1290" s="187"/>
      <c r="BU1290" s="187"/>
      <c r="BY1290" s="187"/>
      <c r="CC1290" s="187"/>
      <c r="CG1290" s="187"/>
      <c r="CK1290" s="187"/>
      <c r="CO1290" s="187"/>
      <c r="CS1290" s="187"/>
      <c r="CW1290" s="187"/>
      <c r="DF1290" s="187"/>
      <c r="DO1290" s="187"/>
    </row>
  </sheetData>
  <sheetProtection sort="0" autoFilter="0"/>
  <protectedRanges>
    <protectedRange algorithmName="SHA-512" hashValue="TvKQSNrPyYgDaKIPekAhfes+BeWelymkz8wT3MQpZB+/Zfpfi+1YMuN/+lt8MKT+KJo0CvfvAKUuwGf9Rjf1Yg==" saltValue="sve+okrN9egQU3nQYMBtPg==" spinCount="100000" sqref="AO166:AO167" name="Rango2_28_1"/>
    <protectedRange algorithmName="SHA-512" hashValue="TvKQSNrPyYgDaKIPekAhfes+BeWelymkz8wT3MQpZB+/Zfpfi+1YMuN/+lt8MKT+KJo0CvfvAKUuwGf9Rjf1Yg==" saltValue="sve+okrN9egQU3nQYMBtPg==" spinCount="100000" sqref="AP88:AQ88" name="Rango2_24_1"/>
    <protectedRange algorithmName="SHA-512" hashValue="TvKQSNrPyYgDaKIPekAhfes+BeWelymkz8wT3MQpZB+/Zfpfi+1YMuN/+lt8MKT+KJo0CvfvAKUuwGf9Rjf1Yg==" saltValue="sve+okrN9egQU3nQYMBtPg==" spinCount="100000" sqref="AP89:AQ89" name="Rango2_25_1"/>
    <protectedRange algorithmName="SHA-512" hashValue="TvKQSNrPyYgDaKIPekAhfes+BeWelymkz8wT3MQpZB+/Zfpfi+1YMuN/+lt8MKT+KJo0CvfvAKUuwGf9Rjf1Yg==" saltValue="sve+okrN9egQU3nQYMBtPg==" spinCount="100000" sqref="AR166:AS167" name="Rango2_29_1"/>
    <protectedRange algorithmName="SHA-512" hashValue="TvKQSNrPyYgDaKIPekAhfes+BeWelymkz8wT3MQpZB+/Zfpfi+1YMuN/+lt8MKT+KJo0CvfvAKUuwGf9Rjf1Yg==" saltValue="sve+okrN9egQU3nQYMBtPg==" spinCount="100000" sqref="AT166:AT167" name="Rango2_30_1"/>
    <protectedRange algorithmName="SHA-512" hashValue="TvKQSNrPyYgDaKIPekAhfes+BeWelymkz8wT3MQpZB+/Zfpfi+1YMuN/+lt8MKT+KJo0CvfvAKUuwGf9Rjf1Yg==" saltValue="sve+okrN9egQU3nQYMBtPg==" spinCount="100000" sqref="AU166:AU167" name="Rango2_31_1"/>
    <protectedRange algorithmName="SHA-512" hashValue="TvKQSNrPyYgDaKIPekAhfes+BeWelymkz8wT3MQpZB+/Zfpfi+1YMuN/+lt8MKT+KJo0CvfvAKUuwGf9Rjf1Yg==" saltValue="sve+okrN9egQU3nQYMBtPg==" spinCount="100000" sqref="AR88:AS89" name="Rango2_26_1"/>
    <protectedRange algorithmName="SHA-512" hashValue="TvKQSNrPyYgDaKIPekAhfes+BeWelymkz8wT3MQpZB+/Zfpfi+1YMuN/+lt8MKT+KJo0CvfvAKUuwGf9Rjf1Yg==" saltValue="sve+okrN9egQU3nQYMBtPg==" spinCount="100000" sqref="AT88" name="Rango2_32_1"/>
    <protectedRange algorithmName="SHA-512" hashValue="TvKQSNrPyYgDaKIPekAhfes+BeWelymkz8wT3MQpZB+/Zfpfi+1YMuN/+lt8MKT+KJo0CvfvAKUuwGf9Rjf1Yg==" saltValue="sve+okrN9egQU3nQYMBtPg==" spinCount="100000" sqref="AU88" name="Rango2_33_1"/>
    <protectedRange algorithmName="SHA-512" hashValue="TvKQSNrPyYgDaKIPekAhfes+BeWelymkz8wT3MQpZB+/Zfpfi+1YMuN/+lt8MKT+KJo0CvfvAKUuwGf9Rjf1Yg==" saltValue="sve+okrN9egQU3nQYMBtPg==" spinCount="100000" sqref="AT89" name="Rango2_34_1"/>
    <protectedRange algorithmName="SHA-512" hashValue="TvKQSNrPyYgDaKIPekAhfes+BeWelymkz8wT3MQpZB+/Zfpfi+1YMuN/+lt8MKT+KJo0CvfvAKUuwGf9Rjf1Yg==" saltValue="sve+okrN9egQU3nQYMBtPg==" spinCount="100000" sqref="AU89" name="Rango2_35_1"/>
    <protectedRange algorithmName="SHA-512" hashValue="TvKQSNrPyYgDaKIPekAhfes+BeWelymkz8wT3MQpZB+/Zfpfi+1YMuN/+lt8MKT+KJo0CvfvAKUuwGf9Rjf1Yg==" saltValue="sve+okrN9egQU3nQYMBtPg==" spinCount="100000" sqref="AT184" name="Rango2_40"/>
    <protectedRange algorithmName="SHA-512" hashValue="TvKQSNrPyYgDaKIPekAhfes+BeWelymkz8wT3MQpZB+/Zfpfi+1YMuN/+lt8MKT+KJo0CvfvAKUuwGf9Rjf1Yg==" saltValue="sve+okrN9egQU3nQYMBtPg==" spinCount="100000" sqref="AR184:AS185" name="Rango2_41"/>
    <protectedRange algorithmName="SHA-512" hashValue="TvKQSNrPyYgDaKIPekAhfes+BeWelymkz8wT3MQpZB+/Zfpfi+1YMuN/+lt8MKT+KJo0CvfvAKUuwGf9Rjf1Yg==" saltValue="sve+okrN9egQU3nQYMBtPg==" spinCount="100000" sqref="AU184:AU185" name="Rango2_43"/>
    <protectedRange algorithmName="SHA-512" hashValue="TvKQSNrPyYgDaKIPekAhfes+BeWelymkz8wT3MQpZB+/Zfpfi+1YMuN/+lt8MKT+KJo0CvfvAKUuwGf9Rjf1Yg==" saltValue="sve+okrN9egQU3nQYMBtPg==" spinCount="100000" sqref="AT185" name="Rango2_44"/>
    <protectedRange algorithmName="SHA-512" hashValue="TvKQSNrPyYgDaKIPekAhfes+BeWelymkz8wT3MQpZB+/Zfpfi+1YMuN/+lt8MKT+KJo0CvfvAKUuwGf9Rjf1Yg==" saltValue="sve+okrN9egQU3nQYMBtPg==" spinCount="100000" sqref="AR149:AS149" name="Rango2_36"/>
    <protectedRange algorithmName="SHA-512" hashValue="TvKQSNrPyYgDaKIPekAhfes+BeWelymkz8wT3MQpZB+/Zfpfi+1YMuN/+lt8MKT+KJo0CvfvAKUuwGf9Rjf1Yg==" saltValue="sve+okrN9egQU3nQYMBtPg==" spinCount="100000" sqref="AT149" name="Rango2_37"/>
    <protectedRange algorithmName="SHA-512" hashValue="TvKQSNrPyYgDaKIPekAhfes+BeWelymkz8wT3MQpZB+/Zfpfi+1YMuN/+lt8MKT+KJo0CvfvAKUuwGf9Rjf1Yg==" saltValue="sve+okrN9egQU3nQYMBtPg==" spinCount="100000" sqref="AU149" name="Rango2_38"/>
    <protectedRange algorithmName="SHA-512" hashValue="TvKQSNrPyYgDaKIPekAhfes+BeWelymkz8wT3MQpZB+/Zfpfi+1YMuN/+lt8MKT+KJo0CvfvAKUuwGf9Rjf1Yg==" saltValue="sve+okrN9egQU3nQYMBtPg==" spinCount="100000" sqref="AU10 AX10:BM255 BQ10:BQ255 BU10:BU255 BY10:BY255 CC10:CC255 CG10:CG255 CK10:CK255 CO10:CO255 CS10:CS255 CW10:CW255 DF10:DF255 DO10:DO255" name="Rango2_2_1"/>
    <protectedRange algorithmName="SHA-512" hashValue="TvKQSNrPyYgDaKIPekAhfes+BeWelymkz8wT3MQpZB+/Zfpfi+1YMuN/+lt8MKT+KJo0CvfvAKUuwGf9Rjf1Yg==" saltValue="sve+okrN9egQU3nQYMBtPg==" spinCount="100000" sqref="AT17" name="Rango2_1_2"/>
    <protectedRange algorithmName="SHA-512" hashValue="TvKQSNrPyYgDaKIPekAhfes+BeWelymkz8wT3MQpZB+/Zfpfi+1YMuN/+lt8MKT+KJo0CvfvAKUuwGf9Rjf1Yg==" saltValue="sve+okrN9egQU3nQYMBtPg==" spinCount="100000" sqref="AU17" name="Rango2_2_2"/>
    <protectedRange algorithmName="SHA-512" hashValue="TvKQSNrPyYgDaKIPekAhfes+BeWelymkz8wT3MQpZB+/Zfpfi+1YMuN/+lt8MKT+KJo0CvfvAKUuwGf9Rjf1Yg==" saltValue="sve+okrN9egQU3nQYMBtPg==" spinCount="100000" sqref="AT16" name="Rango2_1_1_1"/>
    <protectedRange algorithmName="SHA-512" hashValue="TvKQSNrPyYgDaKIPekAhfes+BeWelymkz8wT3MQpZB+/Zfpfi+1YMuN/+lt8MKT+KJo0CvfvAKUuwGf9Rjf1Yg==" saltValue="sve+okrN9egQU3nQYMBtPg==" spinCount="100000" sqref="AU16" name="Rango2_2_1_3"/>
    <protectedRange algorithmName="SHA-512" hashValue="TvKQSNrPyYgDaKIPekAhfes+BeWelymkz8wT3MQpZB+/Zfpfi+1YMuN/+lt8MKT+KJo0CvfvAKUuwGf9Rjf1Yg==" saltValue="sve+okrN9egQU3nQYMBtPg==" spinCount="100000" sqref="AR22:AS23" name="Rango2_3_1"/>
    <protectedRange algorithmName="SHA-512" hashValue="TvKQSNrPyYgDaKIPekAhfes+BeWelymkz8wT3MQpZB+/Zfpfi+1YMuN/+lt8MKT+KJo0CvfvAKUuwGf9Rjf1Yg==" saltValue="sve+okrN9egQU3nQYMBtPg==" spinCount="100000" sqref="AT22:AT23" name="Rango2_4_1"/>
    <protectedRange algorithmName="SHA-512" hashValue="TvKQSNrPyYgDaKIPekAhfes+BeWelymkz8wT3MQpZB+/Zfpfi+1YMuN/+lt8MKT+KJo0CvfvAKUuwGf9Rjf1Yg==" saltValue="sve+okrN9egQU3nQYMBtPg==" spinCount="100000" sqref="AU22:AU23" name="Rango2_5_1"/>
  </protectedRanges>
  <mergeCells count="2758">
    <mergeCell ref="AO7:AW7"/>
    <mergeCell ref="AQ8:AQ9"/>
    <mergeCell ref="AW202:AW207"/>
    <mergeCell ref="AW208:AW213"/>
    <mergeCell ref="AW214:AW219"/>
    <mergeCell ref="AW220:AW225"/>
    <mergeCell ref="AW226:AW231"/>
    <mergeCell ref="AW232:AW237"/>
    <mergeCell ref="AW238:AW243"/>
    <mergeCell ref="AW244:AW249"/>
    <mergeCell ref="AW250:AW255"/>
    <mergeCell ref="AI244:AI249"/>
    <mergeCell ref="AJ244:AJ249"/>
    <mergeCell ref="AI250:AI255"/>
    <mergeCell ref="AJ250:AJ255"/>
    <mergeCell ref="AK244:AK249"/>
    <mergeCell ref="AL244:AL249"/>
    <mergeCell ref="AM244:AM249"/>
    <mergeCell ref="AK250:AK255"/>
    <mergeCell ref="AL250:AL255"/>
    <mergeCell ref="AM250:AM255"/>
    <mergeCell ref="AW100:AW105"/>
    <mergeCell ref="AW106:AW111"/>
    <mergeCell ref="AW112:AW117"/>
    <mergeCell ref="AW118:AW123"/>
    <mergeCell ref="AW124:AW129"/>
    <mergeCell ref="AW130:AW135"/>
    <mergeCell ref="AW136:AW141"/>
    <mergeCell ref="AW142:AW147"/>
    <mergeCell ref="AW148:AW153"/>
    <mergeCell ref="AW154:AW159"/>
    <mergeCell ref="AW160:AW165"/>
    <mergeCell ref="AW166:AW171"/>
    <mergeCell ref="AW172:AW177"/>
    <mergeCell ref="AW178:AW183"/>
    <mergeCell ref="AW184:AW189"/>
    <mergeCell ref="AW190:AW195"/>
    <mergeCell ref="AW196:AW201"/>
    <mergeCell ref="AW8:AW9"/>
    <mergeCell ref="AW10:AW15"/>
    <mergeCell ref="AW16:AW21"/>
    <mergeCell ref="AW22:AW27"/>
    <mergeCell ref="AW28:AW33"/>
    <mergeCell ref="AW34:AW39"/>
    <mergeCell ref="AW40:AW45"/>
    <mergeCell ref="AW46:AW51"/>
    <mergeCell ref="AW52:AW57"/>
    <mergeCell ref="AW58:AW63"/>
    <mergeCell ref="AW64:AW69"/>
    <mergeCell ref="AW70:AW75"/>
    <mergeCell ref="AW76:AW81"/>
    <mergeCell ref="AW82:AW87"/>
    <mergeCell ref="AW88:AW93"/>
    <mergeCell ref="AW94:AW99"/>
    <mergeCell ref="K250:K255"/>
    <mergeCell ref="L226:L231"/>
    <mergeCell ref="L232:L237"/>
    <mergeCell ref="L238:L243"/>
    <mergeCell ref="L244:L249"/>
    <mergeCell ref="L250:L255"/>
    <mergeCell ref="AN250:AN255"/>
    <mergeCell ref="O244:O249"/>
    <mergeCell ref="N250:N255"/>
    <mergeCell ref="O250:O255"/>
    <mergeCell ref="P226:P231"/>
    <mergeCell ref="Q226:Q231"/>
    <mergeCell ref="P232:P237"/>
    <mergeCell ref="Q232:Q237"/>
    <mergeCell ref="P238:P243"/>
    <mergeCell ref="Q238:Q243"/>
    <mergeCell ref="P244:P249"/>
    <mergeCell ref="Q244:Q249"/>
    <mergeCell ref="P250:P255"/>
    <mergeCell ref="Q250:Q255"/>
    <mergeCell ref="AL232:AL237"/>
    <mergeCell ref="AM232:AM237"/>
    <mergeCell ref="AI238:AI243"/>
    <mergeCell ref="AJ238:AJ243"/>
    <mergeCell ref="AK238:AK243"/>
    <mergeCell ref="AL238:AL243"/>
    <mergeCell ref="AM238:AM243"/>
    <mergeCell ref="AI232:AI237"/>
    <mergeCell ref="AJ232:AJ237"/>
    <mergeCell ref="AK232:AK237"/>
    <mergeCell ref="AI226:AI231"/>
    <mergeCell ref="AJ226:AJ231"/>
    <mergeCell ref="A250:A255"/>
    <mergeCell ref="B226:B231"/>
    <mergeCell ref="B232:B237"/>
    <mergeCell ref="B238:B243"/>
    <mergeCell ref="B244:B249"/>
    <mergeCell ref="B250:B255"/>
    <mergeCell ref="C226:C231"/>
    <mergeCell ref="C232:C237"/>
    <mergeCell ref="C238:C243"/>
    <mergeCell ref="C244:C249"/>
    <mergeCell ref="C250:C255"/>
    <mergeCell ref="D226:D231"/>
    <mergeCell ref="D232:D237"/>
    <mergeCell ref="D238:D243"/>
    <mergeCell ref="D244:D249"/>
    <mergeCell ref="D250:D255"/>
    <mergeCell ref="I250:I255"/>
    <mergeCell ref="A232:A237"/>
    <mergeCell ref="A238:A243"/>
    <mergeCell ref="A244:A249"/>
    <mergeCell ref="E226:E231"/>
    <mergeCell ref="E232:E237"/>
    <mergeCell ref="E238:E243"/>
    <mergeCell ref="E244:E249"/>
    <mergeCell ref="I226:I231"/>
    <mergeCell ref="I232:I237"/>
    <mergeCell ref="I238:I243"/>
    <mergeCell ref="I244:I249"/>
    <mergeCell ref="A226:A231"/>
    <mergeCell ref="AN232:AN237"/>
    <mergeCell ref="AN238:AN243"/>
    <mergeCell ref="AN244:AN249"/>
    <mergeCell ref="P220:P225"/>
    <mergeCell ref="Q220:Q225"/>
    <mergeCell ref="E250:E255"/>
    <mergeCell ref="F226:F231"/>
    <mergeCell ref="G226:G231"/>
    <mergeCell ref="F232:F237"/>
    <mergeCell ref="G232:G237"/>
    <mergeCell ref="F238:F243"/>
    <mergeCell ref="G238:G243"/>
    <mergeCell ref="F244:F249"/>
    <mergeCell ref="G244:G249"/>
    <mergeCell ref="F250:F255"/>
    <mergeCell ref="G250:G255"/>
    <mergeCell ref="H226:H231"/>
    <mergeCell ref="H232:H237"/>
    <mergeCell ref="H238:H243"/>
    <mergeCell ref="H244:H249"/>
    <mergeCell ref="H250:H255"/>
    <mergeCell ref="J226:J231"/>
    <mergeCell ref="J232:J237"/>
    <mergeCell ref="J238:J243"/>
    <mergeCell ref="J244:J249"/>
    <mergeCell ref="J250:J255"/>
    <mergeCell ref="M226:M231"/>
    <mergeCell ref="M232:M237"/>
    <mergeCell ref="M238:M243"/>
    <mergeCell ref="M244:M249"/>
    <mergeCell ref="M250:M255"/>
    <mergeCell ref="K226:K231"/>
    <mergeCell ref="N226:N231"/>
    <mergeCell ref="O226:O231"/>
    <mergeCell ref="N232:N237"/>
    <mergeCell ref="O232:O237"/>
    <mergeCell ref="N238:N243"/>
    <mergeCell ref="O238:O243"/>
    <mergeCell ref="N244:N249"/>
    <mergeCell ref="K232:K237"/>
    <mergeCell ref="K238:K243"/>
    <mergeCell ref="K244:K249"/>
    <mergeCell ref="CP184:CP189"/>
    <mergeCell ref="CQ184:CQ189"/>
    <mergeCell ref="CR184:CR189"/>
    <mergeCell ref="CQ172:CQ177"/>
    <mergeCell ref="CR172:CR177"/>
    <mergeCell ref="CE178:CE183"/>
    <mergeCell ref="CF178:CF183"/>
    <mergeCell ref="CH178:CH183"/>
    <mergeCell ref="CI178:CI183"/>
    <mergeCell ref="CJ220:CJ225"/>
    <mergeCell ref="CL220:CL225"/>
    <mergeCell ref="CM220:CM225"/>
    <mergeCell ref="CN220:CN225"/>
    <mergeCell ref="CP220:CP225"/>
    <mergeCell ref="CQ220:CQ225"/>
    <mergeCell ref="CR220:CR225"/>
    <mergeCell ref="AN226:AN231"/>
    <mergeCell ref="AK226:AK231"/>
    <mergeCell ref="AL226:AL231"/>
    <mergeCell ref="AM226:AM231"/>
    <mergeCell ref="M214:M219"/>
    <mergeCell ref="N214:N219"/>
    <mergeCell ref="CN124:CN129"/>
    <mergeCell ref="CP124:CP129"/>
    <mergeCell ref="CQ124:CQ129"/>
    <mergeCell ref="CR124:CR129"/>
    <mergeCell ref="CH154:CH159"/>
    <mergeCell ref="CI154:CI159"/>
    <mergeCell ref="CJ154:CJ159"/>
    <mergeCell ref="CL154:CL159"/>
    <mergeCell ref="CM154:CM159"/>
    <mergeCell ref="CN154:CN159"/>
    <mergeCell ref="CP154:CP159"/>
    <mergeCell ref="CQ154:CQ159"/>
    <mergeCell ref="CR154:CR159"/>
    <mergeCell ref="CE160:CE165"/>
    <mergeCell ref="CF160:CF165"/>
    <mergeCell ref="CH160:CH165"/>
    <mergeCell ref="CI160:CI165"/>
    <mergeCell ref="CJ160:CJ165"/>
    <mergeCell ref="CL160:CL165"/>
    <mergeCell ref="CM160:CM165"/>
    <mergeCell ref="CN160:CN165"/>
    <mergeCell ref="CP160:CP165"/>
    <mergeCell ref="CQ160:CQ165"/>
    <mergeCell ref="CR160:CR165"/>
    <mergeCell ref="CL76:CL81"/>
    <mergeCell ref="CM76:CM81"/>
    <mergeCell ref="CN76:CN81"/>
    <mergeCell ref="CP76:CP81"/>
    <mergeCell ref="CQ76:CQ81"/>
    <mergeCell ref="CR76:CR81"/>
    <mergeCell ref="CP82:CP87"/>
    <mergeCell ref="CQ82:CQ87"/>
    <mergeCell ref="CR82:CR87"/>
    <mergeCell ref="CQ88:CQ93"/>
    <mergeCell ref="CR88:CR93"/>
    <mergeCell ref="CE106:CE111"/>
    <mergeCell ref="CF106:CF111"/>
    <mergeCell ref="CH106:CH111"/>
    <mergeCell ref="CI106:CI111"/>
    <mergeCell ref="CJ106:CJ111"/>
    <mergeCell ref="CL106:CL111"/>
    <mergeCell ref="CM106:CM111"/>
    <mergeCell ref="CN106:CN111"/>
    <mergeCell ref="CP106:CP111"/>
    <mergeCell ref="CQ106:CQ111"/>
    <mergeCell ref="CR106:CR111"/>
    <mergeCell ref="CM34:CM39"/>
    <mergeCell ref="CN34:CN39"/>
    <mergeCell ref="CP34:CP39"/>
    <mergeCell ref="CQ34:CQ39"/>
    <mergeCell ref="CR34:CR39"/>
    <mergeCell ref="CE40:CE45"/>
    <mergeCell ref="CF40:CF45"/>
    <mergeCell ref="CH40:CH45"/>
    <mergeCell ref="CI40:CI45"/>
    <mergeCell ref="CJ40:CJ45"/>
    <mergeCell ref="CL40:CL45"/>
    <mergeCell ref="CM40:CM45"/>
    <mergeCell ref="CN40:CN45"/>
    <mergeCell ref="CP40:CP45"/>
    <mergeCell ref="CQ40:CQ45"/>
    <mergeCell ref="CR40:CR45"/>
    <mergeCell ref="CE34:CE39"/>
    <mergeCell ref="CF34:CF39"/>
    <mergeCell ref="BJ8:BM8"/>
    <mergeCell ref="BN8:BQ8"/>
    <mergeCell ref="BR8:BU8"/>
    <mergeCell ref="BV8:BY8"/>
    <mergeCell ref="BZ8:CC8"/>
    <mergeCell ref="CD8:CG8"/>
    <mergeCell ref="CH8:CK8"/>
    <mergeCell ref="CL8:CO8"/>
    <mergeCell ref="CP8:CS8"/>
    <mergeCell ref="CE10:CE15"/>
    <mergeCell ref="CF10:CF15"/>
    <mergeCell ref="CH10:CH15"/>
    <mergeCell ref="CI10:CI15"/>
    <mergeCell ref="CJ10:CJ15"/>
    <mergeCell ref="CL10:CL15"/>
    <mergeCell ref="CM10:CM15"/>
    <mergeCell ref="CN10:CN15"/>
    <mergeCell ref="CP10:CP15"/>
    <mergeCell ref="CQ10:CQ15"/>
    <mergeCell ref="CR10:CR15"/>
    <mergeCell ref="BX10:BX15"/>
    <mergeCell ref="BZ10:BZ15"/>
    <mergeCell ref="CA10:CA15"/>
    <mergeCell ref="DQ190:DQ195"/>
    <mergeCell ref="DR190:DR195"/>
    <mergeCell ref="DQ178:DQ183"/>
    <mergeCell ref="DR178:DR183"/>
    <mergeCell ref="DS178:DS183"/>
    <mergeCell ref="DT178:DT183"/>
    <mergeCell ref="DQ184:DQ189"/>
    <mergeCell ref="DS172:DS177"/>
    <mergeCell ref="DT172:DT177"/>
    <mergeCell ref="DT166:DT171"/>
    <mergeCell ref="DL172:DL177"/>
    <mergeCell ref="DM172:DM177"/>
    <mergeCell ref="DR148:DR153"/>
    <mergeCell ref="DS148:DS153"/>
    <mergeCell ref="DT148:DT153"/>
    <mergeCell ref="DQ154:DQ159"/>
    <mergeCell ref="DR154:DR159"/>
    <mergeCell ref="DS154:DS159"/>
    <mergeCell ref="DS190:DS195"/>
    <mergeCell ref="DT190:DT195"/>
    <mergeCell ref="DT154:DT159"/>
    <mergeCell ref="DL148:DL153"/>
    <mergeCell ref="DM148:DM153"/>
    <mergeCell ref="DN148:DN153"/>
    <mergeCell ref="DP148:DP153"/>
    <mergeCell ref="DQ148:DQ153"/>
    <mergeCell ref="DR64:DR69"/>
    <mergeCell ref="DS64:DS69"/>
    <mergeCell ref="DT64:DT69"/>
    <mergeCell ref="DC58:DC63"/>
    <mergeCell ref="DD58:DD63"/>
    <mergeCell ref="DE58:DE63"/>
    <mergeCell ref="DG58:DG63"/>
    <mergeCell ref="DH58:DH63"/>
    <mergeCell ref="DI58:DI63"/>
    <mergeCell ref="DJ58:DJ63"/>
    <mergeCell ref="DK58:DK63"/>
    <mergeCell ref="DL58:DL63"/>
    <mergeCell ref="DM58:DM63"/>
    <mergeCell ref="DQ58:DQ63"/>
    <mergeCell ref="DR58:DR63"/>
    <mergeCell ref="DS58:DS63"/>
    <mergeCell ref="DS88:DS93"/>
    <mergeCell ref="DT88:DT93"/>
    <mergeCell ref="DG70:DG75"/>
    <mergeCell ref="DH70:DH75"/>
    <mergeCell ref="DQ76:DQ81"/>
    <mergeCell ref="DR76:DR81"/>
    <mergeCell ref="DS76:DS81"/>
    <mergeCell ref="DT76:DT81"/>
    <mergeCell ref="DN58:DN63"/>
    <mergeCell ref="DP58:DP63"/>
    <mergeCell ref="BF8:BI8"/>
    <mergeCell ref="DQ214:DQ219"/>
    <mergeCell ref="DR214:DR219"/>
    <mergeCell ref="DS214:DS219"/>
    <mergeCell ref="DT214:DT219"/>
    <mergeCell ref="DA220:DA225"/>
    <mergeCell ref="DB220:DB225"/>
    <mergeCell ref="DC220:DC225"/>
    <mergeCell ref="DD220:DD225"/>
    <mergeCell ref="DE220:DE225"/>
    <mergeCell ref="DG220:DG225"/>
    <mergeCell ref="DH220:DH225"/>
    <mergeCell ref="DI220:DI225"/>
    <mergeCell ref="DJ220:DJ225"/>
    <mergeCell ref="DK220:DK225"/>
    <mergeCell ref="DL220:DL225"/>
    <mergeCell ref="DM220:DM225"/>
    <mergeCell ref="DN220:DN225"/>
    <mergeCell ref="DP220:DP225"/>
    <mergeCell ref="DE208:DE213"/>
    <mergeCell ref="CY7:DB8"/>
    <mergeCell ref="DC7:DG8"/>
    <mergeCell ref="DH7:DK8"/>
    <mergeCell ref="DL7:DP8"/>
    <mergeCell ref="DQ7:DT8"/>
    <mergeCell ref="DL10:DL15"/>
    <mergeCell ref="DM10:DM15"/>
    <mergeCell ref="DN10:DN15"/>
    <mergeCell ref="DP10:DP15"/>
    <mergeCell ref="DL64:DL69"/>
    <mergeCell ref="DM64:DM69"/>
    <mergeCell ref="DN64:DN69"/>
    <mergeCell ref="DI208:DI213"/>
    <mergeCell ref="DJ208:DJ213"/>
    <mergeCell ref="DK208:DK213"/>
    <mergeCell ref="DL208:DL213"/>
    <mergeCell ref="DM208:DM213"/>
    <mergeCell ref="DN208:DN213"/>
    <mergeCell ref="DP208:DP213"/>
    <mergeCell ref="DQ220:DQ225"/>
    <mergeCell ref="DR220:DR225"/>
    <mergeCell ref="DS220:DS225"/>
    <mergeCell ref="DT220:DT225"/>
    <mergeCell ref="DA214:DA219"/>
    <mergeCell ref="DB214:DB219"/>
    <mergeCell ref="DC214:DC219"/>
    <mergeCell ref="DD214:DD219"/>
    <mergeCell ref="DE214:DE219"/>
    <mergeCell ref="DG214:DG219"/>
    <mergeCell ref="DH214:DH219"/>
    <mergeCell ref="DI214:DI219"/>
    <mergeCell ref="DJ214:DJ219"/>
    <mergeCell ref="DK214:DK219"/>
    <mergeCell ref="DL214:DL219"/>
    <mergeCell ref="DM214:DM219"/>
    <mergeCell ref="DN214:DN219"/>
    <mergeCell ref="DP214:DP219"/>
    <mergeCell ref="DQ208:DQ213"/>
    <mergeCell ref="DR208:DR213"/>
    <mergeCell ref="DS208:DS213"/>
    <mergeCell ref="DT208:DT213"/>
    <mergeCell ref="DA208:DA213"/>
    <mergeCell ref="DB208:DB213"/>
    <mergeCell ref="DC208:DC213"/>
    <mergeCell ref="DT196:DT201"/>
    <mergeCell ref="DA202:DA207"/>
    <mergeCell ref="DB202:DB207"/>
    <mergeCell ref="DC202:DC207"/>
    <mergeCell ref="DD202:DD207"/>
    <mergeCell ref="DE202:DE207"/>
    <mergeCell ref="DG202:DG207"/>
    <mergeCell ref="DH202:DH207"/>
    <mergeCell ref="DI202:DI207"/>
    <mergeCell ref="DJ202:DJ207"/>
    <mergeCell ref="DK202:DK207"/>
    <mergeCell ref="DL202:DL207"/>
    <mergeCell ref="DM202:DM207"/>
    <mergeCell ref="DN202:DN207"/>
    <mergeCell ref="DP202:DP207"/>
    <mergeCell ref="DQ202:DQ207"/>
    <mergeCell ref="DR202:DR207"/>
    <mergeCell ref="DS202:DS207"/>
    <mergeCell ref="DT202:DT207"/>
    <mergeCell ref="DQ196:DQ201"/>
    <mergeCell ref="DR196:DR201"/>
    <mergeCell ref="DS196:DS201"/>
    <mergeCell ref="DN196:DN201"/>
    <mergeCell ref="DP196:DP201"/>
    <mergeCell ref="DD208:DD213"/>
    <mergeCell ref="DA196:DA201"/>
    <mergeCell ref="DG208:DG213"/>
    <mergeCell ref="DH208:DH213"/>
    <mergeCell ref="DB196:DB201"/>
    <mergeCell ref="DC196:DC201"/>
    <mergeCell ref="DD196:DD201"/>
    <mergeCell ref="DE196:DE201"/>
    <mergeCell ref="DG196:DG201"/>
    <mergeCell ref="DH196:DH201"/>
    <mergeCell ref="DI196:DI201"/>
    <mergeCell ref="DJ196:DJ201"/>
    <mergeCell ref="DK196:DK201"/>
    <mergeCell ref="DR184:DR189"/>
    <mergeCell ref="DS184:DS189"/>
    <mergeCell ref="DT184:DT189"/>
    <mergeCell ref="DA190:DA195"/>
    <mergeCell ref="DB190:DB195"/>
    <mergeCell ref="DC190:DC195"/>
    <mergeCell ref="DD190:DD195"/>
    <mergeCell ref="DE190:DE195"/>
    <mergeCell ref="DG190:DG195"/>
    <mergeCell ref="DH190:DH195"/>
    <mergeCell ref="DI190:DI195"/>
    <mergeCell ref="DJ190:DJ195"/>
    <mergeCell ref="DK190:DK195"/>
    <mergeCell ref="DL190:DL195"/>
    <mergeCell ref="DM190:DM195"/>
    <mergeCell ref="DN190:DN195"/>
    <mergeCell ref="DP190:DP195"/>
    <mergeCell ref="DL196:DL201"/>
    <mergeCell ref="DM196:DM201"/>
    <mergeCell ref="DK178:DK183"/>
    <mergeCell ref="DN172:DN177"/>
    <mergeCell ref="DP172:DP177"/>
    <mergeCell ref="DQ172:DQ177"/>
    <mergeCell ref="DR172:DR177"/>
    <mergeCell ref="DA184:DA189"/>
    <mergeCell ref="DB184:DB189"/>
    <mergeCell ref="DC184:DC189"/>
    <mergeCell ref="DD184:DD189"/>
    <mergeCell ref="DE184:DE189"/>
    <mergeCell ref="DG184:DG189"/>
    <mergeCell ref="DH184:DH189"/>
    <mergeCell ref="DI184:DI189"/>
    <mergeCell ref="DJ184:DJ189"/>
    <mergeCell ref="DK184:DK189"/>
    <mergeCell ref="DL184:DL189"/>
    <mergeCell ref="DM184:DM189"/>
    <mergeCell ref="DN184:DN189"/>
    <mergeCell ref="DP184:DP189"/>
    <mergeCell ref="DK172:DK177"/>
    <mergeCell ref="DL178:DL183"/>
    <mergeCell ref="DM178:DM183"/>
    <mergeCell ref="DN178:DN183"/>
    <mergeCell ref="DP178:DP183"/>
    <mergeCell ref="CY172:CY177"/>
    <mergeCell ref="CZ172:CZ177"/>
    <mergeCell ref="DA172:DA177"/>
    <mergeCell ref="DB172:DB177"/>
    <mergeCell ref="DC172:DC177"/>
    <mergeCell ref="DD172:DD177"/>
    <mergeCell ref="DE172:DE177"/>
    <mergeCell ref="DG172:DG177"/>
    <mergeCell ref="DH172:DH177"/>
    <mergeCell ref="DI172:DI177"/>
    <mergeCell ref="DJ172:DJ177"/>
    <mergeCell ref="DB178:DB183"/>
    <mergeCell ref="DC178:DC183"/>
    <mergeCell ref="DD178:DD183"/>
    <mergeCell ref="DE178:DE183"/>
    <mergeCell ref="DG178:DG183"/>
    <mergeCell ref="DH178:DH183"/>
    <mergeCell ref="DI178:DI183"/>
    <mergeCell ref="DJ178:DJ183"/>
    <mergeCell ref="DA178:DA183"/>
    <mergeCell ref="CZ178:CZ183"/>
    <mergeCell ref="CY166:CY171"/>
    <mergeCell ref="CZ166:CZ171"/>
    <mergeCell ref="DS160:DS165"/>
    <mergeCell ref="DT160:DT165"/>
    <mergeCell ref="DA166:DA171"/>
    <mergeCell ref="DB166:DB171"/>
    <mergeCell ref="DC166:DC171"/>
    <mergeCell ref="DD166:DD171"/>
    <mergeCell ref="DE166:DE171"/>
    <mergeCell ref="DG166:DG171"/>
    <mergeCell ref="DH166:DH171"/>
    <mergeCell ref="DI166:DI171"/>
    <mergeCell ref="DJ166:DJ171"/>
    <mergeCell ref="DK166:DK171"/>
    <mergeCell ref="DL166:DL171"/>
    <mergeCell ref="DM166:DM171"/>
    <mergeCell ref="DN166:DN171"/>
    <mergeCell ref="DP166:DP171"/>
    <mergeCell ref="DQ166:DQ171"/>
    <mergeCell ref="DR166:DR171"/>
    <mergeCell ref="DS166:DS171"/>
    <mergeCell ref="DL160:DL165"/>
    <mergeCell ref="DM160:DM165"/>
    <mergeCell ref="DN160:DN165"/>
    <mergeCell ref="DP160:DP165"/>
    <mergeCell ref="DQ160:DQ165"/>
    <mergeCell ref="DR160:DR165"/>
    <mergeCell ref="DA160:DA165"/>
    <mergeCell ref="DB160:DB165"/>
    <mergeCell ref="DC160:DC165"/>
    <mergeCell ref="DD160:DD165"/>
    <mergeCell ref="DE160:DE165"/>
    <mergeCell ref="DG160:DG165"/>
    <mergeCell ref="DH160:DH165"/>
    <mergeCell ref="DI160:DI165"/>
    <mergeCell ref="DJ160:DJ165"/>
    <mergeCell ref="DK160:DK165"/>
    <mergeCell ref="CY160:CY165"/>
    <mergeCell ref="CZ160:CZ165"/>
    <mergeCell ref="CY148:CY153"/>
    <mergeCell ref="DA148:DA153"/>
    <mergeCell ref="DB148:DB153"/>
    <mergeCell ref="DC148:DC153"/>
    <mergeCell ref="DD148:DD153"/>
    <mergeCell ref="DE148:DE153"/>
    <mergeCell ref="DG148:DG153"/>
    <mergeCell ref="DH148:DH153"/>
    <mergeCell ref="DI148:DI153"/>
    <mergeCell ref="DJ148:DJ153"/>
    <mergeCell ref="DK148:DK153"/>
    <mergeCell ref="DA154:DA159"/>
    <mergeCell ref="CZ148:CZ153"/>
    <mergeCell ref="CZ154:CZ159"/>
    <mergeCell ref="DD142:DD147"/>
    <mergeCell ref="DE142:DE147"/>
    <mergeCell ref="DG142:DG147"/>
    <mergeCell ref="DS136:DS141"/>
    <mergeCell ref="DT136:DT141"/>
    <mergeCell ref="DB154:DB159"/>
    <mergeCell ref="DC154:DC159"/>
    <mergeCell ref="DD154:DD159"/>
    <mergeCell ref="DE154:DE159"/>
    <mergeCell ref="DG154:DG159"/>
    <mergeCell ref="DH154:DH159"/>
    <mergeCell ref="DI154:DI159"/>
    <mergeCell ref="DJ154:DJ159"/>
    <mergeCell ref="DK154:DK159"/>
    <mergeCell ref="DL154:DL159"/>
    <mergeCell ref="DM154:DM159"/>
    <mergeCell ref="DN154:DN159"/>
    <mergeCell ref="DP154:DP159"/>
    <mergeCell ref="DL142:DL147"/>
    <mergeCell ref="DM142:DM147"/>
    <mergeCell ref="DN142:DN147"/>
    <mergeCell ref="DP142:DP147"/>
    <mergeCell ref="DH142:DH147"/>
    <mergeCell ref="DI142:DI147"/>
    <mergeCell ref="DJ142:DJ147"/>
    <mergeCell ref="DK142:DK147"/>
    <mergeCell ref="DL130:DL135"/>
    <mergeCell ref="DM130:DM135"/>
    <mergeCell ref="DN130:DN135"/>
    <mergeCell ref="DP130:DP135"/>
    <mergeCell ref="DQ130:DQ135"/>
    <mergeCell ref="DR130:DR135"/>
    <mergeCell ref="DS130:DS135"/>
    <mergeCell ref="DQ142:DQ147"/>
    <mergeCell ref="DR142:DR147"/>
    <mergeCell ref="DS142:DS147"/>
    <mergeCell ref="DT142:DT147"/>
    <mergeCell ref="CY136:CY141"/>
    <mergeCell ref="CZ136:CZ141"/>
    <mergeCell ref="DA136:DA141"/>
    <mergeCell ref="DB136:DB141"/>
    <mergeCell ref="DC136:DC141"/>
    <mergeCell ref="DD136:DD141"/>
    <mergeCell ref="DE136:DE141"/>
    <mergeCell ref="DG136:DG141"/>
    <mergeCell ref="DH136:DH141"/>
    <mergeCell ref="DI136:DI141"/>
    <mergeCell ref="DJ136:DJ141"/>
    <mergeCell ref="DK136:DK141"/>
    <mergeCell ref="DL136:DL141"/>
    <mergeCell ref="DM136:DM141"/>
    <mergeCell ref="DN136:DN141"/>
    <mergeCell ref="DP136:DP141"/>
    <mergeCell ref="DQ136:DQ141"/>
    <mergeCell ref="DR136:DR141"/>
    <mergeCell ref="DA142:DA147"/>
    <mergeCell ref="DB142:DB147"/>
    <mergeCell ref="DC142:DC147"/>
    <mergeCell ref="DT130:DT135"/>
    <mergeCell ref="DR118:DR123"/>
    <mergeCell ref="DS118:DS123"/>
    <mergeCell ref="DT118:DT123"/>
    <mergeCell ref="CV118:CV123"/>
    <mergeCell ref="CX118:CX123"/>
    <mergeCell ref="DA124:DA129"/>
    <mergeCell ref="DB124:DB129"/>
    <mergeCell ref="DC124:DC129"/>
    <mergeCell ref="DD124:DD129"/>
    <mergeCell ref="DE124:DE129"/>
    <mergeCell ref="DG124:DG129"/>
    <mergeCell ref="DH124:DH129"/>
    <mergeCell ref="DI124:DI129"/>
    <mergeCell ref="DJ124:DJ129"/>
    <mergeCell ref="DK124:DK129"/>
    <mergeCell ref="DL124:DL129"/>
    <mergeCell ref="DM124:DM129"/>
    <mergeCell ref="DN124:DN129"/>
    <mergeCell ref="DP124:DP129"/>
    <mergeCell ref="CY124:CY129"/>
    <mergeCell ref="CZ124:CZ129"/>
    <mergeCell ref="DA130:DA135"/>
    <mergeCell ref="DB130:DB135"/>
    <mergeCell ref="DC130:DC135"/>
    <mergeCell ref="DD130:DD135"/>
    <mergeCell ref="DE130:DE135"/>
    <mergeCell ref="DG130:DG135"/>
    <mergeCell ref="DH130:DH135"/>
    <mergeCell ref="DI130:DI135"/>
    <mergeCell ref="DJ130:DJ135"/>
    <mergeCell ref="DK130:DK135"/>
    <mergeCell ref="DD112:DD117"/>
    <mergeCell ref="DE112:DE117"/>
    <mergeCell ref="DG112:DG117"/>
    <mergeCell ref="DH112:DH117"/>
    <mergeCell ref="DI112:DI117"/>
    <mergeCell ref="DJ112:DJ117"/>
    <mergeCell ref="DK112:DK117"/>
    <mergeCell ref="DL112:DL117"/>
    <mergeCell ref="DM112:DM117"/>
    <mergeCell ref="DN112:DN117"/>
    <mergeCell ref="DP112:DP117"/>
    <mergeCell ref="DQ124:DQ129"/>
    <mergeCell ref="DR124:DR129"/>
    <mergeCell ref="DS124:DS129"/>
    <mergeCell ref="DT124:DT129"/>
    <mergeCell ref="CT118:CT123"/>
    <mergeCell ref="CU118:CU123"/>
    <mergeCell ref="DA118:DA123"/>
    <mergeCell ref="DB118:DB123"/>
    <mergeCell ref="DC118:DC123"/>
    <mergeCell ref="DD118:DD123"/>
    <mergeCell ref="DE118:DE123"/>
    <mergeCell ref="DG118:DG123"/>
    <mergeCell ref="DH118:DH123"/>
    <mergeCell ref="DI118:DI123"/>
    <mergeCell ref="DJ118:DJ123"/>
    <mergeCell ref="DK118:DK123"/>
    <mergeCell ref="DL118:DL123"/>
    <mergeCell ref="DM118:DM123"/>
    <mergeCell ref="DN118:DN123"/>
    <mergeCell ref="DP118:DP123"/>
    <mergeCell ref="DQ118:DQ123"/>
    <mergeCell ref="DI100:DI105"/>
    <mergeCell ref="DJ100:DJ105"/>
    <mergeCell ref="DK100:DK105"/>
    <mergeCell ref="DL100:DL105"/>
    <mergeCell ref="DM100:DM105"/>
    <mergeCell ref="DN100:DN105"/>
    <mergeCell ref="DP100:DP105"/>
    <mergeCell ref="DQ112:DQ117"/>
    <mergeCell ref="DR112:DR117"/>
    <mergeCell ref="DS112:DS117"/>
    <mergeCell ref="DT112:DT117"/>
    <mergeCell ref="DA106:DA111"/>
    <mergeCell ref="DB106:DB111"/>
    <mergeCell ref="DC106:DC111"/>
    <mergeCell ref="DD106:DD111"/>
    <mergeCell ref="DE106:DE111"/>
    <mergeCell ref="DG106:DG111"/>
    <mergeCell ref="DH106:DH111"/>
    <mergeCell ref="DI106:DI111"/>
    <mergeCell ref="DJ106:DJ111"/>
    <mergeCell ref="DK106:DK111"/>
    <mergeCell ref="DL106:DL111"/>
    <mergeCell ref="DM106:DM111"/>
    <mergeCell ref="DN106:DN111"/>
    <mergeCell ref="DP106:DP111"/>
    <mergeCell ref="DQ106:DQ111"/>
    <mergeCell ref="DR106:DR111"/>
    <mergeCell ref="DS106:DS111"/>
    <mergeCell ref="DT106:DT111"/>
    <mergeCell ref="DA112:DA117"/>
    <mergeCell ref="DB112:DB117"/>
    <mergeCell ref="DC112:DC117"/>
    <mergeCell ref="DQ100:DQ105"/>
    <mergeCell ref="DR100:DR105"/>
    <mergeCell ref="DS100:DS105"/>
    <mergeCell ref="DT100:DT105"/>
    <mergeCell ref="CT94:CT99"/>
    <mergeCell ref="CU94:CU99"/>
    <mergeCell ref="CV94:CV99"/>
    <mergeCell ref="CX94:CX99"/>
    <mergeCell ref="DA94:DA99"/>
    <mergeCell ref="DB94:DB99"/>
    <mergeCell ref="DC94:DC99"/>
    <mergeCell ref="DD94:DD99"/>
    <mergeCell ref="DE94:DE99"/>
    <mergeCell ref="DG94:DG99"/>
    <mergeCell ref="DH94:DH99"/>
    <mergeCell ref="DI94:DI99"/>
    <mergeCell ref="DJ94:DJ99"/>
    <mergeCell ref="DK94:DK99"/>
    <mergeCell ref="DL94:DL99"/>
    <mergeCell ref="DM94:DM99"/>
    <mergeCell ref="DN94:DN99"/>
    <mergeCell ref="DP94:DP99"/>
    <mergeCell ref="DQ94:DQ99"/>
    <mergeCell ref="DR94:DR99"/>
    <mergeCell ref="DS94:DS99"/>
    <mergeCell ref="DA100:DA105"/>
    <mergeCell ref="DB100:DB105"/>
    <mergeCell ref="DC100:DC105"/>
    <mergeCell ref="DD100:DD105"/>
    <mergeCell ref="DE100:DE105"/>
    <mergeCell ref="DG100:DG105"/>
    <mergeCell ref="DH100:DH105"/>
    <mergeCell ref="CZ88:CZ93"/>
    <mergeCell ref="DA88:DA93"/>
    <mergeCell ref="DB88:DB93"/>
    <mergeCell ref="DC88:DC93"/>
    <mergeCell ref="DD88:DD93"/>
    <mergeCell ref="DE88:DE93"/>
    <mergeCell ref="DG88:DG93"/>
    <mergeCell ref="DH88:DH93"/>
    <mergeCell ref="DI88:DI93"/>
    <mergeCell ref="DJ88:DJ93"/>
    <mergeCell ref="CY82:CY87"/>
    <mergeCell ref="CZ82:CZ87"/>
    <mergeCell ref="DL88:DL93"/>
    <mergeCell ref="DM88:DM93"/>
    <mergeCell ref="DN88:DN93"/>
    <mergeCell ref="DP88:DP93"/>
    <mergeCell ref="DQ88:DQ93"/>
    <mergeCell ref="DB82:DB87"/>
    <mergeCell ref="DC82:DC87"/>
    <mergeCell ref="DD82:DD87"/>
    <mergeCell ref="DE82:DE87"/>
    <mergeCell ref="DG82:DG87"/>
    <mergeCell ref="DH82:DH87"/>
    <mergeCell ref="DI82:DI87"/>
    <mergeCell ref="DJ82:DJ87"/>
    <mergeCell ref="DK82:DK87"/>
    <mergeCell ref="DL82:DL87"/>
    <mergeCell ref="DM82:DM87"/>
    <mergeCell ref="DN82:DN87"/>
    <mergeCell ref="DP82:DP87"/>
    <mergeCell ref="DT94:DT99"/>
    <mergeCell ref="DK88:DK93"/>
    <mergeCell ref="DQ82:DQ87"/>
    <mergeCell ref="DR82:DR87"/>
    <mergeCell ref="DS82:DS87"/>
    <mergeCell ref="DT82:DT87"/>
    <mergeCell ref="DR88:DR93"/>
    <mergeCell ref="DR70:DR75"/>
    <mergeCell ref="DS70:DS75"/>
    <mergeCell ref="DT70:DT75"/>
    <mergeCell ref="CT76:CT81"/>
    <mergeCell ref="CU76:CU81"/>
    <mergeCell ref="CV76:CV81"/>
    <mergeCell ref="DA76:DA81"/>
    <mergeCell ref="DB76:DB81"/>
    <mergeCell ref="DC76:DC81"/>
    <mergeCell ref="DD76:DD81"/>
    <mergeCell ref="DE76:DE81"/>
    <mergeCell ref="DG76:DG81"/>
    <mergeCell ref="DH76:DH81"/>
    <mergeCell ref="DI76:DI81"/>
    <mergeCell ref="DJ76:DJ81"/>
    <mergeCell ref="DK76:DK81"/>
    <mergeCell ref="DL76:DL81"/>
    <mergeCell ref="DM76:DM81"/>
    <mergeCell ref="DN76:DN81"/>
    <mergeCell ref="DP76:DP81"/>
    <mergeCell ref="DA70:DA75"/>
    <mergeCell ref="DB70:DB75"/>
    <mergeCell ref="DC70:DC75"/>
    <mergeCell ref="DD70:DD75"/>
    <mergeCell ref="DE70:DE75"/>
    <mergeCell ref="DA58:DA63"/>
    <mergeCell ref="DI70:DI75"/>
    <mergeCell ref="DJ70:DJ75"/>
    <mergeCell ref="DK70:DK75"/>
    <mergeCell ref="DL70:DL75"/>
    <mergeCell ref="DM70:DM75"/>
    <mergeCell ref="DN70:DN75"/>
    <mergeCell ref="DP70:DP75"/>
    <mergeCell ref="DQ70:DQ75"/>
    <mergeCell ref="DB64:DB69"/>
    <mergeCell ref="DC64:DC69"/>
    <mergeCell ref="DD64:DD69"/>
    <mergeCell ref="DE64:DE69"/>
    <mergeCell ref="DG64:DG69"/>
    <mergeCell ref="DH64:DH69"/>
    <mergeCell ref="DI64:DI69"/>
    <mergeCell ref="DJ64:DJ69"/>
    <mergeCell ref="DK64:DK69"/>
    <mergeCell ref="DP64:DP69"/>
    <mergeCell ref="DQ64:DQ69"/>
    <mergeCell ref="DR46:DR51"/>
    <mergeCell ref="DS46:DS51"/>
    <mergeCell ref="DT46:DT51"/>
    <mergeCell ref="DP46:DP51"/>
    <mergeCell ref="DQ46:DQ51"/>
    <mergeCell ref="CX52:CX57"/>
    <mergeCell ref="CY52:CY57"/>
    <mergeCell ref="CZ52:CZ57"/>
    <mergeCell ref="DA52:DA57"/>
    <mergeCell ref="DB52:DB57"/>
    <mergeCell ref="DC52:DC57"/>
    <mergeCell ref="DD52:DD57"/>
    <mergeCell ref="DE52:DE57"/>
    <mergeCell ref="DG52:DG57"/>
    <mergeCell ref="DH52:DH57"/>
    <mergeCell ref="DI52:DI57"/>
    <mergeCell ref="DJ52:DJ57"/>
    <mergeCell ref="DT40:DT45"/>
    <mergeCell ref="DA34:DA39"/>
    <mergeCell ref="DB34:DB39"/>
    <mergeCell ref="DC34:DC39"/>
    <mergeCell ref="DD34:DD39"/>
    <mergeCell ref="DE34:DE39"/>
    <mergeCell ref="DG34:DG39"/>
    <mergeCell ref="DH34:DH39"/>
    <mergeCell ref="DB58:DB63"/>
    <mergeCell ref="DK52:DK57"/>
    <mergeCell ref="DL52:DL57"/>
    <mergeCell ref="DA46:DA51"/>
    <mergeCell ref="DB46:DB51"/>
    <mergeCell ref="DC46:DC51"/>
    <mergeCell ref="DD46:DD51"/>
    <mergeCell ref="DE46:DE51"/>
    <mergeCell ref="DG46:DG51"/>
    <mergeCell ref="DH46:DH51"/>
    <mergeCell ref="DI46:DI51"/>
    <mergeCell ref="DJ46:DJ51"/>
    <mergeCell ref="DK46:DK51"/>
    <mergeCell ref="DL46:DL51"/>
    <mergeCell ref="DM46:DM51"/>
    <mergeCell ref="DN46:DN51"/>
    <mergeCell ref="DT58:DT63"/>
    <mergeCell ref="DM52:DM57"/>
    <mergeCell ref="DN52:DN57"/>
    <mergeCell ref="DP52:DP57"/>
    <mergeCell ref="DQ52:DQ57"/>
    <mergeCell ref="DR52:DR57"/>
    <mergeCell ref="DS52:DS57"/>
    <mergeCell ref="DT52:DT57"/>
    <mergeCell ref="DA40:DA45"/>
    <mergeCell ref="DB40:DB45"/>
    <mergeCell ref="DC40:DC45"/>
    <mergeCell ref="DD40:DD45"/>
    <mergeCell ref="DE40:DE45"/>
    <mergeCell ref="DG40:DG45"/>
    <mergeCell ref="DH40:DH45"/>
    <mergeCell ref="DI40:DI45"/>
    <mergeCell ref="DJ40:DJ45"/>
    <mergeCell ref="DK40:DK45"/>
    <mergeCell ref="DL40:DL45"/>
    <mergeCell ref="DM40:DM45"/>
    <mergeCell ref="DN40:DN45"/>
    <mergeCell ref="DP40:DP45"/>
    <mergeCell ref="DQ40:DQ45"/>
    <mergeCell ref="DR40:DR45"/>
    <mergeCell ref="DS40:DS45"/>
    <mergeCell ref="DI34:DI39"/>
    <mergeCell ref="DJ34:DJ39"/>
    <mergeCell ref="DK34:DK39"/>
    <mergeCell ref="DL34:DL39"/>
    <mergeCell ref="DM34:DM39"/>
    <mergeCell ref="DN34:DN39"/>
    <mergeCell ref="DP34:DP39"/>
    <mergeCell ref="DQ34:DQ39"/>
    <mergeCell ref="DR22:DR27"/>
    <mergeCell ref="DS22:DS27"/>
    <mergeCell ref="DT22:DT27"/>
    <mergeCell ref="CT28:CT33"/>
    <mergeCell ref="CU28:CU33"/>
    <mergeCell ref="DA28:DA33"/>
    <mergeCell ref="DB28:DB33"/>
    <mergeCell ref="DC28:DC33"/>
    <mergeCell ref="DD28:DD33"/>
    <mergeCell ref="DE28:DE33"/>
    <mergeCell ref="DG28:DG33"/>
    <mergeCell ref="DH28:DH33"/>
    <mergeCell ref="DI28:DI33"/>
    <mergeCell ref="DJ28:DJ33"/>
    <mergeCell ref="DK28:DK33"/>
    <mergeCell ref="DL28:DL33"/>
    <mergeCell ref="DM28:DM33"/>
    <mergeCell ref="DN28:DN33"/>
    <mergeCell ref="DP28:DP33"/>
    <mergeCell ref="CX28:CX33"/>
    <mergeCell ref="DR34:DR39"/>
    <mergeCell ref="DS34:DS39"/>
    <mergeCell ref="DT34:DT39"/>
    <mergeCell ref="DQ28:DQ33"/>
    <mergeCell ref="DR28:DR33"/>
    <mergeCell ref="DS28:DS33"/>
    <mergeCell ref="DT28:DT33"/>
    <mergeCell ref="DA22:DA27"/>
    <mergeCell ref="DB22:DB27"/>
    <mergeCell ref="DC22:DC27"/>
    <mergeCell ref="DD22:DD27"/>
    <mergeCell ref="DE22:DE27"/>
    <mergeCell ref="DG22:DG27"/>
    <mergeCell ref="DH22:DH27"/>
    <mergeCell ref="DI22:DI27"/>
    <mergeCell ref="DJ22:DJ27"/>
    <mergeCell ref="DK22:DK27"/>
    <mergeCell ref="DL22:DL27"/>
    <mergeCell ref="DM22:DM27"/>
    <mergeCell ref="DN22:DN27"/>
    <mergeCell ref="DP22:DP27"/>
    <mergeCell ref="DQ22:DQ27"/>
    <mergeCell ref="DQ10:DQ15"/>
    <mergeCell ref="DR10:DR15"/>
    <mergeCell ref="DS10:DS15"/>
    <mergeCell ref="DT10:DT15"/>
    <mergeCell ref="DA16:DA21"/>
    <mergeCell ref="DB16:DB21"/>
    <mergeCell ref="DC16:DC21"/>
    <mergeCell ref="DD16:DD21"/>
    <mergeCell ref="DE16:DE21"/>
    <mergeCell ref="DG16:DG21"/>
    <mergeCell ref="DH16:DH21"/>
    <mergeCell ref="DI16:DI21"/>
    <mergeCell ref="DJ16:DJ21"/>
    <mergeCell ref="DK16:DK21"/>
    <mergeCell ref="DL16:DL21"/>
    <mergeCell ref="DM16:DM21"/>
    <mergeCell ref="DN16:DN21"/>
    <mergeCell ref="DP16:DP21"/>
    <mergeCell ref="DA10:DA15"/>
    <mergeCell ref="DB10:DB15"/>
    <mergeCell ref="DC10:DC15"/>
    <mergeCell ref="DD10:DD15"/>
    <mergeCell ref="DE10:DE15"/>
    <mergeCell ref="DG10:DG15"/>
    <mergeCell ref="DH10:DH15"/>
    <mergeCell ref="DQ16:DQ21"/>
    <mergeCell ref="DR16:DR21"/>
    <mergeCell ref="DS16:DS21"/>
    <mergeCell ref="DT16:DT21"/>
    <mergeCell ref="DI10:DI15"/>
    <mergeCell ref="DJ10:DJ15"/>
    <mergeCell ref="DK10:DK15"/>
    <mergeCell ref="CT7:CX8"/>
    <mergeCell ref="P124:P129"/>
    <mergeCell ref="Q124:Q129"/>
    <mergeCell ref="P130:P135"/>
    <mergeCell ref="Q130:Q135"/>
    <mergeCell ref="P136:P141"/>
    <mergeCell ref="Q136:Q141"/>
    <mergeCell ref="P142:P147"/>
    <mergeCell ref="Q142:Q147"/>
    <mergeCell ref="P46:P51"/>
    <mergeCell ref="Q46:Q51"/>
    <mergeCell ref="P52:P57"/>
    <mergeCell ref="Q52:Q57"/>
    <mergeCell ref="P58:P63"/>
    <mergeCell ref="Q58:Q63"/>
    <mergeCell ref="P64:P69"/>
    <mergeCell ref="Q64:Q69"/>
    <mergeCell ref="AJ52:AJ57"/>
    <mergeCell ref="AK52:AK57"/>
    <mergeCell ref="AL52:AL57"/>
    <mergeCell ref="AM52:AM57"/>
    <mergeCell ref="AI34:AI39"/>
    <mergeCell ref="AH16:AH21"/>
    <mergeCell ref="AH22:AH27"/>
    <mergeCell ref="AH46:AH51"/>
    <mergeCell ref="AH52:AH57"/>
    <mergeCell ref="AH58:AH63"/>
    <mergeCell ref="AI52:AI57"/>
    <mergeCell ref="AL22:AL27"/>
    <mergeCell ref="AM22:AM27"/>
    <mergeCell ref="AI28:AI33"/>
    <mergeCell ref="AJ28:AJ33"/>
    <mergeCell ref="P148:P153"/>
    <mergeCell ref="Q148:Q153"/>
    <mergeCell ref="P154:P159"/>
    <mergeCell ref="Q154:Q159"/>
    <mergeCell ref="P160:P165"/>
    <mergeCell ref="Q160:Q165"/>
    <mergeCell ref="P70:P75"/>
    <mergeCell ref="Q70:Q75"/>
    <mergeCell ref="P76:P81"/>
    <mergeCell ref="Q76:Q81"/>
    <mergeCell ref="P82:P87"/>
    <mergeCell ref="Q82:Q87"/>
    <mergeCell ref="P88:P93"/>
    <mergeCell ref="Q88:Q93"/>
    <mergeCell ref="P94:P99"/>
    <mergeCell ref="Q94:Q99"/>
    <mergeCell ref="P100:P105"/>
    <mergeCell ref="Q100:Q105"/>
    <mergeCell ref="P106:P111"/>
    <mergeCell ref="Q106:Q111"/>
    <mergeCell ref="P112:P117"/>
    <mergeCell ref="Q112:Q117"/>
    <mergeCell ref="P118:P123"/>
    <mergeCell ref="Q118:Q123"/>
    <mergeCell ref="P166:P171"/>
    <mergeCell ref="Q166:Q171"/>
    <mergeCell ref="P172:P177"/>
    <mergeCell ref="Q172:Q177"/>
    <mergeCell ref="P178:P183"/>
    <mergeCell ref="Q178:Q183"/>
    <mergeCell ref="P184:P189"/>
    <mergeCell ref="Q184:Q189"/>
    <mergeCell ref="P190:P195"/>
    <mergeCell ref="Q190:Q195"/>
    <mergeCell ref="P196:P201"/>
    <mergeCell ref="Q196:Q201"/>
    <mergeCell ref="P202:P207"/>
    <mergeCell ref="Q202:Q207"/>
    <mergeCell ref="P208:P213"/>
    <mergeCell ref="Q208:Q213"/>
    <mergeCell ref="P214:P219"/>
    <mergeCell ref="Q214:Q219"/>
    <mergeCell ref="O214:O219"/>
    <mergeCell ref="A220:A225"/>
    <mergeCell ref="E220:E225"/>
    <mergeCell ref="F220:F225"/>
    <mergeCell ref="G220:G225"/>
    <mergeCell ref="H220:H225"/>
    <mergeCell ref="I220:I225"/>
    <mergeCell ref="J220:J225"/>
    <mergeCell ref="K220:K225"/>
    <mergeCell ref="L220:L225"/>
    <mergeCell ref="M220:M225"/>
    <mergeCell ref="N220:N225"/>
    <mergeCell ref="O220:O225"/>
    <mergeCell ref="A214:A219"/>
    <mergeCell ref="E214:E219"/>
    <mergeCell ref="F214:F219"/>
    <mergeCell ref="G214:G219"/>
    <mergeCell ref="H214:H219"/>
    <mergeCell ref="I214:I219"/>
    <mergeCell ref="J214:J219"/>
    <mergeCell ref="K214:K219"/>
    <mergeCell ref="L214:L219"/>
    <mergeCell ref="B214:B219"/>
    <mergeCell ref="C214:C219"/>
    <mergeCell ref="D214:D219"/>
    <mergeCell ref="B220:B225"/>
    <mergeCell ref="C220:C225"/>
    <mergeCell ref="D220:D225"/>
    <mergeCell ref="M202:M207"/>
    <mergeCell ref="N202:N207"/>
    <mergeCell ref="O202:O207"/>
    <mergeCell ref="A208:A213"/>
    <mergeCell ref="E208:E213"/>
    <mergeCell ref="F208:F213"/>
    <mergeCell ref="G208:G213"/>
    <mergeCell ref="H208:H213"/>
    <mergeCell ref="I208:I213"/>
    <mergeCell ref="J208:J213"/>
    <mergeCell ref="K208:K213"/>
    <mergeCell ref="L208:L213"/>
    <mergeCell ref="M208:M213"/>
    <mergeCell ref="N208:N213"/>
    <mergeCell ref="O208:O213"/>
    <mergeCell ref="A202:A207"/>
    <mergeCell ref="E202:E207"/>
    <mergeCell ref="F202:F207"/>
    <mergeCell ref="G202:G207"/>
    <mergeCell ref="H202:H207"/>
    <mergeCell ref="I202:I207"/>
    <mergeCell ref="J202:J207"/>
    <mergeCell ref="K202:K207"/>
    <mergeCell ref="L202:L207"/>
    <mergeCell ref="B208:B213"/>
    <mergeCell ref="C208:C213"/>
    <mergeCell ref="D208:D213"/>
    <mergeCell ref="B202:B207"/>
    <mergeCell ref="C202:C207"/>
    <mergeCell ref="D202:D207"/>
    <mergeCell ref="M190:M195"/>
    <mergeCell ref="N190:N195"/>
    <mergeCell ref="O190:O195"/>
    <mergeCell ref="A196:A201"/>
    <mergeCell ref="E196:E201"/>
    <mergeCell ref="F196:F201"/>
    <mergeCell ref="G196:G201"/>
    <mergeCell ref="H196:H201"/>
    <mergeCell ref="I196:I201"/>
    <mergeCell ref="J196:J201"/>
    <mergeCell ref="K196:K201"/>
    <mergeCell ref="L196:L201"/>
    <mergeCell ref="M196:M201"/>
    <mergeCell ref="N196:N201"/>
    <mergeCell ref="O196:O201"/>
    <mergeCell ref="A190:A195"/>
    <mergeCell ref="E190:E195"/>
    <mergeCell ref="F190:F195"/>
    <mergeCell ref="G190:G195"/>
    <mergeCell ref="H190:H195"/>
    <mergeCell ref="I190:I195"/>
    <mergeCell ref="J190:J195"/>
    <mergeCell ref="K190:K195"/>
    <mergeCell ref="L190:L195"/>
    <mergeCell ref="B196:B201"/>
    <mergeCell ref="C196:C201"/>
    <mergeCell ref="D196:D201"/>
    <mergeCell ref="B190:B195"/>
    <mergeCell ref="C190:C195"/>
    <mergeCell ref="D190:D195"/>
    <mergeCell ref="M178:M183"/>
    <mergeCell ref="N178:N183"/>
    <mergeCell ref="O178:O183"/>
    <mergeCell ref="A184:A189"/>
    <mergeCell ref="E184:E189"/>
    <mergeCell ref="F184:F189"/>
    <mergeCell ref="G184:G189"/>
    <mergeCell ref="H184:H189"/>
    <mergeCell ref="I184:I189"/>
    <mergeCell ref="J184:J189"/>
    <mergeCell ref="K184:K189"/>
    <mergeCell ref="L184:L189"/>
    <mergeCell ref="M184:M189"/>
    <mergeCell ref="N184:N189"/>
    <mergeCell ref="O184:O189"/>
    <mergeCell ref="A178:A183"/>
    <mergeCell ref="E178:E183"/>
    <mergeCell ref="F178:F183"/>
    <mergeCell ref="G178:G183"/>
    <mergeCell ref="H178:H183"/>
    <mergeCell ref="I178:I183"/>
    <mergeCell ref="J178:J183"/>
    <mergeCell ref="K178:K183"/>
    <mergeCell ref="L178:L183"/>
    <mergeCell ref="B178:B183"/>
    <mergeCell ref="C178:C183"/>
    <mergeCell ref="D178:D183"/>
    <mergeCell ref="B184:B189"/>
    <mergeCell ref="C184:C189"/>
    <mergeCell ref="D184:D189"/>
    <mergeCell ref="M166:M171"/>
    <mergeCell ref="N166:N171"/>
    <mergeCell ref="O166:O171"/>
    <mergeCell ref="A172:A177"/>
    <mergeCell ref="E172:E177"/>
    <mergeCell ref="F172:F177"/>
    <mergeCell ref="G172:G177"/>
    <mergeCell ref="H172:H177"/>
    <mergeCell ref="I172:I177"/>
    <mergeCell ref="J172:J177"/>
    <mergeCell ref="K172:K177"/>
    <mergeCell ref="L172:L177"/>
    <mergeCell ref="M172:M177"/>
    <mergeCell ref="N172:N177"/>
    <mergeCell ref="O172:O177"/>
    <mergeCell ref="A166:A171"/>
    <mergeCell ref="E166:E171"/>
    <mergeCell ref="F166:F171"/>
    <mergeCell ref="G166:G171"/>
    <mergeCell ref="H166:H171"/>
    <mergeCell ref="I166:I171"/>
    <mergeCell ref="J166:J171"/>
    <mergeCell ref="K166:K171"/>
    <mergeCell ref="L166:L171"/>
    <mergeCell ref="D166:D171"/>
    <mergeCell ref="B172:B177"/>
    <mergeCell ref="C172:C177"/>
    <mergeCell ref="D172:D177"/>
    <mergeCell ref="B166:B171"/>
    <mergeCell ref="C166:C171"/>
    <mergeCell ref="M154:M159"/>
    <mergeCell ref="N154:N159"/>
    <mergeCell ref="O154:O159"/>
    <mergeCell ref="A160:A165"/>
    <mergeCell ref="E160:E165"/>
    <mergeCell ref="F160:F165"/>
    <mergeCell ref="G160:G165"/>
    <mergeCell ref="H160:H165"/>
    <mergeCell ref="I160:I165"/>
    <mergeCell ref="J160:J165"/>
    <mergeCell ref="K160:K165"/>
    <mergeCell ref="L160:L165"/>
    <mergeCell ref="M160:M165"/>
    <mergeCell ref="N160:N165"/>
    <mergeCell ref="O160:O165"/>
    <mergeCell ref="A154:A159"/>
    <mergeCell ref="E154:E159"/>
    <mergeCell ref="F154:F159"/>
    <mergeCell ref="G154:G159"/>
    <mergeCell ref="H154:H159"/>
    <mergeCell ref="I154:I159"/>
    <mergeCell ref="J154:J159"/>
    <mergeCell ref="K154:K159"/>
    <mergeCell ref="L154:L159"/>
    <mergeCell ref="B154:B159"/>
    <mergeCell ref="C154:C159"/>
    <mergeCell ref="D154:D159"/>
    <mergeCell ref="B160:B165"/>
    <mergeCell ref="C160:C165"/>
    <mergeCell ref="D160:D165"/>
    <mergeCell ref="M142:M147"/>
    <mergeCell ref="N142:N147"/>
    <mergeCell ref="O142:O147"/>
    <mergeCell ref="A148:A153"/>
    <mergeCell ref="E148:E153"/>
    <mergeCell ref="F148:F153"/>
    <mergeCell ref="G148:G153"/>
    <mergeCell ref="H148:H153"/>
    <mergeCell ref="I148:I153"/>
    <mergeCell ref="J148:J153"/>
    <mergeCell ref="K148:K153"/>
    <mergeCell ref="L148:L153"/>
    <mergeCell ref="M148:M153"/>
    <mergeCell ref="N148:N153"/>
    <mergeCell ref="O148:O153"/>
    <mergeCell ref="A142:A147"/>
    <mergeCell ref="E142:E147"/>
    <mergeCell ref="F142:F147"/>
    <mergeCell ref="G142:G147"/>
    <mergeCell ref="H142:H147"/>
    <mergeCell ref="I142:I147"/>
    <mergeCell ref="J142:J147"/>
    <mergeCell ref="K142:K147"/>
    <mergeCell ref="L142:L147"/>
    <mergeCell ref="B142:B147"/>
    <mergeCell ref="C142:C147"/>
    <mergeCell ref="D142:D147"/>
    <mergeCell ref="B148:B153"/>
    <mergeCell ref="C148:C153"/>
    <mergeCell ref="D148:D153"/>
    <mergeCell ref="M130:M135"/>
    <mergeCell ref="N130:N135"/>
    <mergeCell ref="O130:O135"/>
    <mergeCell ref="A136:A141"/>
    <mergeCell ref="E136:E141"/>
    <mergeCell ref="F136:F141"/>
    <mergeCell ref="G136:G141"/>
    <mergeCell ref="H136:H141"/>
    <mergeCell ref="I136:I141"/>
    <mergeCell ref="J136:J141"/>
    <mergeCell ref="K136:K141"/>
    <mergeCell ref="L136:L141"/>
    <mergeCell ref="M136:M141"/>
    <mergeCell ref="N136:N141"/>
    <mergeCell ref="O136:O141"/>
    <mergeCell ref="A130:A135"/>
    <mergeCell ref="E130:E135"/>
    <mergeCell ref="F130:F135"/>
    <mergeCell ref="G130:G135"/>
    <mergeCell ref="H130:H135"/>
    <mergeCell ref="I130:I135"/>
    <mergeCell ref="J130:J135"/>
    <mergeCell ref="K130:K135"/>
    <mergeCell ref="L130:L135"/>
    <mergeCell ref="B130:B135"/>
    <mergeCell ref="C130:C135"/>
    <mergeCell ref="D130:D135"/>
    <mergeCell ref="B136:B141"/>
    <mergeCell ref="C136:C141"/>
    <mergeCell ref="D136:D141"/>
    <mergeCell ref="M118:M123"/>
    <mergeCell ref="N118:N123"/>
    <mergeCell ref="O118:O123"/>
    <mergeCell ref="A124:A129"/>
    <mergeCell ref="E124:E129"/>
    <mergeCell ref="F124:F129"/>
    <mergeCell ref="G124:G129"/>
    <mergeCell ref="H124:H129"/>
    <mergeCell ref="I124:I129"/>
    <mergeCell ref="J124:J129"/>
    <mergeCell ref="K124:K129"/>
    <mergeCell ref="L124:L129"/>
    <mergeCell ref="M124:M129"/>
    <mergeCell ref="N124:N129"/>
    <mergeCell ref="O124:O129"/>
    <mergeCell ref="A118:A123"/>
    <mergeCell ref="E118:E123"/>
    <mergeCell ref="F118:F123"/>
    <mergeCell ref="G118:G123"/>
    <mergeCell ref="H118:H123"/>
    <mergeCell ref="I118:I123"/>
    <mergeCell ref="J118:J123"/>
    <mergeCell ref="K118:K123"/>
    <mergeCell ref="L118:L123"/>
    <mergeCell ref="B118:B123"/>
    <mergeCell ref="C118:C123"/>
    <mergeCell ref="D118:D123"/>
    <mergeCell ref="B124:B129"/>
    <mergeCell ref="C124:C129"/>
    <mergeCell ref="D124:D129"/>
    <mergeCell ref="M106:M111"/>
    <mergeCell ref="N106:N111"/>
    <mergeCell ref="O106:O111"/>
    <mergeCell ref="A112:A117"/>
    <mergeCell ref="E112:E117"/>
    <mergeCell ref="F112:F117"/>
    <mergeCell ref="G112:G117"/>
    <mergeCell ref="H112:H117"/>
    <mergeCell ref="I112:I117"/>
    <mergeCell ref="J112:J117"/>
    <mergeCell ref="K112:K117"/>
    <mergeCell ref="L112:L117"/>
    <mergeCell ref="M112:M117"/>
    <mergeCell ref="N112:N117"/>
    <mergeCell ref="O112:O117"/>
    <mergeCell ref="A106:A111"/>
    <mergeCell ref="E106:E111"/>
    <mergeCell ref="F106:F111"/>
    <mergeCell ref="G106:G111"/>
    <mergeCell ref="H106:H111"/>
    <mergeCell ref="I106:I111"/>
    <mergeCell ref="J106:J111"/>
    <mergeCell ref="K106:K111"/>
    <mergeCell ref="L106:L111"/>
    <mergeCell ref="B106:B111"/>
    <mergeCell ref="C106:C111"/>
    <mergeCell ref="D106:D111"/>
    <mergeCell ref="B112:B117"/>
    <mergeCell ref="C112:C117"/>
    <mergeCell ref="D112:D117"/>
    <mergeCell ref="M94:M99"/>
    <mergeCell ref="N94:N99"/>
    <mergeCell ref="O94:O99"/>
    <mergeCell ref="A100:A105"/>
    <mergeCell ref="E100:E105"/>
    <mergeCell ref="F100:F105"/>
    <mergeCell ref="G100:G105"/>
    <mergeCell ref="H100:H105"/>
    <mergeCell ref="I100:I105"/>
    <mergeCell ref="J100:J105"/>
    <mergeCell ref="K100:K105"/>
    <mergeCell ref="L100:L105"/>
    <mergeCell ref="M100:M105"/>
    <mergeCell ref="N100:N105"/>
    <mergeCell ref="O100:O105"/>
    <mergeCell ref="A94:A99"/>
    <mergeCell ref="E94:E99"/>
    <mergeCell ref="F94:F99"/>
    <mergeCell ref="G94:G99"/>
    <mergeCell ref="H94:H99"/>
    <mergeCell ref="I94:I99"/>
    <mergeCell ref="J94:J99"/>
    <mergeCell ref="K94:K99"/>
    <mergeCell ref="L94:L99"/>
    <mergeCell ref="B94:B99"/>
    <mergeCell ref="C94:C99"/>
    <mergeCell ref="D94:D99"/>
    <mergeCell ref="B100:B105"/>
    <mergeCell ref="C100:C105"/>
    <mergeCell ref="D100:D105"/>
    <mergeCell ref="M82:M87"/>
    <mergeCell ref="N82:N87"/>
    <mergeCell ref="O82:O87"/>
    <mergeCell ref="A88:A93"/>
    <mergeCell ref="E88:E93"/>
    <mergeCell ref="F88:F93"/>
    <mergeCell ref="G88:G93"/>
    <mergeCell ref="H88:H93"/>
    <mergeCell ref="I88:I93"/>
    <mergeCell ref="J88:J93"/>
    <mergeCell ref="K88:K93"/>
    <mergeCell ref="L88:L93"/>
    <mergeCell ref="M88:M93"/>
    <mergeCell ref="N88:N93"/>
    <mergeCell ref="O88:O93"/>
    <mergeCell ref="A82:A87"/>
    <mergeCell ref="E82:E87"/>
    <mergeCell ref="F82:F87"/>
    <mergeCell ref="G82:G87"/>
    <mergeCell ref="H82:H87"/>
    <mergeCell ref="I82:I87"/>
    <mergeCell ref="J82:J87"/>
    <mergeCell ref="K82:K87"/>
    <mergeCell ref="L82:L87"/>
    <mergeCell ref="B82:B87"/>
    <mergeCell ref="C82:C87"/>
    <mergeCell ref="D82:D87"/>
    <mergeCell ref="B88:B93"/>
    <mergeCell ref="C88:C93"/>
    <mergeCell ref="D88:D93"/>
    <mergeCell ref="M70:M75"/>
    <mergeCell ref="N70:N75"/>
    <mergeCell ref="O70:O75"/>
    <mergeCell ref="A76:A81"/>
    <mergeCell ref="E76:E81"/>
    <mergeCell ref="F76:F81"/>
    <mergeCell ref="G76:G81"/>
    <mergeCell ref="H76:H81"/>
    <mergeCell ref="I76:I81"/>
    <mergeCell ref="J76:J81"/>
    <mergeCell ref="K76:K81"/>
    <mergeCell ref="L76:L81"/>
    <mergeCell ref="M76:M81"/>
    <mergeCell ref="N76:N81"/>
    <mergeCell ref="O76:O81"/>
    <mergeCell ref="A70:A75"/>
    <mergeCell ref="E70:E75"/>
    <mergeCell ref="F70:F75"/>
    <mergeCell ref="G70:G75"/>
    <mergeCell ref="H70:H75"/>
    <mergeCell ref="I70:I75"/>
    <mergeCell ref="J70:J75"/>
    <mergeCell ref="K70:K75"/>
    <mergeCell ref="L70:L75"/>
    <mergeCell ref="B76:B81"/>
    <mergeCell ref="C76:C81"/>
    <mergeCell ref="D76:D81"/>
    <mergeCell ref="B70:B75"/>
    <mergeCell ref="C70:C75"/>
    <mergeCell ref="D70:D75"/>
    <mergeCell ref="M58:M63"/>
    <mergeCell ref="N58:N63"/>
    <mergeCell ref="O58:O63"/>
    <mergeCell ref="A64:A69"/>
    <mergeCell ref="E64:E69"/>
    <mergeCell ref="F64:F69"/>
    <mergeCell ref="G64:G69"/>
    <mergeCell ref="H64:H69"/>
    <mergeCell ref="I64:I69"/>
    <mergeCell ref="J64:J69"/>
    <mergeCell ref="K64:K69"/>
    <mergeCell ref="L64:L69"/>
    <mergeCell ref="M64:M69"/>
    <mergeCell ref="N64:N69"/>
    <mergeCell ref="O64:O69"/>
    <mergeCell ref="A58:A63"/>
    <mergeCell ref="E58:E63"/>
    <mergeCell ref="F58:F63"/>
    <mergeCell ref="G58:G63"/>
    <mergeCell ref="H58:H63"/>
    <mergeCell ref="I58:I63"/>
    <mergeCell ref="J58:J63"/>
    <mergeCell ref="K58:K63"/>
    <mergeCell ref="L58:L63"/>
    <mergeCell ref="B58:B63"/>
    <mergeCell ref="C58:C63"/>
    <mergeCell ref="D58:D63"/>
    <mergeCell ref="B64:B69"/>
    <mergeCell ref="C64:C69"/>
    <mergeCell ref="D64:D69"/>
    <mergeCell ref="M46:M51"/>
    <mergeCell ref="N46:N51"/>
    <mergeCell ref="O46:O51"/>
    <mergeCell ref="A52:A57"/>
    <mergeCell ref="E52:E57"/>
    <mergeCell ref="F52:F57"/>
    <mergeCell ref="G52:G57"/>
    <mergeCell ref="H52:H57"/>
    <mergeCell ref="I52:I57"/>
    <mergeCell ref="J52:J57"/>
    <mergeCell ref="K52:K57"/>
    <mergeCell ref="L52:L57"/>
    <mergeCell ref="M52:M57"/>
    <mergeCell ref="N52:N57"/>
    <mergeCell ref="O52:O57"/>
    <mergeCell ref="A46:A51"/>
    <mergeCell ref="E46:E51"/>
    <mergeCell ref="F46:F51"/>
    <mergeCell ref="G46:G51"/>
    <mergeCell ref="H46:H51"/>
    <mergeCell ref="I46:I51"/>
    <mergeCell ref="J46:J51"/>
    <mergeCell ref="K46:K51"/>
    <mergeCell ref="L46:L51"/>
    <mergeCell ref="B52:B57"/>
    <mergeCell ref="C52:C57"/>
    <mergeCell ref="D52:D57"/>
    <mergeCell ref="B46:B51"/>
    <mergeCell ref="C46:C51"/>
    <mergeCell ref="D46:D51"/>
    <mergeCell ref="A2:G4"/>
    <mergeCell ref="AV8:AV9"/>
    <mergeCell ref="AH7:AN7"/>
    <mergeCell ref="T8:T9"/>
    <mergeCell ref="S8:S9"/>
    <mergeCell ref="AH8:AH9"/>
    <mergeCell ref="AI8:AI9"/>
    <mergeCell ref="AJ8:AJ9"/>
    <mergeCell ref="AK8:AK9"/>
    <mergeCell ref="AM8:AM9"/>
    <mergeCell ref="O10:O15"/>
    <mergeCell ref="P10:P15"/>
    <mergeCell ref="R7:AD7"/>
    <mergeCell ref="U8:AD8"/>
    <mergeCell ref="A40:A45"/>
    <mergeCell ref="E40:E45"/>
    <mergeCell ref="F40:F45"/>
    <mergeCell ref="G40:G45"/>
    <mergeCell ref="H40:H45"/>
    <mergeCell ref="I40:I45"/>
    <mergeCell ref="J40:J45"/>
    <mergeCell ref="K40:K45"/>
    <mergeCell ref="L40:L45"/>
    <mergeCell ref="M40:M45"/>
    <mergeCell ref="N40:N45"/>
    <mergeCell ref="O40:O45"/>
    <mergeCell ref="P16:P21"/>
    <mergeCell ref="P22:P27"/>
    <mergeCell ref="P28:P33"/>
    <mergeCell ref="P34:P39"/>
    <mergeCell ref="AN8:AN9"/>
    <mergeCell ref="A8:A9"/>
    <mergeCell ref="E8:E9"/>
    <mergeCell ref="F8:F9"/>
    <mergeCell ref="G8:G9"/>
    <mergeCell ref="H8:H9"/>
    <mergeCell ref="R8:R9"/>
    <mergeCell ref="A7:J7"/>
    <mergeCell ref="K7:Q7"/>
    <mergeCell ref="AE8:AE9"/>
    <mergeCell ref="AF8:AF9"/>
    <mergeCell ref="AG8:AG9"/>
    <mergeCell ref="AO8:AO9"/>
    <mergeCell ref="AP8:AP9"/>
    <mergeCell ref="AR8:AR9"/>
    <mergeCell ref="BP7:CS7"/>
    <mergeCell ref="A10:A15"/>
    <mergeCell ref="AH10:AH15"/>
    <mergeCell ref="CD10:CD15"/>
    <mergeCell ref="BP10:BP15"/>
    <mergeCell ref="BR10:BR15"/>
    <mergeCell ref="BS10:BS15"/>
    <mergeCell ref="BT10:BT15"/>
    <mergeCell ref="CB10:CB15"/>
    <mergeCell ref="M8:M9"/>
    <mergeCell ref="N8:N9"/>
    <mergeCell ref="O8:O9"/>
    <mergeCell ref="Q8:Q9"/>
    <mergeCell ref="I8:I9"/>
    <mergeCell ref="I10:I15"/>
    <mergeCell ref="J10:J15"/>
    <mergeCell ref="K10:K15"/>
    <mergeCell ref="AX8:BA8"/>
    <mergeCell ref="BB8:BE8"/>
    <mergeCell ref="M10:M15"/>
    <mergeCell ref="O16:O21"/>
    <mergeCell ref="Q16:Q21"/>
    <mergeCell ref="H10:H15"/>
    <mergeCell ref="B10:B15"/>
    <mergeCell ref="C10:C15"/>
    <mergeCell ref="D10:D15"/>
    <mergeCell ref="N10:N15"/>
    <mergeCell ref="L10:L15"/>
    <mergeCell ref="E10:E15"/>
    <mergeCell ref="F10:F15"/>
    <mergeCell ref="G10:G15"/>
    <mergeCell ref="A22:A27"/>
    <mergeCell ref="E22:E27"/>
    <mergeCell ref="F22:F27"/>
    <mergeCell ref="G22:G27"/>
    <mergeCell ref="H22:H27"/>
    <mergeCell ref="I22:I27"/>
    <mergeCell ref="J22:J27"/>
    <mergeCell ref="K22:K27"/>
    <mergeCell ref="L22:L27"/>
    <mergeCell ref="M22:M27"/>
    <mergeCell ref="N22:N27"/>
    <mergeCell ref="O22:O27"/>
    <mergeCell ref="Q22:Q27"/>
    <mergeCell ref="M16:M21"/>
    <mergeCell ref="N16:N21"/>
    <mergeCell ref="H16:H21"/>
    <mergeCell ref="I16:I21"/>
    <mergeCell ref="J16:J21"/>
    <mergeCell ref="K16:K21"/>
    <mergeCell ref="L16:L21"/>
    <mergeCell ref="B16:B21"/>
    <mergeCell ref="C16:C21"/>
    <mergeCell ref="D16:D21"/>
    <mergeCell ref="B22:B27"/>
    <mergeCell ref="C22:C27"/>
    <mergeCell ref="D22:D27"/>
    <mergeCell ref="A16:A21"/>
    <mergeCell ref="E16:E21"/>
    <mergeCell ref="F16:F21"/>
    <mergeCell ref="G16:G21"/>
    <mergeCell ref="A34:A39"/>
    <mergeCell ref="E34:E39"/>
    <mergeCell ref="F34:F39"/>
    <mergeCell ref="G34:G39"/>
    <mergeCell ref="H34:H39"/>
    <mergeCell ref="I34:I39"/>
    <mergeCell ref="J34:J39"/>
    <mergeCell ref="N34:N39"/>
    <mergeCell ref="I28:I33"/>
    <mergeCell ref="J28:J33"/>
    <mergeCell ref="K28:K33"/>
    <mergeCell ref="L28:L33"/>
    <mergeCell ref="M28:M33"/>
    <mergeCell ref="A28:A33"/>
    <mergeCell ref="B28:B33"/>
    <mergeCell ref="C28:C33"/>
    <mergeCell ref="E28:E33"/>
    <mergeCell ref="F28:F33"/>
    <mergeCell ref="G28:G33"/>
    <mergeCell ref="H28:H33"/>
    <mergeCell ref="D28:D33"/>
    <mergeCell ref="B34:B39"/>
    <mergeCell ref="C34:C39"/>
    <mergeCell ref="D34:D39"/>
    <mergeCell ref="AH214:AH219"/>
    <mergeCell ref="AH220:AH225"/>
    <mergeCell ref="AH118:AH123"/>
    <mergeCell ref="AH124:AH129"/>
    <mergeCell ref="AH130:AH135"/>
    <mergeCell ref="AH136:AH141"/>
    <mergeCell ref="AH142:AH147"/>
    <mergeCell ref="AH148:AH153"/>
    <mergeCell ref="AH154:AH159"/>
    <mergeCell ref="AH160:AH165"/>
    <mergeCell ref="AH166:AH171"/>
    <mergeCell ref="AH64:AH69"/>
    <mergeCell ref="AH70:AH75"/>
    <mergeCell ref="AH76:AH81"/>
    <mergeCell ref="AH82:AH87"/>
    <mergeCell ref="AH88:AH93"/>
    <mergeCell ref="AH94:AH99"/>
    <mergeCell ref="AH100:AH105"/>
    <mergeCell ref="AH106:AH111"/>
    <mergeCell ref="AH112:AH117"/>
    <mergeCell ref="AH172:AH177"/>
    <mergeCell ref="AH178:AH183"/>
    <mergeCell ref="AH184:AH189"/>
    <mergeCell ref="AH190:AH195"/>
    <mergeCell ref="AH196:AH201"/>
    <mergeCell ref="AH202:AH207"/>
    <mergeCell ref="AH208:AH213"/>
    <mergeCell ref="AK28:AK33"/>
    <mergeCell ref="AL28:AL33"/>
    <mergeCell ref="AM28:AM33"/>
    <mergeCell ref="AI10:AI15"/>
    <mergeCell ref="AJ10:AJ15"/>
    <mergeCell ref="AK10:AK15"/>
    <mergeCell ref="AL10:AL15"/>
    <mergeCell ref="AM10:AM15"/>
    <mergeCell ref="AI16:AI21"/>
    <mergeCell ref="AJ16:AJ21"/>
    <mergeCell ref="AK16:AK21"/>
    <mergeCell ref="AL16:AL21"/>
    <mergeCell ref="AM16:AM21"/>
    <mergeCell ref="AI46:AI51"/>
    <mergeCell ref="AJ46:AJ51"/>
    <mergeCell ref="AK46:AK51"/>
    <mergeCell ref="AL46:AL51"/>
    <mergeCell ref="AM46:AM51"/>
    <mergeCell ref="AI70:AI75"/>
    <mergeCell ref="AJ70:AJ75"/>
    <mergeCell ref="AK70:AK75"/>
    <mergeCell ref="AL70:AL75"/>
    <mergeCell ref="AM70:AM75"/>
    <mergeCell ref="AI76:AI81"/>
    <mergeCell ref="AJ76:AJ81"/>
    <mergeCell ref="AK76:AK81"/>
    <mergeCell ref="AL76:AL81"/>
    <mergeCell ref="AM76:AM81"/>
    <mergeCell ref="AI58:AI63"/>
    <mergeCell ref="AJ58:AJ63"/>
    <mergeCell ref="AK58:AK63"/>
    <mergeCell ref="AL58:AL63"/>
    <mergeCell ref="AM58:AM63"/>
    <mergeCell ref="AI64:AI69"/>
    <mergeCell ref="AJ64:AJ69"/>
    <mergeCell ref="AK64:AK69"/>
    <mergeCell ref="AL64:AL69"/>
    <mergeCell ref="AM64:AM69"/>
    <mergeCell ref="AI94:AI99"/>
    <mergeCell ref="AJ94:AJ99"/>
    <mergeCell ref="AK94:AK99"/>
    <mergeCell ref="AL94:AL99"/>
    <mergeCell ref="AM94:AM99"/>
    <mergeCell ref="AI100:AI105"/>
    <mergeCell ref="AJ100:AJ105"/>
    <mergeCell ref="AK100:AK105"/>
    <mergeCell ref="AL100:AL105"/>
    <mergeCell ref="AM100:AM105"/>
    <mergeCell ref="AI82:AI87"/>
    <mergeCell ref="AJ82:AJ87"/>
    <mergeCell ref="AK82:AK87"/>
    <mergeCell ref="AL82:AL87"/>
    <mergeCell ref="AM82:AM87"/>
    <mergeCell ref="AI88:AI93"/>
    <mergeCell ref="AJ88:AJ93"/>
    <mergeCell ref="AK88:AK93"/>
    <mergeCell ref="AL88:AL93"/>
    <mergeCell ref="AM88:AM93"/>
    <mergeCell ref="AI118:AI123"/>
    <mergeCell ref="AJ118:AJ123"/>
    <mergeCell ref="AK118:AK123"/>
    <mergeCell ref="AL118:AL123"/>
    <mergeCell ref="AM118:AM123"/>
    <mergeCell ref="AI124:AI129"/>
    <mergeCell ref="AJ124:AJ129"/>
    <mergeCell ref="AK124:AK129"/>
    <mergeCell ref="AL124:AL129"/>
    <mergeCell ref="AM124:AM129"/>
    <mergeCell ref="AI106:AI111"/>
    <mergeCell ref="AJ106:AJ111"/>
    <mergeCell ref="AK106:AK111"/>
    <mergeCell ref="AL106:AL111"/>
    <mergeCell ref="AM106:AM111"/>
    <mergeCell ref="AI112:AI117"/>
    <mergeCell ref="AJ112:AJ117"/>
    <mergeCell ref="AK112:AK117"/>
    <mergeCell ref="AL112:AL117"/>
    <mergeCell ref="AM112:AM117"/>
    <mergeCell ref="AI142:AI147"/>
    <mergeCell ref="AJ142:AJ147"/>
    <mergeCell ref="AK142:AK147"/>
    <mergeCell ref="AL142:AL147"/>
    <mergeCell ref="AM142:AM147"/>
    <mergeCell ref="AI148:AI153"/>
    <mergeCell ref="AJ148:AJ153"/>
    <mergeCell ref="AK148:AK153"/>
    <mergeCell ref="AL148:AL153"/>
    <mergeCell ref="AM148:AM153"/>
    <mergeCell ref="AI130:AI135"/>
    <mergeCell ref="AJ130:AJ135"/>
    <mergeCell ref="AK130:AK135"/>
    <mergeCell ref="AL130:AL135"/>
    <mergeCell ref="AM130:AM135"/>
    <mergeCell ref="AI136:AI141"/>
    <mergeCell ref="AJ136:AJ141"/>
    <mergeCell ref="AK136:AK141"/>
    <mergeCell ref="AL136:AL141"/>
    <mergeCell ref="AM136:AM141"/>
    <mergeCell ref="AI166:AI171"/>
    <mergeCell ref="AJ166:AJ171"/>
    <mergeCell ref="AK166:AK171"/>
    <mergeCell ref="AL166:AL171"/>
    <mergeCell ref="AM166:AM171"/>
    <mergeCell ref="AI172:AI177"/>
    <mergeCell ref="AJ172:AJ177"/>
    <mergeCell ref="AK172:AK177"/>
    <mergeCell ref="AL172:AL177"/>
    <mergeCell ref="AM172:AM177"/>
    <mergeCell ref="AI154:AI159"/>
    <mergeCell ref="AJ154:AJ159"/>
    <mergeCell ref="AK154:AK159"/>
    <mergeCell ref="AL154:AL159"/>
    <mergeCell ref="AM154:AM159"/>
    <mergeCell ref="AI160:AI165"/>
    <mergeCell ref="AJ160:AJ165"/>
    <mergeCell ref="AK160:AK165"/>
    <mergeCell ref="AL160:AL165"/>
    <mergeCell ref="AM160:AM165"/>
    <mergeCell ref="AI202:AI207"/>
    <mergeCell ref="AJ202:AJ207"/>
    <mergeCell ref="AK202:AK207"/>
    <mergeCell ref="AL202:AL207"/>
    <mergeCell ref="AM202:AM207"/>
    <mergeCell ref="AI208:AI213"/>
    <mergeCell ref="AJ208:AJ213"/>
    <mergeCell ref="AK208:AK213"/>
    <mergeCell ref="AL208:AL213"/>
    <mergeCell ref="AM208:AM213"/>
    <mergeCell ref="AI190:AI195"/>
    <mergeCell ref="AJ190:AJ195"/>
    <mergeCell ref="AK190:AK195"/>
    <mergeCell ref="AL196:AL201"/>
    <mergeCell ref="AM196:AM201"/>
    <mergeCell ref="AI178:AI183"/>
    <mergeCell ref="AJ178:AJ183"/>
    <mergeCell ref="AK178:AK183"/>
    <mergeCell ref="AL178:AL183"/>
    <mergeCell ref="AM178:AM183"/>
    <mergeCell ref="AI184:AI189"/>
    <mergeCell ref="AJ184:AJ189"/>
    <mergeCell ref="AK184:AK189"/>
    <mergeCell ref="AL184:AL189"/>
    <mergeCell ref="AM184:AM189"/>
    <mergeCell ref="AL190:AL195"/>
    <mergeCell ref="AM190:AM195"/>
    <mergeCell ref="AI196:AI201"/>
    <mergeCell ref="AJ196:AJ201"/>
    <mergeCell ref="AK196:AK201"/>
    <mergeCell ref="AN178:AN183"/>
    <mergeCell ref="AN184:AN189"/>
    <mergeCell ref="AN190:AN195"/>
    <mergeCell ref="AN196:AN201"/>
    <mergeCell ref="AN202:AN207"/>
    <mergeCell ref="AN208:AN213"/>
    <mergeCell ref="AN214:AN219"/>
    <mergeCell ref="AN220:AN225"/>
    <mergeCell ref="AN124:AN129"/>
    <mergeCell ref="AN130:AN135"/>
    <mergeCell ref="AN136:AN141"/>
    <mergeCell ref="AN142:AN147"/>
    <mergeCell ref="AN148:AN153"/>
    <mergeCell ref="AN154:AN159"/>
    <mergeCell ref="AN160:AN165"/>
    <mergeCell ref="AN166:AN171"/>
    <mergeCell ref="AN172:AN177"/>
    <mergeCell ref="AI214:AI219"/>
    <mergeCell ref="AJ214:AJ219"/>
    <mergeCell ref="AK214:AK219"/>
    <mergeCell ref="AL214:AL219"/>
    <mergeCell ref="AM214:AM219"/>
    <mergeCell ref="AI220:AI225"/>
    <mergeCell ref="AJ220:AJ225"/>
    <mergeCell ref="CY10:CY15"/>
    <mergeCell ref="CZ10:CZ15"/>
    <mergeCell ref="BP16:BP21"/>
    <mergeCell ref="BR16:BR21"/>
    <mergeCell ref="BS16:BS21"/>
    <mergeCell ref="BT16:BT21"/>
    <mergeCell ref="CB16:CB21"/>
    <mergeCell ref="CD16:CD21"/>
    <mergeCell ref="CT10:CT15"/>
    <mergeCell ref="CU10:CU15"/>
    <mergeCell ref="CV10:CV15"/>
    <mergeCell ref="CE16:CE21"/>
    <mergeCell ref="CF16:CF21"/>
    <mergeCell ref="AN112:AN117"/>
    <mergeCell ref="AN118:AN123"/>
    <mergeCell ref="AN58:AN63"/>
    <mergeCell ref="AN64:AN69"/>
    <mergeCell ref="AN70:AN75"/>
    <mergeCell ref="AN76:AN81"/>
    <mergeCell ref="AN82:AN87"/>
    <mergeCell ref="AN88:AN93"/>
    <mergeCell ref="AN94:AN99"/>
    <mergeCell ref="AN100:AN105"/>
    <mergeCell ref="AN106:AN111"/>
    <mergeCell ref="AK220:AK225"/>
    <mergeCell ref="AL220:AL225"/>
    <mergeCell ref="AM220:AM225"/>
    <mergeCell ref="CR28:CR33"/>
    <mergeCell ref="CL16:CL21"/>
    <mergeCell ref="CM16:CM21"/>
    <mergeCell ref="CN16:CN21"/>
    <mergeCell ref="CP16:CP21"/>
    <mergeCell ref="CQ16:CQ21"/>
    <mergeCell ref="BP34:BP39"/>
    <mergeCell ref="BP58:BP63"/>
    <mergeCell ref="BP28:BP33"/>
    <mergeCell ref="BR28:BR33"/>
    <mergeCell ref="BS28:BS33"/>
    <mergeCell ref="BT28:BT33"/>
    <mergeCell ref="BP40:BP45"/>
    <mergeCell ref="BR40:BR45"/>
    <mergeCell ref="BS40:BS45"/>
    <mergeCell ref="BT40:BT45"/>
    <mergeCell ref="BZ34:BZ39"/>
    <mergeCell ref="CA34:CA39"/>
    <mergeCell ref="CH34:CH39"/>
    <mergeCell ref="CI34:CI39"/>
    <mergeCell ref="CJ34:CJ39"/>
    <mergeCell ref="CL34:CL39"/>
    <mergeCell ref="BR34:BR39"/>
    <mergeCell ref="BS34:BS39"/>
    <mergeCell ref="BT34:BT39"/>
    <mergeCell ref="BP46:BP51"/>
    <mergeCell ref="BR46:BR51"/>
    <mergeCell ref="BS46:BS51"/>
    <mergeCell ref="BT46:BT51"/>
    <mergeCell ref="CB46:CB51"/>
    <mergeCell ref="CX10:CX15"/>
    <mergeCell ref="BP22:BP27"/>
    <mergeCell ref="BR22:BR27"/>
    <mergeCell ref="BS22:BS27"/>
    <mergeCell ref="BT22:BT27"/>
    <mergeCell ref="CB22:CB27"/>
    <mergeCell ref="CR16:CR21"/>
    <mergeCell ref="CE22:CE27"/>
    <mergeCell ref="CF22:CF27"/>
    <mergeCell ref="CH22:CH27"/>
    <mergeCell ref="CI22:CI27"/>
    <mergeCell ref="CJ22:CJ27"/>
    <mergeCell ref="CL22:CL27"/>
    <mergeCell ref="CM22:CM27"/>
    <mergeCell ref="CN22:CN27"/>
    <mergeCell ref="CP22:CP27"/>
    <mergeCell ref="CI28:CI33"/>
    <mergeCell ref="CJ28:CJ33"/>
    <mergeCell ref="CL28:CL33"/>
    <mergeCell ref="CM28:CM33"/>
    <mergeCell ref="CN28:CN33"/>
    <mergeCell ref="CP28:CP33"/>
    <mergeCell ref="BZ28:BZ33"/>
    <mergeCell ref="CA28:CA33"/>
    <mergeCell ref="BW28:BW33"/>
    <mergeCell ref="BX28:BX33"/>
    <mergeCell ref="CQ22:CQ27"/>
    <mergeCell ref="CR22:CR27"/>
    <mergeCell ref="CH16:CH21"/>
    <mergeCell ref="CI16:CI21"/>
    <mergeCell ref="CY16:CY21"/>
    <mergeCell ref="CZ16:CZ21"/>
    <mergeCell ref="BV10:BV15"/>
    <mergeCell ref="BW10:BW15"/>
    <mergeCell ref="CJ16:CJ21"/>
    <mergeCell ref="CT16:CT21"/>
    <mergeCell ref="CU16:CU21"/>
    <mergeCell ref="CV16:CV21"/>
    <mergeCell ref="CX16:CX21"/>
    <mergeCell ref="CB28:CB33"/>
    <mergeCell ref="CD28:CD33"/>
    <mergeCell ref="CT34:CT39"/>
    <mergeCell ref="CU34:CU39"/>
    <mergeCell ref="CV34:CV39"/>
    <mergeCell ref="BZ16:BZ21"/>
    <mergeCell ref="CA16:CA21"/>
    <mergeCell ref="BZ22:BZ27"/>
    <mergeCell ref="CA22:CA27"/>
    <mergeCell ref="CD22:CD27"/>
    <mergeCell ref="CQ28:CQ33"/>
    <mergeCell ref="CB34:CB39"/>
    <mergeCell ref="CD34:CD39"/>
    <mergeCell ref="CE28:CE33"/>
    <mergeCell ref="CF28:CF33"/>
    <mergeCell ref="CH28:CH33"/>
    <mergeCell ref="BV16:BV21"/>
    <mergeCell ref="BW16:BW21"/>
    <mergeCell ref="BX16:BX21"/>
    <mergeCell ref="BV22:BV27"/>
    <mergeCell ref="BW22:BW27"/>
    <mergeCell ref="BX22:BX27"/>
    <mergeCell ref="BV28:BV33"/>
    <mergeCell ref="CV46:CV51"/>
    <mergeCell ref="CY28:CY33"/>
    <mergeCell ref="CZ28:CZ33"/>
    <mergeCell ref="CZ22:CZ27"/>
    <mergeCell ref="CT22:CT27"/>
    <mergeCell ref="CU22:CU27"/>
    <mergeCell ref="CV22:CV27"/>
    <mergeCell ref="CX22:CX27"/>
    <mergeCell ref="CY22:CY27"/>
    <mergeCell ref="CV40:CV45"/>
    <mergeCell ref="CX40:CX45"/>
    <mergeCell ref="CX34:CX39"/>
    <mergeCell ref="CY34:CY39"/>
    <mergeCell ref="CZ34:CZ39"/>
    <mergeCell ref="CX46:CX51"/>
    <mergeCell ref="CY46:CY51"/>
    <mergeCell ref="CY40:CY45"/>
    <mergeCell ref="CZ40:CZ45"/>
    <mergeCell ref="CZ46:CZ51"/>
    <mergeCell ref="CV28:CV33"/>
    <mergeCell ref="CD46:CD51"/>
    <mergeCell ref="CT40:CT45"/>
    <mergeCell ref="CU40:CU45"/>
    <mergeCell ref="CB40:CB45"/>
    <mergeCell ref="CD40:CD45"/>
    <mergeCell ref="CU58:CU63"/>
    <mergeCell ref="CV58:CV63"/>
    <mergeCell ref="BR58:BR63"/>
    <mergeCell ref="BS58:BS63"/>
    <mergeCell ref="BT58:BT63"/>
    <mergeCell ref="CB58:CB63"/>
    <mergeCell ref="CD58:CD63"/>
    <mergeCell ref="BP52:BP57"/>
    <mergeCell ref="BR52:BR57"/>
    <mergeCell ref="BS52:BS57"/>
    <mergeCell ref="BT52:BT57"/>
    <mergeCell ref="CB52:CB57"/>
    <mergeCell ref="CI52:CI57"/>
    <mergeCell ref="CJ52:CJ57"/>
    <mergeCell ref="CL52:CL57"/>
    <mergeCell ref="CM52:CM57"/>
    <mergeCell ref="CN52:CN57"/>
    <mergeCell ref="CP52:CP57"/>
    <mergeCell ref="CQ52:CQ57"/>
    <mergeCell ref="CR52:CR57"/>
    <mergeCell ref="CE58:CE63"/>
    <mergeCell ref="CF58:CF63"/>
    <mergeCell ref="CD52:CD57"/>
    <mergeCell ref="CE46:CE51"/>
    <mergeCell ref="CF46:CF51"/>
    <mergeCell ref="BX58:BX63"/>
    <mergeCell ref="BZ58:BZ63"/>
    <mergeCell ref="CT64:CT69"/>
    <mergeCell ref="CU64:CU69"/>
    <mergeCell ref="CV64:CV69"/>
    <mergeCell ref="CX64:CX69"/>
    <mergeCell ref="CX58:CX63"/>
    <mergeCell ref="CY58:CY63"/>
    <mergeCell ref="CZ58:CZ63"/>
    <mergeCell ref="CH46:CH51"/>
    <mergeCell ref="CI46:CI51"/>
    <mergeCell ref="CJ46:CJ51"/>
    <mergeCell ref="CL46:CL51"/>
    <mergeCell ref="CM46:CM51"/>
    <mergeCell ref="CN46:CN51"/>
    <mergeCell ref="CP46:CP51"/>
    <mergeCell ref="CQ46:CQ51"/>
    <mergeCell ref="CR46:CR51"/>
    <mergeCell ref="CE52:CE57"/>
    <mergeCell ref="CF52:CF57"/>
    <mergeCell ref="CH52:CH57"/>
    <mergeCell ref="CT52:CT57"/>
    <mergeCell ref="CU52:CU57"/>
    <mergeCell ref="CV52:CV57"/>
    <mergeCell ref="CH58:CH63"/>
    <mergeCell ref="CI58:CI63"/>
    <mergeCell ref="CJ58:CJ63"/>
    <mergeCell ref="CL58:CL63"/>
    <mergeCell ref="CM58:CM63"/>
    <mergeCell ref="CN58:CN63"/>
    <mergeCell ref="CP58:CP63"/>
    <mergeCell ref="CT58:CT63"/>
    <mergeCell ref="CT46:CT51"/>
    <mergeCell ref="CU46:CU51"/>
    <mergeCell ref="BP76:BP81"/>
    <mergeCell ref="BR76:BR81"/>
    <mergeCell ref="BS76:BS81"/>
    <mergeCell ref="BT76:BT81"/>
    <mergeCell ref="CB76:CB81"/>
    <mergeCell ref="CD76:CD81"/>
    <mergeCell ref="CT70:CT75"/>
    <mergeCell ref="BP70:BP75"/>
    <mergeCell ref="BR70:BR75"/>
    <mergeCell ref="BS70:BS75"/>
    <mergeCell ref="BT70:BT75"/>
    <mergeCell ref="CB70:CB75"/>
    <mergeCell ref="CD70:CD75"/>
    <mergeCell ref="CE70:CE75"/>
    <mergeCell ref="BV70:BV75"/>
    <mergeCell ref="BW70:BW75"/>
    <mergeCell ref="CQ58:CQ63"/>
    <mergeCell ref="CR58:CR63"/>
    <mergeCell ref="CE64:CE69"/>
    <mergeCell ref="CF64:CF69"/>
    <mergeCell ref="CH64:CH69"/>
    <mergeCell ref="CI64:CI69"/>
    <mergeCell ref="CJ64:CJ69"/>
    <mergeCell ref="CL64:CL69"/>
    <mergeCell ref="CM64:CM69"/>
    <mergeCell ref="CN64:CN69"/>
    <mergeCell ref="CP64:CP69"/>
    <mergeCell ref="CQ64:CQ69"/>
    <mergeCell ref="CR64:CR69"/>
    <mergeCell ref="CF70:CF75"/>
    <mergeCell ref="CH70:CH75"/>
    <mergeCell ref="BW58:BW63"/>
    <mergeCell ref="CX82:CX87"/>
    <mergeCell ref="DA64:DA69"/>
    <mergeCell ref="CX76:CX81"/>
    <mergeCell ref="CY76:CY81"/>
    <mergeCell ref="CZ76:CZ81"/>
    <mergeCell ref="CZ70:CZ75"/>
    <mergeCell ref="CU70:CU75"/>
    <mergeCell ref="CV70:CV75"/>
    <mergeCell ref="CX70:CX75"/>
    <mergeCell ref="CY70:CY75"/>
    <mergeCell ref="CY64:CY69"/>
    <mergeCell ref="CZ64:CZ69"/>
    <mergeCell ref="BP64:BP69"/>
    <mergeCell ref="BR64:BR69"/>
    <mergeCell ref="BS64:BS69"/>
    <mergeCell ref="BT64:BT69"/>
    <mergeCell ref="CB64:CB69"/>
    <mergeCell ref="CD64:CD69"/>
    <mergeCell ref="DA82:DA87"/>
    <mergeCell ref="CI70:CI75"/>
    <mergeCell ref="CJ70:CJ75"/>
    <mergeCell ref="CL70:CL75"/>
    <mergeCell ref="CM70:CM75"/>
    <mergeCell ref="CN70:CN75"/>
    <mergeCell ref="CP70:CP75"/>
    <mergeCell ref="CQ70:CQ75"/>
    <mergeCell ref="CR70:CR75"/>
    <mergeCell ref="CE76:CE81"/>
    <mergeCell ref="CF76:CF81"/>
    <mergeCell ref="CH76:CH81"/>
    <mergeCell ref="CI76:CI81"/>
    <mergeCell ref="CJ76:CJ81"/>
    <mergeCell ref="BT82:BT87"/>
    <mergeCell ref="CB82:CB87"/>
    <mergeCell ref="CD82:CD87"/>
    <mergeCell ref="BP82:BP87"/>
    <mergeCell ref="BR82:BR87"/>
    <mergeCell ref="BS82:BS87"/>
    <mergeCell ref="CE82:CE87"/>
    <mergeCell ref="CF82:CF87"/>
    <mergeCell ref="CH82:CH87"/>
    <mergeCell ref="CI82:CI87"/>
    <mergeCell ref="CJ82:CJ87"/>
    <mergeCell ref="CL82:CL87"/>
    <mergeCell ref="CM82:CM87"/>
    <mergeCell ref="CN82:CN87"/>
    <mergeCell ref="CT82:CT87"/>
    <mergeCell ref="CU82:CU87"/>
    <mergeCell ref="CV82:CV87"/>
    <mergeCell ref="BV82:BV87"/>
    <mergeCell ref="BW82:BW87"/>
    <mergeCell ref="BX82:BX87"/>
    <mergeCell ref="BZ82:BZ87"/>
    <mergeCell ref="CA82:CA87"/>
    <mergeCell ref="BP94:BP99"/>
    <mergeCell ref="BR94:BR99"/>
    <mergeCell ref="BS94:BS99"/>
    <mergeCell ref="BT94:BT99"/>
    <mergeCell ref="CB94:CB99"/>
    <mergeCell ref="CD94:CD99"/>
    <mergeCell ref="CY94:CY99"/>
    <mergeCell ref="BP88:BP93"/>
    <mergeCell ref="BR88:BR93"/>
    <mergeCell ref="BS88:BS93"/>
    <mergeCell ref="BT88:BT93"/>
    <mergeCell ref="CB88:CB93"/>
    <mergeCell ref="CD88:CD93"/>
    <mergeCell ref="CE88:CE93"/>
    <mergeCell ref="CF88:CF93"/>
    <mergeCell ref="CH88:CH93"/>
    <mergeCell ref="CI88:CI93"/>
    <mergeCell ref="CJ88:CJ93"/>
    <mergeCell ref="CL88:CL93"/>
    <mergeCell ref="CM88:CM93"/>
    <mergeCell ref="CN88:CN93"/>
    <mergeCell ref="CP88:CP93"/>
    <mergeCell ref="BV94:BV99"/>
    <mergeCell ref="CT88:CT93"/>
    <mergeCell ref="CU88:CU93"/>
    <mergeCell ref="CV88:CV93"/>
    <mergeCell ref="CX88:CX93"/>
    <mergeCell ref="CY88:CY93"/>
    <mergeCell ref="BP100:BP105"/>
    <mergeCell ref="BR100:BR105"/>
    <mergeCell ref="BS100:BS105"/>
    <mergeCell ref="BT100:BT105"/>
    <mergeCell ref="CB100:CB105"/>
    <mergeCell ref="CD100:CD105"/>
    <mergeCell ref="CE100:CE105"/>
    <mergeCell ref="CF100:CF105"/>
    <mergeCell ref="CH100:CH105"/>
    <mergeCell ref="CI100:CI105"/>
    <mergeCell ref="CJ100:CJ105"/>
    <mergeCell ref="CL100:CL105"/>
    <mergeCell ref="CM100:CM105"/>
    <mergeCell ref="CN100:CN105"/>
    <mergeCell ref="CP100:CP105"/>
    <mergeCell ref="CQ100:CQ105"/>
    <mergeCell ref="BX100:BX105"/>
    <mergeCell ref="CZ94:CZ99"/>
    <mergeCell ref="CE94:CE99"/>
    <mergeCell ref="CF94:CF99"/>
    <mergeCell ref="CH94:CH99"/>
    <mergeCell ref="CI94:CI99"/>
    <mergeCell ref="CJ94:CJ99"/>
    <mergeCell ref="CL94:CL99"/>
    <mergeCell ref="CM94:CM99"/>
    <mergeCell ref="CN94:CN99"/>
    <mergeCell ref="CP94:CP99"/>
    <mergeCell ref="CQ94:CQ99"/>
    <mergeCell ref="CR94:CR99"/>
    <mergeCell ref="CR100:CR105"/>
    <mergeCell ref="CX100:CX105"/>
    <mergeCell ref="CY100:CY105"/>
    <mergeCell ref="CZ100:CZ105"/>
    <mergeCell ref="CT100:CT105"/>
    <mergeCell ref="CU100:CU105"/>
    <mergeCell ref="CV100:CV105"/>
    <mergeCell ref="CY106:CY111"/>
    <mergeCell ref="CZ106:CZ111"/>
    <mergeCell ref="BP112:BP117"/>
    <mergeCell ref="BR112:BR117"/>
    <mergeCell ref="BS112:BS117"/>
    <mergeCell ref="BT112:BT117"/>
    <mergeCell ref="CB112:CB117"/>
    <mergeCell ref="CD112:CD117"/>
    <mergeCell ref="CT106:CT111"/>
    <mergeCell ref="CU106:CU111"/>
    <mergeCell ref="CV106:CV111"/>
    <mergeCell ref="CX106:CX111"/>
    <mergeCell ref="BP106:BP111"/>
    <mergeCell ref="BR106:BR111"/>
    <mergeCell ref="BS106:BS111"/>
    <mergeCell ref="BT106:BT111"/>
    <mergeCell ref="CB106:CB111"/>
    <mergeCell ref="CD106:CD111"/>
    <mergeCell ref="CE112:CE117"/>
    <mergeCell ref="CF112:CF117"/>
    <mergeCell ref="CH112:CH117"/>
    <mergeCell ref="CI112:CI117"/>
    <mergeCell ref="CJ112:CJ117"/>
    <mergeCell ref="CL112:CL117"/>
    <mergeCell ref="CM112:CM117"/>
    <mergeCell ref="CN112:CN117"/>
    <mergeCell ref="CP112:CP117"/>
    <mergeCell ref="CQ112:CQ117"/>
    <mergeCell ref="CR112:CR117"/>
    <mergeCell ref="BT136:BT141"/>
    <mergeCell ref="CB136:CB141"/>
    <mergeCell ref="CY118:CY123"/>
    <mergeCell ref="CZ118:CZ123"/>
    <mergeCell ref="CZ112:CZ117"/>
    <mergeCell ref="BP118:BP123"/>
    <mergeCell ref="BR118:BR123"/>
    <mergeCell ref="BS118:BS123"/>
    <mergeCell ref="BT118:BT123"/>
    <mergeCell ref="CB118:CB123"/>
    <mergeCell ref="CD118:CD123"/>
    <mergeCell ref="CT112:CT117"/>
    <mergeCell ref="CU112:CU117"/>
    <mergeCell ref="CV112:CV117"/>
    <mergeCell ref="CX112:CX117"/>
    <mergeCell ref="CY112:CY117"/>
    <mergeCell ref="CE118:CE123"/>
    <mergeCell ref="CF118:CF123"/>
    <mergeCell ref="CH118:CH123"/>
    <mergeCell ref="CI118:CI123"/>
    <mergeCell ref="CJ118:CJ123"/>
    <mergeCell ref="CL118:CL123"/>
    <mergeCell ref="CM118:CM123"/>
    <mergeCell ref="CN118:CN123"/>
    <mergeCell ref="CP118:CP123"/>
    <mergeCell ref="CQ118:CQ123"/>
    <mergeCell ref="CR118:CR123"/>
    <mergeCell ref="CE124:CE129"/>
    <mergeCell ref="CF124:CF129"/>
    <mergeCell ref="CH124:CH129"/>
    <mergeCell ref="CI124:CI129"/>
    <mergeCell ref="CJ124:CJ129"/>
    <mergeCell ref="BP130:BP135"/>
    <mergeCell ref="BR130:BR135"/>
    <mergeCell ref="BS130:BS135"/>
    <mergeCell ref="BT130:BT135"/>
    <mergeCell ref="CB130:CB135"/>
    <mergeCell ref="CD130:CD135"/>
    <mergeCell ref="CT124:CT129"/>
    <mergeCell ref="CU124:CU129"/>
    <mergeCell ref="CV124:CV129"/>
    <mergeCell ref="CX124:CX129"/>
    <mergeCell ref="BT124:BT129"/>
    <mergeCell ref="CB124:CB129"/>
    <mergeCell ref="CX130:CX135"/>
    <mergeCell ref="CY130:CY135"/>
    <mergeCell ref="CZ130:CZ135"/>
    <mergeCell ref="BV124:BV129"/>
    <mergeCell ref="BW124:BW129"/>
    <mergeCell ref="BX124:BX129"/>
    <mergeCell ref="BZ124:BZ129"/>
    <mergeCell ref="CD124:CD129"/>
    <mergeCell ref="BP124:BP129"/>
    <mergeCell ref="BR124:BR129"/>
    <mergeCell ref="BS124:BS129"/>
    <mergeCell ref="CE130:CE135"/>
    <mergeCell ref="CF130:CF135"/>
    <mergeCell ref="CH130:CH135"/>
    <mergeCell ref="CI130:CI135"/>
    <mergeCell ref="CJ130:CJ135"/>
    <mergeCell ref="CL130:CL135"/>
    <mergeCell ref="CM130:CM135"/>
    <mergeCell ref="CL124:CL129"/>
    <mergeCell ref="CM124:CM129"/>
    <mergeCell ref="CD136:CD141"/>
    <mergeCell ref="CT136:CT141"/>
    <mergeCell ref="CT130:CT135"/>
    <mergeCell ref="CU130:CU135"/>
    <mergeCell ref="CV130:CV135"/>
    <mergeCell ref="BP142:BP147"/>
    <mergeCell ref="BR142:BR147"/>
    <mergeCell ref="BS142:BS147"/>
    <mergeCell ref="BT142:BT147"/>
    <mergeCell ref="CQ130:CQ135"/>
    <mergeCell ref="CR130:CR135"/>
    <mergeCell ref="CE136:CE141"/>
    <mergeCell ref="CF136:CF141"/>
    <mergeCell ref="CU136:CU141"/>
    <mergeCell ref="CV136:CV141"/>
    <mergeCell ref="BV130:BV135"/>
    <mergeCell ref="CN136:CN141"/>
    <mergeCell ref="CP136:CP141"/>
    <mergeCell ref="CB142:CB147"/>
    <mergeCell ref="CD142:CD147"/>
    <mergeCell ref="BP136:BP141"/>
    <mergeCell ref="BR136:BR141"/>
    <mergeCell ref="CN130:CN135"/>
    <mergeCell ref="CP130:CP135"/>
    <mergeCell ref="BW130:BW135"/>
    <mergeCell ref="BX130:BX135"/>
    <mergeCell ref="CH136:CH141"/>
    <mergeCell ref="CI136:CI141"/>
    <mergeCell ref="CJ136:CJ141"/>
    <mergeCell ref="CL136:CL141"/>
    <mergeCell ref="CM136:CM141"/>
    <mergeCell ref="BS136:BS141"/>
    <mergeCell ref="CT148:CT153"/>
    <mergeCell ref="CU148:CU153"/>
    <mergeCell ref="CV148:CV153"/>
    <mergeCell ref="CX148:CX153"/>
    <mergeCell ref="CT142:CT147"/>
    <mergeCell ref="CU142:CU147"/>
    <mergeCell ref="CV142:CV147"/>
    <mergeCell ref="CX142:CX147"/>
    <mergeCell ref="CY142:CY147"/>
    <mergeCell ref="CZ142:CZ147"/>
    <mergeCell ref="CQ136:CQ141"/>
    <mergeCell ref="CR136:CR141"/>
    <mergeCell ref="CE142:CE147"/>
    <mergeCell ref="CF142:CF147"/>
    <mergeCell ref="CH142:CH147"/>
    <mergeCell ref="CI142:CI147"/>
    <mergeCell ref="CJ142:CJ147"/>
    <mergeCell ref="CL142:CL147"/>
    <mergeCell ref="CM142:CM147"/>
    <mergeCell ref="CN142:CN147"/>
    <mergeCell ref="CP142:CP147"/>
    <mergeCell ref="CQ142:CQ147"/>
    <mergeCell ref="CR142:CR147"/>
    <mergeCell ref="CR148:CR153"/>
    <mergeCell ref="CX136:CX141"/>
    <mergeCell ref="BP148:BP153"/>
    <mergeCell ref="BR148:BR153"/>
    <mergeCell ref="BS148:BS153"/>
    <mergeCell ref="BT148:BT153"/>
    <mergeCell ref="CE148:CE153"/>
    <mergeCell ref="CF148:CF153"/>
    <mergeCell ref="CH148:CH153"/>
    <mergeCell ref="CI148:CI153"/>
    <mergeCell ref="CJ148:CJ153"/>
    <mergeCell ref="CL148:CL153"/>
    <mergeCell ref="CM148:CM153"/>
    <mergeCell ref="CN148:CN153"/>
    <mergeCell ref="CP148:CP153"/>
    <mergeCell ref="CQ148:CQ153"/>
    <mergeCell ref="CB148:CB153"/>
    <mergeCell ref="CD148:CD153"/>
    <mergeCell ref="BV148:BV153"/>
    <mergeCell ref="BW148:BW153"/>
    <mergeCell ref="BX148:BX153"/>
    <mergeCell ref="BP160:BP165"/>
    <mergeCell ref="BR160:BR165"/>
    <mergeCell ref="BS160:BS165"/>
    <mergeCell ref="BT160:BT165"/>
    <mergeCell ref="CB160:CB165"/>
    <mergeCell ref="CD160:CD165"/>
    <mergeCell ref="CT154:CT159"/>
    <mergeCell ref="CU154:CU159"/>
    <mergeCell ref="CV154:CV159"/>
    <mergeCell ref="CX154:CX159"/>
    <mergeCell ref="CY154:CY159"/>
    <mergeCell ref="BP154:BP159"/>
    <mergeCell ref="BR154:BR159"/>
    <mergeCell ref="BV154:BV159"/>
    <mergeCell ref="BW154:BW159"/>
    <mergeCell ref="BX154:BX159"/>
    <mergeCell ref="BZ154:BZ159"/>
    <mergeCell ref="CA154:CA159"/>
    <mergeCell ref="BV160:BV165"/>
    <mergeCell ref="BW160:BW165"/>
    <mergeCell ref="BS154:BS159"/>
    <mergeCell ref="BT154:BT159"/>
    <mergeCell ref="CB154:CB159"/>
    <mergeCell ref="CD154:CD159"/>
    <mergeCell ref="CE154:CE159"/>
    <mergeCell ref="CF154:CF159"/>
    <mergeCell ref="CT160:CT165"/>
    <mergeCell ref="CU160:CU165"/>
    <mergeCell ref="CV160:CV165"/>
    <mergeCell ref="CX160:CX165"/>
    <mergeCell ref="CT166:CT171"/>
    <mergeCell ref="CU166:CU171"/>
    <mergeCell ref="CV166:CV171"/>
    <mergeCell ref="CX166:CX171"/>
    <mergeCell ref="BT166:BT171"/>
    <mergeCell ref="CB166:CB171"/>
    <mergeCell ref="CE166:CE171"/>
    <mergeCell ref="CF166:CF171"/>
    <mergeCell ref="CD166:CD171"/>
    <mergeCell ref="CE172:CE177"/>
    <mergeCell ref="CF172:CF177"/>
    <mergeCell ref="CH172:CH177"/>
    <mergeCell ref="CI172:CI177"/>
    <mergeCell ref="CJ172:CJ177"/>
    <mergeCell ref="CL172:CL177"/>
    <mergeCell ref="CT172:CT177"/>
    <mergeCell ref="CU172:CU177"/>
    <mergeCell ref="CV172:CV177"/>
    <mergeCell ref="CX172:CX177"/>
    <mergeCell ref="CN166:CN171"/>
    <mergeCell ref="CQ166:CQ171"/>
    <mergeCell ref="CR166:CR171"/>
    <mergeCell ref="BP178:BP183"/>
    <mergeCell ref="BR178:BR183"/>
    <mergeCell ref="BS178:BS183"/>
    <mergeCell ref="BT178:BT183"/>
    <mergeCell ref="CB178:CB183"/>
    <mergeCell ref="CD178:CD183"/>
    <mergeCell ref="BP166:BP171"/>
    <mergeCell ref="BR166:BR171"/>
    <mergeCell ref="BS166:BS171"/>
    <mergeCell ref="CH166:CH171"/>
    <mergeCell ref="CI166:CI171"/>
    <mergeCell ref="CJ166:CJ171"/>
    <mergeCell ref="CL166:CL171"/>
    <mergeCell ref="CM166:CM171"/>
    <mergeCell ref="CM172:CM177"/>
    <mergeCell ref="CN172:CN177"/>
    <mergeCell ref="CP172:CP177"/>
    <mergeCell ref="CP166:CP171"/>
    <mergeCell ref="BV172:BV177"/>
    <mergeCell ref="BW172:BW177"/>
    <mergeCell ref="BX172:BX177"/>
    <mergeCell ref="BZ172:BZ177"/>
    <mergeCell ref="CA172:CA177"/>
    <mergeCell ref="BP172:BP177"/>
    <mergeCell ref="BR172:BR177"/>
    <mergeCell ref="BS172:BS177"/>
    <mergeCell ref="BT172:BT177"/>
    <mergeCell ref="CB172:CB177"/>
    <mergeCell ref="CD172:CD177"/>
    <mergeCell ref="CJ178:CJ183"/>
    <mergeCell ref="CL178:CL183"/>
    <mergeCell ref="CM178:CM183"/>
    <mergeCell ref="BP184:BP189"/>
    <mergeCell ref="BR184:BR189"/>
    <mergeCell ref="BS184:BS189"/>
    <mergeCell ref="BT184:BT189"/>
    <mergeCell ref="CB184:CB189"/>
    <mergeCell ref="CD184:CD189"/>
    <mergeCell ref="CX184:CX189"/>
    <mergeCell ref="CY184:CY189"/>
    <mergeCell ref="CZ184:CZ189"/>
    <mergeCell ref="CT184:CT189"/>
    <mergeCell ref="CU184:CU189"/>
    <mergeCell ref="CV184:CV189"/>
    <mergeCell ref="CE190:CE195"/>
    <mergeCell ref="CF190:CF195"/>
    <mergeCell ref="CH190:CH195"/>
    <mergeCell ref="CI190:CI195"/>
    <mergeCell ref="CJ190:CJ195"/>
    <mergeCell ref="BP190:BP195"/>
    <mergeCell ref="CL190:CL195"/>
    <mergeCell ref="CM190:CM195"/>
    <mergeCell ref="CN190:CN195"/>
    <mergeCell ref="CP190:CP195"/>
    <mergeCell ref="CQ190:CQ195"/>
    <mergeCell ref="CR190:CR195"/>
    <mergeCell ref="BR190:BR195"/>
    <mergeCell ref="BS190:BS195"/>
    <mergeCell ref="BT190:BT195"/>
    <mergeCell ref="CB190:CB195"/>
    <mergeCell ref="CD190:CD195"/>
    <mergeCell ref="CE184:CE189"/>
    <mergeCell ref="CF184:CF189"/>
    <mergeCell ref="CH184:CH189"/>
    <mergeCell ref="CT178:CT183"/>
    <mergeCell ref="CU178:CU183"/>
    <mergeCell ref="CV178:CV183"/>
    <mergeCell ref="CX178:CX183"/>
    <mergeCell ref="CY178:CY183"/>
    <mergeCell ref="CV190:CV195"/>
    <mergeCell ref="CX190:CX195"/>
    <mergeCell ref="BV184:BV189"/>
    <mergeCell ref="BW184:BW189"/>
    <mergeCell ref="BX184:BX189"/>
    <mergeCell ref="BZ184:BZ189"/>
    <mergeCell ref="CA184:CA189"/>
    <mergeCell ref="BV190:BV195"/>
    <mergeCell ref="BW190:BW195"/>
    <mergeCell ref="CY190:CY195"/>
    <mergeCell ref="CZ190:CZ195"/>
    <mergeCell ref="CT190:CT195"/>
    <mergeCell ref="CU190:CU195"/>
    <mergeCell ref="BV178:BV183"/>
    <mergeCell ref="BW178:BW183"/>
    <mergeCell ref="BX178:BX183"/>
    <mergeCell ref="BZ178:BZ183"/>
    <mergeCell ref="CA178:CA183"/>
    <mergeCell ref="CN178:CN183"/>
    <mergeCell ref="CP178:CP183"/>
    <mergeCell ref="CQ178:CQ183"/>
    <mergeCell ref="CR178:CR183"/>
    <mergeCell ref="CI184:CI189"/>
    <mergeCell ref="CJ184:CJ189"/>
    <mergeCell ref="CL184:CL189"/>
    <mergeCell ref="CM184:CM189"/>
    <mergeCell ref="CN184:CN189"/>
    <mergeCell ref="CX202:CX207"/>
    <mergeCell ref="CY202:CY207"/>
    <mergeCell ref="CZ202:CZ207"/>
    <mergeCell ref="CZ196:CZ201"/>
    <mergeCell ref="BP202:BP207"/>
    <mergeCell ref="BR202:BR207"/>
    <mergeCell ref="BS202:BS207"/>
    <mergeCell ref="BT202:BT207"/>
    <mergeCell ref="CB202:CB207"/>
    <mergeCell ref="CD202:CD207"/>
    <mergeCell ref="CT196:CT201"/>
    <mergeCell ref="CU196:CU201"/>
    <mergeCell ref="CV196:CV201"/>
    <mergeCell ref="CX196:CX201"/>
    <mergeCell ref="CY196:CY201"/>
    <mergeCell ref="CE202:CE207"/>
    <mergeCell ref="CF202:CF207"/>
    <mergeCell ref="CH202:CH207"/>
    <mergeCell ref="CI202:CI207"/>
    <mergeCell ref="CJ202:CJ207"/>
    <mergeCell ref="CL202:CL207"/>
    <mergeCell ref="CM202:CM207"/>
    <mergeCell ref="CN202:CN207"/>
    <mergeCell ref="CE196:CE201"/>
    <mergeCell ref="CF196:CF201"/>
    <mergeCell ref="CP196:CP201"/>
    <mergeCell ref="CQ196:CQ201"/>
    <mergeCell ref="CR196:CR201"/>
    <mergeCell ref="CT202:CT207"/>
    <mergeCell ref="CU202:CU207"/>
    <mergeCell ref="CV202:CV207"/>
    <mergeCell ref="BP196:BP201"/>
    <mergeCell ref="BR196:BR201"/>
    <mergeCell ref="BS196:BS201"/>
    <mergeCell ref="BT196:BT201"/>
    <mergeCell ref="CB196:CB201"/>
    <mergeCell ref="CD196:CD201"/>
    <mergeCell ref="CP202:CP207"/>
    <mergeCell ref="CQ202:CQ207"/>
    <mergeCell ref="CR202:CR207"/>
    <mergeCell ref="CE208:CE213"/>
    <mergeCell ref="CF208:CF213"/>
    <mergeCell ref="CH196:CH201"/>
    <mergeCell ref="CI196:CI201"/>
    <mergeCell ref="CJ196:CJ201"/>
    <mergeCell ref="CL196:CL201"/>
    <mergeCell ref="CM196:CM201"/>
    <mergeCell ref="CN196:CN201"/>
    <mergeCell ref="CP208:CP213"/>
    <mergeCell ref="CQ208:CQ213"/>
    <mergeCell ref="CR208:CR213"/>
    <mergeCell ref="CY208:CY213"/>
    <mergeCell ref="CZ208:CZ213"/>
    <mergeCell ref="BP214:BP219"/>
    <mergeCell ref="BR214:BR219"/>
    <mergeCell ref="BS214:BS219"/>
    <mergeCell ref="BT214:BT219"/>
    <mergeCell ref="CB214:CB219"/>
    <mergeCell ref="CD214:CD219"/>
    <mergeCell ref="CT208:CT213"/>
    <mergeCell ref="CU208:CU213"/>
    <mergeCell ref="CV208:CV213"/>
    <mergeCell ref="CX208:CX213"/>
    <mergeCell ref="BT208:BT213"/>
    <mergeCell ref="CB208:CB213"/>
    <mergeCell ref="CD208:CD213"/>
    <mergeCell ref="BZ214:BZ219"/>
    <mergeCell ref="CA214:CA219"/>
    <mergeCell ref="CH208:CH213"/>
    <mergeCell ref="CI208:CI213"/>
    <mergeCell ref="CJ208:CJ213"/>
    <mergeCell ref="CL208:CL213"/>
    <mergeCell ref="CM208:CM213"/>
    <mergeCell ref="CN208:CN213"/>
    <mergeCell ref="BP208:BP213"/>
    <mergeCell ref="BR208:BR213"/>
    <mergeCell ref="BS208:BS213"/>
    <mergeCell ref="CE214:CE219"/>
    <mergeCell ref="CF214:CF219"/>
    <mergeCell ref="CH214:CH219"/>
    <mergeCell ref="CI214:CI219"/>
    <mergeCell ref="CJ214:CJ219"/>
    <mergeCell ref="CL214:CL219"/>
    <mergeCell ref="CU220:CU225"/>
    <mergeCell ref="CV220:CV225"/>
    <mergeCell ref="CX220:CX225"/>
    <mergeCell ref="CY220:CY225"/>
    <mergeCell ref="CZ220:CZ225"/>
    <mergeCell ref="BP220:BP225"/>
    <mergeCell ref="BR220:BR225"/>
    <mergeCell ref="BS220:BS225"/>
    <mergeCell ref="BT220:BT225"/>
    <mergeCell ref="CB220:CB225"/>
    <mergeCell ref="CD220:CD225"/>
    <mergeCell ref="CT220:CT225"/>
    <mergeCell ref="CT214:CT219"/>
    <mergeCell ref="CU214:CU219"/>
    <mergeCell ref="CV214:CV219"/>
    <mergeCell ref="CX214:CX219"/>
    <mergeCell ref="CY214:CY219"/>
    <mergeCell ref="BV214:BV219"/>
    <mergeCell ref="BW214:BW219"/>
    <mergeCell ref="BX214:BX219"/>
    <mergeCell ref="CZ214:CZ219"/>
    <mergeCell ref="CE220:CE225"/>
    <mergeCell ref="BV220:BV225"/>
    <mergeCell ref="BW220:BW225"/>
    <mergeCell ref="CM214:CM219"/>
    <mergeCell ref="CN214:CN219"/>
    <mergeCell ref="CP214:CP219"/>
    <mergeCell ref="CQ214:CQ219"/>
    <mergeCell ref="CR214:CR219"/>
    <mergeCell ref="CF220:CF225"/>
    <mergeCell ref="CH220:CH225"/>
    <mergeCell ref="CI220:CI225"/>
    <mergeCell ref="H2:R4"/>
    <mergeCell ref="B8:B9"/>
    <mergeCell ref="C8:C9"/>
    <mergeCell ref="D8:D9"/>
    <mergeCell ref="S2:T2"/>
    <mergeCell ref="S3:T3"/>
    <mergeCell ref="S4:T4"/>
    <mergeCell ref="B40:B45"/>
    <mergeCell ref="C40:C45"/>
    <mergeCell ref="D40:D45"/>
    <mergeCell ref="AJ34:AJ39"/>
    <mergeCell ref="AK34:AK39"/>
    <mergeCell ref="AL34:AL39"/>
    <mergeCell ref="AM34:AM39"/>
    <mergeCell ref="AI40:AI45"/>
    <mergeCell ref="AJ40:AJ45"/>
    <mergeCell ref="AK40:AK45"/>
    <mergeCell ref="AL40:AL45"/>
    <mergeCell ref="AM40:AM45"/>
    <mergeCell ref="AI22:AI27"/>
    <mergeCell ref="AJ22:AJ27"/>
    <mergeCell ref="AK22:AK27"/>
    <mergeCell ref="O34:O39"/>
    <mergeCell ref="Q34:Q39"/>
    <mergeCell ref="N28:N33"/>
    <mergeCell ref="O28:O33"/>
    <mergeCell ref="Q28:Q33"/>
    <mergeCell ref="P40:P45"/>
    <mergeCell ref="Q40:Q45"/>
    <mergeCell ref="AH28:AH33"/>
    <mergeCell ref="AH34:AH39"/>
    <mergeCell ref="AH40:AH45"/>
    <mergeCell ref="Q10:Q15"/>
    <mergeCell ref="J8:J9"/>
    <mergeCell ref="K8:K9"/>
    <mergeCell ref="L8:L9"/>
    <mergeCell ref="AV46:AV51"/>
    <mergeCell ref="AS46:AS51"/>
    <mergeCell ref="AR46:AR51"/>
    <mergeCell ref="AP46:AP51"/>
    <mergeCell ref="AO46:AO51"/>
    <mergeCell ref="AV52:AV57"/>
    <mergeCell ref="AS52:AS57"/>
    <mergeCell ref="AR52:AR57"/>
    <mergeCell ref="AP52:AP57"/>
    <mergeCell ref="AO52:AO57"/>
    <mergeCell ref="AT52:AT57"/>
    <mergeCell ref="AU52:AU57"/>
    <mergeCell ref="AU8:AU9"/>
    <mergeCell ref="AT8:AT9"/>
    <mergeCell ref="AS8:AS9"/>
    <mergeCell ref="AU46:AU51"/>
    <mergeCell ref="AT46:AT51"/>
    <mergeCell ref="AN10:AN15"/>
    <mergeCell ref="AN16:AN21"/>
    <mergeCell ref="AN22:AN27"/>
    <mergeCell ref="AN28:AN33"/>
    <mergeCell ref="AN34:AN39"/>
    <mergeCell ref="AN40:AN45"/>
    <mergeCell ref="AN46:AN51"/>
    <mergeCell ref="AN52:AN57"/>
    <mergeCell ref="K34:K39"/>
    <mergeCell ref="L34:L39"/>
    <mergeCell ref="M34:M39"/>
    <mergeCell ref="BV34:BV39"/>
    <mergeCell ref="BW34:BW39"/>
    <mergeCell ref="BX34:BX39"/>
    <mergeCell ref="BV40:BV45"/>
    <mergeCell ref="BW40:BW45"/>
    <mergeCell ref="BX40:BX45"/>
    <mergeCell ref="BV64:BV69"/>
    <mergeCell ref="BW64:BW69"/>
    <mergeCell ref="BX64:BX69"/>
    <mergeCell ref="BZ64:BZ69"/>
    <mergeCell ref="CA64:CA69"/>
    <mergeCell ref="BX70:BX75"/>
    <mergeCell ref="BZ70:BZ75"/>
    <mergeCell ref="CA70:CA75"/>
    <mergeCell ref="BV76:BV81"/>
    <mergeCell ref="BW76:BW81"/>
    <mergeCell ref="BX76:BX81"/>
    <mergeCell ref="BZ76:BZ81"/>
    <mergeCell ref="CA76:CA81"/>
    <mergeCell ref="BZ40:BZ45"/>
    <mergeCell ref="CA40:CA45"/>
    <mergeCell ref="BV46:BV51"/>
    <mergeCell ref="BW46:BW51"/>
    <mergeCell ref="BX46:BX51"/>
    <mergeCell ref="BZ46:BZ51"/>
    <mergeCell ref="CA46:CA51"/>
    <mergeCell ref="BV52:BV57"/>
    <mergeCell ref="BW52:BW57"/>
    <mergeCell ref="BX52:BX57"/>
    <mergeCell ref="BZ52:BZ57"/>
    <mergeCell ref="CA52:CA57"/>
    <mergeCell ref="BV58:BV63"/>
    <mergeCell ref="CA58:CA63"/>
    <mergeCell ref="BV88:BV93"/>
    <mergeCell ref="BW88:BW93"/>
    <mergeCell ref="BX88:BX93"/>
    <mergeCell ref="BZ88:BZ93"/>
    <mergeCell ref="CA88:CA93"/>
    <mergeCell ref="BZ100:BZ105"/>
    <mergeCell ref="CA100:CA105"/>
    <mergeCell ref="BV106:BV111"/>
    <mergeCell ref="BW106:BW111"/>
    <mergeCell ref="BX106:BX111"/>
    <mergeCell ref="BZ106:BZ111"/>
    <mergeCell ref="CA106:CA111"/>
    <mergeCell ref="BV112:BV117"/>
    <mergeCell ref="BW112:BW117"/>
    <mergeCell ref="BX112:BX117"/>
    <mergeCell ref="BZ112:BZ117"/>
    <mergeCell ref="CA112:CA117"/>
    <mergeCell ref="BW94:BW99"/>
    <mergeCell ref="BX94:BX99"/>
    <mergeCell ref="BZ94:BZ99"/>
    <mergeCell ref="CA94:CA99"/>
    <mergeCell ref="BV100:BV105"/>
    <mergeCell ref="BW100:BW105"/>
    <mergeCell ref="BZ118:BZ123"/>
    <mergeCell ref="CA118:CA123"/>
    <mergeCell ref="BZ130:BZ135"/>
    <mergeCell ref="CA130:CA135"/>
    <mergeCell ref="BV136:BV141"/>
    <mergeCell ref="BW136:BW141"/>
    <mergeCell ref="BX136:BX141"/>
    <mergeCell ref="BZ136:BZ141"/>
    <mergeCell ref="CA136:CA141"/>
    <mergeCell ref="BV142:BV147"/>
    <mergeCell ref="BW142:BW147"/>
    <mergeCell ref="BX142:BX147"/>
    <mergeCell ref="BZ142:BZ147"/>
    <mergeCell ref="CA142:CA147"/>
    <mergeCell ref="BV118:BV123"/>
    <mergeCell ref="BW118:BW123"/>
    <mergeCell ref="BX118:BX123"/>
    <mergeCell ref="CA124:CA129"/>
    <mergeCell ref="BX220:BX225"/>
    <mergeCell ref="BZ220:BZ225"/>
    <mergeCell ref="CA220:CA225"/>
    <mergeCell ref="AX7:BM7"/>
    <mergeCell ref="BX190:BX195"/>
    <mergeCell ref="BZ190:BZ195"/>
    <mergeCell ref="CA190:CA195"/>
    <mergeCell ref="BV196:BV201"/>
    <mergeCell ref="BW196:BW201"/>
    <mergeCell ref="BX196:BX201"/>
    <mergeCell ref="BZ196:BZ201"/>
    <mergeCell ref="CA196:CA201"/>
    <mergeCell ref="BV202:BV207"/>
    <mergeCell ref="BW202:BW207"/>
    <mergeCell ref="BX202:BX207"/>
    <mergeCell ref="BZ202:BZ207"/>
    <mergeCell ref="CA202:CA207"/>
    <mergeCell ref="BV208:BV213"/>
    <mergeCell ref="BW208:BW213"/>
    <mergeCell ref="BX208:BX213"/>
    <mergeCell ref="BZ208:BZ213"/>
    <mergeCell ref="CA208:CA213"/>
    <mergeCell ref="BX160:BX165"/>
    <mergeCell ref="BZ160:BZ165"/>
    <mergeCell ref="BZ148:BZ153"/>
    <mergeCell ref="CA148:CA153"/>
    <mergeCell ref="CA160:CA165"/>
    <mergeCell ref="BV166:BV171"/>
    <mergeCell ref="BW166:BW171"/>
    <mergeCell ref="BX166:BX171"/>
    <mergeCell ref="BZ166:BZ171"/>
    <mergeCell ref="CA166:CA171"/>
  </mergeCells>
  <conditionalFormatting sqref="K10 K16 K22 K28 K34 K40 K46 K52 K58 K64 K70 K76 K82 K88 K94 K100 K106 K112 K118 K124 K130 K136 K142 K148 K154 K160 K166 K172 K178 K184 K190 K196 K202 K208 K214 K220 K226 K232 K238 K244 K250">
    <cfRule type="cellIs" dxfId="1668" priority="2178" operator="equal">
      <formula>"Muy Alta"</formula>
    </cfRule>
    <cfRule type="cellIs" dxfId="1667" priority="2179" operator="equal">
      <formula>"Alta"</formula>
    </cfRule>
    <cfRule type="cellIs" dxfId="1666" priority="2180" operator="equal">
      <formula>"Media"</formula>
    </cfRule>
    <cfRule type="cellIs" dxfId="1665" priority="2181" operator="equal">
      <formula>"Baja"</formula>
    </cfRule>
    <cfRule type="cellIs" dxfId="1664" priority="2182" operator="equal">
      <formula>"Muy Baja"</formula>
    </cfRule>
  </conditionalFormatting>
  <conditionalFormatting sqref="N10 N16 N22 N28 N34 N40 N46 N52 N58 N64 N70 N76 N82 N88 N94 N100 N106 N112 N118 N124 N130 N136 N142 N148 N154 N160 N166 N172 N178 N184 N190 N196 N202 N208 N214 N220 AY10:BL10 BN16:BP16 BN22:BP22 BN28:BP28 BN34:BP34 BN40:BP40 BN46:BP46 BN52:BP52 BN58:BP58 BN64:BP64 BN70:BP70 BN76:BP76 BN82:BP82 BN88:BP88 BN94:BP94 BN100:BP100 BN106:BP106 BN112:BP112 BN118:BP118 BN124:BP124 BN130:BP130 BN136:BP136 BN142:BP142 BN148:BP148 BN154:BP154 BN160:BP160 BN166:BP166 BN172:BP172 BN178:BP178 BN184:BP184 BN190:BP190 BN196:BP196 BN202:BP202 BN208:BP208 BN214:BP214 BN220:BP220 CB220 CB214 CB208 CB202 CB196 CB190 CB184 CB178 CB172 CB166 CB160 CB154 CB148 CB142 CB136 CB130 CB124 CB118 CB112 CB106 CB100 CB94 CB88 CB82 CB76 CB70 CB64 CB58 CB52 CB46 CB40 CB34 CB28 CB22 CB16 CB10 N226 N232 N238 N244 N250 CT10:CV10 CT16:CV16 CT22:CV22 CT28:CV28 CT34:CV34 CT40:CV40 CT46:CV46 CT52:CV52 CT58:CV58 CT64:CV64 CT70:CV70 CT76:CV76 CT82:CV82 CT88:CV88 CT94:CV94 CT100:CV100 CT106:CV106 CT112:CV112 CT118:CV118 CT124:CV124 CT130:CV130 CT136:CV136 CT142:CV142 CT148:CV148 CT154:CV154 CT160:CV160 CT166:CV166 CT172:CV172 CT178:CV178 CT184:CV184 CT190:CV190 CT196:CV196 CT202:CV202 CT208:CV208 CT214:CV214 CT220:CV220 BN10:BP10 BR10:BT10 BR220:BT220 BR214:BT214 BR208:BT208 BR202:BT202 BR196:BT196 BR190:BT190 BR184:BT184 BR178:BT178 BR172:BT172 BR166:BT166 BR160:BT160 BR154:BT154 BR148:BT148 BR142:BT142 BR136:BT136 BR130:BT130 BR124:BT124 BR118:BT118 BR112:BT112 BR106:BT106 BR100:BT100 BR94:BT94 BR88:BT88 BR82:BT82 BR76:BT76 BR70:BT70 BR64:BT64 BR58:BT58 BR52:BT52 BR46:BT46 BR40:BT40 BR34:BT34 BR28:BT28 BR22:BT22 BR16:BT16 CD10 CD16 CD22 CD28 CD34 CD40 CD46 CD52 CD58 CD64 CD70 CD76 CD82 CD88 CD94 CD100 CD106 CD112 CD118 CD124 CD130 CD136 CD142 CD148 CD154 CD160 CD166 CD172 CD178 CD184 CD190 CD196 CD202 CD208 CD214 CD220 CX220:DE220 CX214:DE214 CX208:DE208 CX202:DE202 CX196:DE196 CX190:DE190 CX184:DE184 CX178:DE178 CX172:DE172 CX166:DE166 CX160:DE160 CX154:DE154 CX148:DE148 CX142:DE142 CX136:DE136 CX130:DE130 CX124:DE124 CX118:DE118 CX112:DE112 CX106:DE106 CX100:DE100 CX94:DE94 CX88:DE88 CX82:DE82 CX76:DE76 CX70:DE70 CX64:DE64 CX58:DE58 CX52:DE52 CX46:DE46 CX40:DE40 CX34:DE34 CX28:DE28 CX22:DE22 CX16:DE16 CX10:DE10 DG10:DN10 DG16:DN16 DG22:DN22 DG28:DN28 DG34:DN34 DG40:DN40 DG46:DN46 DG52:DN52 DG58:DN58 DG64:DN64 DG70:DN70 DG76:DN76 DG82:DN82 DG88:DN88 DG94:DN94 DG100:DN100 DG106:DN106 DG112:DN112 DG118:DN118 DG124:DN124 DG130:DN130 DG136:DN136 DG142:DN142 DG148:DN148 DG154:DN154 DG160:DN160 DG166:DN166 DG172:DN172 DG178:DN178 DG184:DN184 DG190:DN190 DG196:DN196 DG202:DN202 DG208:DN208 DG214:DN214 DG220:DN220 DP220:DT220 DP214:DT214 DP208:DT208 DP202:DT202 DP196:DT196 DP190:DT190 DP184:DT184 DP178:DT178 DP172:DT172 DP166:DT166 DP160:DT160 DP154:DT154 DP148:DT148 DP142:DT142 DP136:DT136 DP130:DT130 DP124:DT124 DP118:DT118 DP112:DT112 DP106:DT106 DP100:DT100 DP94:DT94 DP88:DT88 DP82:DT82 DP76:DT76 DP70:DT70 DP64:DT64 DP58:DT58 DP52:DT52 DP46:DT46 DP40:DT40 DP34:DT34 DP28:DT28 DP22:DT22 DP16:DT16 DP10:DT10">
    <cfRule type="cellIs" dxfId="1663" priority="2173" operator="equal">
      <formula>"Catastrófico"</formula>
    </cfRule>
    <cfRule type="cellIs" dxfId="1662" priority="2174" operator="equal">
      <formula>"Mayor"</formula>
    </cfRule>
    <cfRule type="cellIs" dxfId="1661" priority="2175" operator="equal">
      <formula>"Moderado"</formula>
    </cfRule>
    <cfRule type="cellIs" dxfId="1660" priority="2176" operator="equal">
      <formula>"Menor"</formula>
    </cfRule>
    <cfRule type="cellIs" dxfId="1659" priority="2177" operator="equal">
      <formula>"Leve"</formula>
    </cfRule>
  </conditionalFormatting>
  <conditionalFormatting sqref="Q10 Q16 Q22 Q28 Q34 Q40 Q46 Q52 Q58 Q64 Q70 Q76 Q82 Q88 Q94 Q100 Q106 Q112 Q118 Q124 Q130 Q136 Q142 Q148 Q154 Q160 Q166 Q172 Q178 Q184 Q190 Q196 Q202 Q208 Q214 Q220 Q226 Q232 Q238 Q244 Q250">
    <cfRule type="cellIs" dxfId="1658" priority="2169" operator="equal">
      <formula>"Extremo"</formula>
    </cfRule>
    <cfRule type="cellIs" dxfId="1657" priority="2170" operator="equal">
      <formula>"Alto"</formula>
    </cfRule>
    <cfRule type="cellIs" dxfId="1656" priority="2171" operator="equal">
      <formula>"Moderado"</formula>
    </cfRule>
    <cfRule type="cellIs" dxfId="1655" priority="2172" operator="equal">
      <formula>"Bajo"</formula>
    </cfRule>
  </conditionalFormatting>
  <conditionalFormatting sqref="O10:P10">
    <cfRule type="cellIs" dxfId="1654" priority="2062" operator="equal">
      <formula>"Catastrófico"</formula>
    </cfRule>
    <cfRule type="cellIs" dxfId="1653" priority="2063" operator="equal">
      <formula>"Mayor"</formula>
    </cfRule>
    <cfRule type="cellIs" dxfId="1652" priority="2064" operator="equal">
      <formula>"Moderado"</formula>
    </cfRule>
    <cfRule type="cellIs" dxfId="1651" priority="2065" operator="equal">
      <formula>"Menor"</formula>
    </cfRule>
    <cfRule type="cellIs" dxfId="1650" priority="2066" operator="equal">
      <formula>"Leve"</formula>
    </cfRule>
  </conditionalFormatting>
  <conditionalFormatting sqref="O16:P16 O22:P22 O28:P28 O34:P34 O40:P40 O46:P46 O52:P52 O58:P58 O64:P64 O70:P70 O76:P76 O82:P82 O88:P88 O94:P94 O100:P100 O106:P106 O112:P112 O118:P118 O124:P124 O130:P130 O136:P136 O142:P142 O148:P148 O154:P154 O160:P160 O166:P166 O172:P172 O178:P178 O184:P184 O190:P190 O196:P196 O202:P202 O208:P208 O214:P214 O220:P220 O226:P226 O232:P232 O238:P238 O244:P244 O250:P250">
    <cfRule type="cellIs" dxfId="1649" priority="1724" operator="equal">
      <formula>"Catastrófico"</formula>
    </cfRule>
    <cfRule type="cellIs" dxfId="1648" priority="1725" operator="equal">
      <formula>"Mayor"</formula>
    </cfRule>
    <cfRule type="cellIs" dxfId="1647" priority="1726" operator="equal">
      <formula>"Moderado"</formula>
    </cfRule>
    <cfRule type="cellIs" dxfId="1646" priority="1727" operator="equal">
      <formula>"Menor"</formula>
    </cfRule>
    <cfRule type="cellIs" dxfId="1645" priority="1728" operator="equal">
      <formula>"Leve"</formula>
    </cfRule>
  </conditionalFormatting>
  <conditionalFormatting sqref="AL10 AL16 AL22 AL28 AL34 AL40 AL46 AL52 AL58 AL64 AL70 AL76 AL82 AL88 AL94 AL100 AL106 AL112 AL118 AL124 AL130 AL136 AL142 AL148 AL154 AL160 AL166 AL172 AL178 AL184 AL190 AL196 AL202 AL208 AL214 AL220 AL226 AL232 AL238 AL244 AL250">
    <cfRule type="cellIs" dxfId="1644" priority="1705" operator="equal">
      <formula>"Catastrófico"</formula>
    </cfRule>
    <cfRule type="cellIs" dxfId="1643" priority="1706" operator="equal">
      <formula>"Mayor"</formula>
    </cfRule>
    <cfRule type="cellIs" dxfId="1642" priority="1707" operator="equal">
      <formula>"Moderado"</formula>
    </cfRule>
    <cfRule type="cellIs" dxfId="1641" priority="1708" operator="equal">
      <formula>"Menor"</formula>
    </cfRule>
    <cfRule type="cellIs" dxfId="1640" priority="1709" operator="equal">
      <formula>"Leve"</formula>
    </cfRule>
  </conditionalFormatting>
  <conditionalFormatting sqref="AM10 AM16 AM22 AM28 AM34 AM40 AM46 AM52 AM58 AM64 AM70 AM76 AM82 AM88 AM94 AM100 AM106 AM112 AM118 AM124 AM130 AM136 AM142 AM148 AM154 AM160 AM166 AM172 AM178 AM184 AM190 AM196 AM202 AM208 AM214 AM220 AM226 AM232 AM238 AM244 AM250">
    <cfRule type="cellIs" dxfId="1639" priority="1701" operator="equal">
      <formula>"Extremo"</formula>
    </cfRule>
    <cfRule type="cellIs" dxfId="1638" priority="1702" operator="equal">
      <formula>"Alto"</formula>
    </cfRule>
    <cfRule type="cellIs" dxfId="1637" priority="1703" operator="equal">
      <formula>"Moderado"</formula>
    </cfRule>
    <cfRule type="cellIs" dxfId="1636" priority="1704" operator="equal">
      <formula>"Bajo"</formula>
    </cfRule>
  </conditionalFormatting>
  <conditionalFormatting sqref="AP16:AQ17">
    <cfRule type="cellIs" dxfId="1635" priority="1121" operator="equal">
      <formula>"Catastrófico"</formula>
    </cfRule>
    <cfRule type="cellIs" dxfId="1634" priority="1122" operator="equal">
      <formula>"Mayor"</formula>
    </cfRule>
    <cfRule type="cellIs" dxfId="1633" priority="1123" operator="equal">
      <formula>"Moderado"</formula>
    </cfRule>
    <cfRule type="cellIs" dxfId="1632" priority="1124" operator="equal">
      <formula>"Menor"</formula>
    </cfRule>
    <cfRule type="cellIs" dxfId="1631" priority="1125" operator="equal">
      <formula>"Leve"</formula>
    </cfRule>
  </conditionalFormatting>
  <conditionalFormatting sqref="AP232:AQ233">
    <cfRule type="cellIs" dxfId="1630" priority="1166" operator="equal">
      <formula>"Catastrófico"</formula>
    </cfRule>
    <cfRule type="cellIs" dxfId="1629" priority="1167" operator="equal">
      <formula>"Mayor"</formula>
    </cfRule>
    <cfRule type="cellIs" dxfId="1628" priority="1168" operator="equal">
      <formula>"Moderado"</formula>
    </cfRule>
    <cfRule type="cellIs" dxfId="1627" priority="1169" operator="equal">
      <formula>"Menor"</formula>
    </cfRule>
    <cfRule type="cellIs" dxfId="1626" priority="1170" operator="equal">
      <formula>"Leve"</formula>
    </cfRule>
  </conditionalFormatting>
  <conditionalFormatting sqref="AP238:AQ238">
    <cfRule type="cellIs" dxfId="1625" priority="1151" operator="equal">
      <formula>"Catastrófico"</formula>
    </cfRule>
    <cfRule type="cellIs" dxfId="1624" priority="1152" operator="equal">
      <formula>"Mayor"</formula>
    </cfRule>
    <cfRule type="cellIs" dxfId="1623" priority="1153" operator="equal">
      <formula>"Moderado"</formula>
    </cfRule>
    <cfRule type="cellIs" dxfId="1622" priority="1154" operator="equal">
      <formula>"Menor"</formula>
    </cfRule>
    <cfRule type="cellIs" dxfId="1621" priority="1155" operator="equal">
      <formula>"Leve"</formula>
    </cfRule>
  </conditionalFormatting>
  <conditionalFormatting sqref="CE10:CF10 CE16:CF16 CE22:CF22 CE28:CF28 CE34:CF34 CE40:CF40 CE46:CF46 CE52:CF52 CE58:CF58 CE64:CF64 CE70:CF70 CE76:CF76 CE82:CF82 CE88:CF88 CE94:CF94 CE100:CF100 CE106:CF106 CE112:CF112 CE118:CF118 CE124:CF124 CE130:CF130 CE136:CF136 CE142:CF142 CE148:CF148 CE154:CF154 CE160:CF160 CE166:CF166 CE172:CF172 CE178:CF178 CE184:CF184 CE190:CF190 CE196:CF196 CE202:CF202 CE208:CF208 CE214:CF214 CE220:CF220 CH220:CJ220 CH214:CJ214 CH208:CJ208 CH202:CJ202 CH196:CJ196 CH190:CJ190 CH184:CJ184 CH178:CJ178 CH172:CJ172 CH166:CJ166 CH160:CJ160 CH154:CJ154 CH148:CJ148 CH142:CJ142 CH136:CJ136 CH130:CJ130 CH124:CJ124 CH118:CJ118 CH112:CJ112 CH106:CJ106 CH100:CJ100 CH94:CJ94 CH88:CJ88 CH82:CJ82 CH76:CJ76 CH70:CJ70 CH64:CJ64 CH58:CJ58 CH52:CJ52 CH46:CJ46 CH40:CJ40 CH34:CJ34 CH28:CJ28 CH22:CJ22 CH16:CJ16 CH10:CJ10 CL10:CN10 CL16:CN16 CL22:CN22 CL28:CN28 CL34:CN34 CL40:CN40 CL46:CN46 CL52:CN52 CL58:CN58 CL64:CN64 CL70:CN70 CL76:CN76 CL82:CN82 CL88:CN88 CL94:CN94 CL100:CN100 CL106:CN106 CL112:CN112 CL118:CN118 CL124:CN124 CL130:CN130 CL136:CN136 CL142:CN142 CL148:CN148 CL154:CN154 CL160:CN160 CL166:CN166 CL172:CN172 CL178:CN178 CL184:CN184 CL190:CN190 CL196:CN196 CL202:CN202 CL208:CN208 CL214:CN214 CL220:CN220 CP220:CR220 CP214:CR214 CP208:CR208 CP202:CR202 CP196:CR196 CP190:CR190 CP184:CR184 CP178:CR178 CP172:CR172 CP166:CR166 CP160:CR160 CP154:CR154 CP148:CR148 CP142:CR142 CP136:CR136 CP130:CR130 CP124:CR124 CP118:CR118 CP112:CR112 CP106:CR106 CP100:CR100 CP94:CR94 CP88:CR88 CP82:CR82 CP76:CR76 CP70:CR70 CP64:CR64 CP58:CR58 CP52:CR52 CP46:CR46 CP40:CR40 CP34:CR34 CP28:CR28 CP22:CR22 CP16:CR16 CP10:CR10">
    <cfRule type="cellIs" dxfId="1620" priority="1651" operator="equal">
      <formula>"Catastrófico"</formula>
    </cfRule>
    <cfRule type="cellIs" dxfId="1619" priority="1652" operator="equal">
      <formula>"Mayor"</formula>
    </cfRule>
    <cfRule type="cellIs" dxfId="1618" priority="1653" operator="equal">
      <formula>"Moderado"</formula>
    </cfRule>
    <cfRule type="cellIs" dxfId="1617" priority="1654" operator="equal">
      <formula>"Menor"</formula>
    </cfRule>
    <cfRule type="cellIs" dxfId="1616" priority="1655" operator="equal">
      <formula>"Leve"</formula>
    </cfRule>
  </conditionalFormatting>
  <conditionalFormatting sqref="BV10:BX10 BV16:BX16 BV22:BX22 BV28:BX28 BV34:BX34 BV40:BX40 BV46:BX46 BV52:BX52 BV58:BX58 BV64:BX64 BV70:BX70 BV76:BX76 BV82:BX82 BV88:BX88 BV94:BX94 BV100:BX100 BV106:BX106 BV112:BX112 BV118:BX118 BV124:BX124 BV130:BX130 BV136:BX136 BV142:BX142 BV148:BX148 BV154:BX154 BV160:BX160 BV166:BX166 BV172:BX172 BV178:BX178 BV184:BX184 BV190:BX190 BV196:BX196 BV202:BX202 BV208:BX208 BV214:BX214 BV220:BX220 BZ220:CA220 BZ214:CA214 BZ208:CA208 BZ202:CA202 BZ196:CA196 BZ190:CA190 BZ184:CA184 BZ178:CA178 BZ172:CA172 BZ166:CA166 BZ160:CA160 BZ154:CA154 BZ148:CA148 BZ142:CA142 BZ136:CA136 BZ130:CA130 BZ124:CA124 BZ118:CA118 BZ112:CA112 BZ106:CA106 BZ100:CA100 BZ94:CA94 BZ88:CA88 BZ82:CA82 BZ76:CA76 BZ70:CA70 BZ64:CA64 BZ58:CA58 BZ52:CA52 BZ46:CA46 BZ40:CA40 BZ34:CA34 BZ28:CA28 BZ22:CA22 BZ16:CA16 BZ10:CA10">
    <cfRule type="cellIs" dxfId="1615" priority="1641" operator="equal">
      <formula>"Catastrófico"</formula>
    </cfRule>
    <cfRule type="cellIs" dxfId="1614" priority="1642" operator="equal">
      <formula>"Mayor"</formula>
    </cfRule>
    <cfRule type="cellIs" dxfId="1613" priority="1643" operator="equal">
      <formula>"Moderado"</formula>
    </cfRule>
    <cfRule type="cellIs" dxfId="1612" priority="1644" operator="equal">
      <formula>"Menor"</formula>
    </cfRule>
    <cfRule type="cellIs" dxfId="1611" priority="1645" operator="equal">
      <formula>"Leve"</formula>
    </cfRule>
  </conditionalFormatting>
  <conditionalFormatting sqref="AN22 AN28 AN34 AN70 AN76 AN88 AN100 AN106 AN112 AN148 AN154 AN166">
    <cfRule type="cellIs" dxfId="1610" priority="1636" operator="equal">
      <formula>"Catastrófico"</formula>
    </cfRule>
    <cfRule type="cellIs" dxfId="1609" priority="1637" operator="equal">
      <formula>"Mayor"</formula>
    </cfRule>
    <cfRule type="cellIs" dxfId="1608" priority="1638" operator="equal">
      <formula>"Moderado"</formula>
    </cfRule>
    <cfRule type="cellIs" dxfId="1607" priority="1639" operator="equal">
      <formula>"Menor"</formula>
    </cfRule>
    <cfRule type="cellIs" dxfId="1606" priority="1640" operator="equal">
      <formula>"Leve"</formula>
    </cfRule>
  </conditionalFormatting>
  <conditionalFormatting sqref="AO64 AO124 AO130 AO160 AO172">
    <cfRule type="cellIs" dxfId="1605" priority="1631" operator="equal">
      <formula>"Catastrófico"</formula>
    </cfRule>
    <cfRule type="cellIs" dxfId="1604" priority="1632" operator="equal">
      <formula>"Mayor"</formula>
    </cfRule>
    <cfRule type="cellIs" dxfId="1603" priority="1633" operator="equal">
      <formula>"Moderado"</formula>
    </cfRule>
    <cfRule type="cellIs" dxfId="1602" priority="1634" operator="equal">
      <formula>"Menor"</formula>
    </cfRule>
    <cfRule type="cellIs" dxfId="1601" priority="1635" operator="equal">
      <formula>"Leve"</formula>
    </cfRule>
  </conditionalFormatting>
  <conditionalFormatting sqref="AN10">
    <cfRule type="cellIs" dxfId="1600" priority="1626" operator="equal">
      <formula>"Catastrófico"</formula>
    </cfRule>
    <cfRule type="cellIs" dxfId="1599" priority="1627" operator="equal">
      <formula>"Mayor"</formula>
    </cfRule>
    <cfRule type="cellIs" dxfId="1598" priority="1628" operator="equal">
      <formula>"Moderado"</formula>
    </cfRule>
    <cfRule type="cellIs" dxfId="1597" priority="1629" operator="equal">
      <formula>"Menor"</formula>
    </cfRule>
    <cfRule type="cellIs" dxfId="1596" priority="1630" operator="equal">
      <formula>"Leve"</formula>
    </cfRule>
  </conditionalFormatting>
  <conditionalFormatting sqref="AN16">
    <cfRule type="cellIs" dxfId="1595" priority="1621" operator="equal">
      <formula>"Catastrófico"</formula>
    </cfRule>
    <cfRule type="cellIs" dxfId="1594" priority="1622" operator="equal">
      <formula>"Mayor"</formula>
    </cfRule>
    <cfRule type="cellIs" dxfId="1593" priority="1623" operator="equal">
      <formula>"Moderado"</formula>
    </cfRule>
    <cfRule type="cellIs" dxfId="1592" priority="1624" operator="equal">
      <formula>"Menor"</formula>
    </cfRule>
    <cfRule type="cellIs" dxfId="1591" priority="1625" operator="equal">
      <formula>"Leve"</formula>
    </cfRule>
  </conditionalFormatting>
  <conditionalFormatting sqref="AN58">
    <cfRule type="cellIs" dxfId="1590" priority="1616" operator="equal">
      <formula>"Catastrófico"</formula>
    </cfRule>
    <cfRule type="cellIs" dxfId="1589" priority="1617" operator="equal">
      <formula>"Mayor"</formula>
    </cfRule>
    <cfRule type="cellIs" dxfId="1588" priority="1618" operator="equal">
      <formula>"Moderado"</formula>
    </cfRule>
    <cfRule type="cellIs" dxfId="1587" priority="1619" operator="equal">
      <formula>"Menor"</formula>
    </cfRule>
    <cfRule type="cellIs" dxfId="1586" priority="1620" operator="equal">
      <formula>"Leve"</formula>
    </cfRule>
  </conditionalFormatting>
  <conditionalFormatting sqref="AO58">
    <cfRule type="cellIs" dxfId="1585" priority="1611" operator="equal">
      <formula>"Catastrófico"</formula>
    </cfRule>
    <cfRule type="cellIs" dxfId="1584" priority="1612" operator="equal">
      <formula>"Mayor"</formula>
    </cfRule>
    <cfRule type="cellIs" dxfId="1583" priority="1613" operator="equal">
      <formula>"Moderado"</formula>
    </cfRule>
    <cfRule type="cellIs" dxfId="1582" priority="1614" operator="equal">
      <formula>"Menor"</formula>
    </cfRule>
    <cfRule type="cellIs" dxfId="1581" priority="1615" operator="equal">
      <formula>"Leve"</formula>
    </cfRule>
  </conditionalFormatting>
  <conditionalFormatting sqref="AN46">
    <cfRule type="cellIs" dxfId="1580" priority="1606" operator="equal">
      <formula>"Catastrófico"</formula>
    </cfRule>
    <cfRule type="cellIs" dxfId="1579" priority="1607" operator="equal">
      <formula>"Mayor"</formula>
    </cfRule>
    <cfRule type="cellIs" dxfId="1578" priority="1608" operator="equal">
      <formula>"Moderado"</formula>
    </cfRule>
    <cfRule type="cellIs" dxfId="1577" priority="1609" operator="equal">
      <formula>"Menor"</formula>
    </cfRule>
    <cfRule type="cellIs" dxfId="1576" priority="1610" operator="equal">
      <formula>"Leve"</formula>
    </cfRule>
  </conditionalFormatting>
  <conditionalFormatting sqref="AO52">
    <cfRule type="cellIs" dxfId="1575" priority="1601" operator="equal">
      <formula>"Catastrófico"</formula>
    </cfRule>
    <cfRule type="cellIs" dxfId="1574" priority="1602" operator="equal">
      <formula>"Mayor"</formula>
    </cfRule>
    <cfRule type="cellIs" dxfId="1573" priority="1603" operator="equal">
      <formula>"Moderado"</formula>
    </cfRule>
    <cfRule type="cellIs" dxfId="1572" priority="1604" operator="equal">
      <formula>"Menor"</formula>
    </cfRule>
    <cfRule type="cellIs" dxfId="1571" priority="1605" operator="equal">
      <formula>"Leve"</formula>
    </cfRule>
  </conditionalFormatting>
  <conditionalFormatting sqref="AO76">
    <cfRule type="cellIs" dxfId="1570" priority="1596" operator="equal">
      <formula>"Catastrófico"</formula>
    </cfRule>
    <cfRule type="cellIs" dxfId="1569" priority="1597" operator="equal">
      <formula>"Mayor"</formula>
    </cfRule>
    <cfRule type="cellIs" dxfId="1568" priority="1598" operator="equal">
      <formula>"Moderado"</formula>
    </cfRule>
    <cfRule type="cellIs" dxfId="1567" priority="1599" operator="equal">
      <formula>"Menor"</formula>
    </cfRule>
    <cfRule type="cellIs" dxfId="1566" priority="1600" operator="equal">
      <formula>"Leve"</formula>
    </cfRule>
  </conditionalFormatting>
  <conditionalFormatting sqref="AO70">
    <cfRule type="cellIs" dxfId="1565" priority="1591" operator="equal">
      <formula>"Catastrófico"</formula>
    </cfRule>
    <cfRule type="cellIs" dxfId="1564" priority="1592" operator="equal">
      <formula>"Mayor"</formula>
    </cfRule>
    <cfRule type="cellIs" dxfId="1563" priority="1593" operator="equal">
      <formula>"Moderado"</formula>
    </cfRule>
    <cfRule type="cellIs" dxfId="1562" priority="1594" operator="equal">
      <formula>"Menor"</formula>
    </cfRule>
    <cfRule type="cellIs" dxfId="1561" priority="1595" operator="equal">
      <formula>"Leve"</formula>
    </cfRule>
  </conditionalFormatting>
  <conditionalFormatting sqref="AO88">
    <cfRule type="cellIs" dxfId="1560" priority="1586" operator="equal">
      <formula>"Catastrófico"</formula>
    </cfRule>
    <cfRule type="cellIs" dxfId="1559" priority="1587" operator="equal">
      <formula>"Mayor"</formula>
    </cfRule>
    <cfRule type="cellIs" dxfId="1558" priority="1588" operator="equal">
      <formula>"Moderado"</formula>
    </cfRule>
    <cfRule type="cellIs" dxfId="1557" priority="1589" operator="equal">
      <formula>"Menor"</formula>
    </cfRule>
    <cfRule type="cellIs" dxfId="1556" priority="1590" operator="equal">
      <formula>"Leve"</formula>
    </cfRule>
  </conditionalFormatting>
  <conditionalFormatting sqref="AO100">
    <cfRule type="cellIs" dxfId="1555" priority="1581" operator="equal">
      <formula>"Catastrófico"</formula>
    </cfRule>
    <cfRule type="cellIs" dxfId="1554" priority="1582" operator="equal">
      <formula>"Mayor"</formula>
    </cfRule>
    <cfRule type="cellIs" dxfId="1553" priority="1583" operator="equal">
      <formula>"Moderado"</formula>
    </cfRule>
    <cfRule type="cellIs" dxfId="1552" priority="1584" operator="equal">
      <formula>"Menor"</formula>
    </cfRule>
    <cfRule type="cellIs" dxfId="1551" priority="1585" operator="equal">
      <formula>"Leve"</formula>
    </cfRule>
  </conditionalFormatting>
  <conditionalFormatting sqref="AO106">
    <cfRule type="cellIs" dxfId="1550" priority="1576" operator="equal">
      <formula>"Catastrófico"</formula>
    </cfRule>
    <cfRule type="cellIs" dxfId="1549" priority="1577" operator="equal">
      <formula>"Mayor"</formula>
    </cfRule>
    <cfRule type="cellIs" dxfId="1548" priority="1578" operator="equal">
      <formula>"Moderado"</formula>
    </cfRule>
    <cfRule type="cellIs" dxfId="1547" priority="1579" operator="equal">
      <formula>"Menor"</formula>
    </cfRule>
    <cfRule type="cellIs" dxfId="1546" priority="1580" operator="equal">
      <formula>"Leve"</formula>
    </cfRule>
  </conditionalFormatting>
  <conditionalFormatting sqref="AN82">
    <cfRule type="cellIs" dxfId="1545" priority="1571" operator="equal">
      <formula>"Catastrófico"</formula>
    </cfRule>
    <cfRule type="cellIs" dxfId="1544" priority="1572" operator="equal">
      <formula>"Mayor"</formula>
    </cfRule>
    <cfRule type="cellIs" dxfId="1543" priority="1573" operator="equal">
      <formula>"Moderado"</formula>
    </cfRule>
    <cfRule type="cellIs" dxfId="1542" priority="1574" operator="equal">
      <formula>"Menor"</formula>
    </cfRule>
    <cfRule type="cellIs" dxfId="1541" priority="1575" operator="equal">
      <formula>"Leve"</formula>
    </cfRule>
  </conditionalFormatting>
  <conditionalFormatting sqref="AO82">
    <cfRule type="cellIs" dxfId="1540" priority="1566" operator="equal">
      <formula>"Catastrófico"</formula>
    </cfRule>
    <cfRule type="cellIs" dxfId="1539" priority="1567" operator="equal">
      <formula>"Mayor"</formula>
    </cfRule>
    <cfRule type="cellIs" dxfId="1538" priority="1568" operator="equal">
      <formula>"Moderado"</formula>
    </cfRule>
    <cfRule type="cellIs" dxfId="1537" priority="1569" operator="equal">
      <formula>"Menor"</formula>
    </cfRule>
    <cfRule type="cellIs" dxfId="1536" priority="1570" operator="equal">
      <formula>"Leve"</formula>
    </cfRule>
  </conditionalFormatting>
  <conditionalFormatting sqref="AN94">
    <cfRule type="cellIs" dxfId="1535" priority="1561" operator="equal">
      <formula>"Catastrófico"</formula>
    </cfRule>
    <cfRule type="cellIs" dxfId="1534" priority="1562" operator="equal">
      <formula>"Mayor"</formula>
    </cfRule>
    <cfRule type="cellIs" dxfId="1533" priority="1563" operator="equal">
      <formula>"Moderado"</formula>
    </cfRule>
    <cfRule type="cellIs" dxfId="1532" priority="1564" operator="equal">
      <formula>"Menor"</formula>
    </cfRule>
    <cfRule type="cellIs" dxfId="1531" priority="1565" operator="equal">
      <formula>"Leve"</formula>
    </cfRule>
  </conditionalFormatting>
  <conditionalFormatting sqref="AO94">
    <cfRule type="cellIs" dxfId="1530" priority="1556" operator="equal">
      <formula>"Catastrófico"</formula>
    </cfRule>
    <cfRule type="cellIs" dxfId="1529" priority="1557" operator="equal">
      <formula>"Mayor"</formula>
    </cfRule>
    <cfRule type="cellIs" dxfId="1528" priority="1558" operator="equal">
      <formula>"Moderado"</formula>
    </cfRule>
    <cfRule type="cellIs" dxfId="1527" priority="1559" operator="equal">
      <formula>"Menor"</formula>
    </cfRule>
    <cfRule type="cellIs" dxfId="1526" priority="1560" operator="equal">
      <formula>"Leve"</formula>
    </cfRule>
  </conditionalFormatting>
  <conditionalFormatting sqref="AN64">
    <cfRule type="cellIs" dxfId="1525" priority="1551" operator="equal">
      <formula>"Catastrófico"</formula>
    </cfRule>
    <cfRule type="cellIs" dxfId="1524" priority="1552" operator="equal">
      <formula>"Mayor"</formula>
    </cfRule>
    <cfRule type="cellIs" dxfId="1523" priority="1553" operator="equal">
      <formula>"Moderado"</formula>
    </cfRule>
    <cfRule type="cellIs" dxfId="1522" priority="1554" operator="equal">
      <formula>"Menor"</formula>
    </cfRule>
    <cfRule type="cellIs" dxfId="1521" priority="1555" operator="equal">
      <formula>"Leve"</formula>
    </cfRule>
  </conditionalFormatting>
  <conditionalFormatting sqref="AN178">
    <cfRule type="cellIs" dxfId="1520" priority="1546" operator="equal">
      <formula>"Catastrófico"</formula>
    </cfRule>
    <cfRule type="cellIs" dxfId="1519" priority="1547" operator="equal">
      <formula>"Mayor"</formula>
    </cfRule>
    <cfRule type="cellIs" dxfId="1518" priority="1548" operator="equal">
      <formula>"Moderado"</formula>
    </cfRule>
    <cfRule type="cellIs" dxfId="1517" priority="1549" operator="equal">
      <formula>"Menor"</formula>
    </cfRule>
    <cfRule type="cellIs" dxfId="1516" priority="1550" operator="equal">
      <formula>"Leve"</formula>
    </cfRule>
  </conditionalFormatting>
  <conditionalFormatting sqref="AO178">
    <cfRule type="cellIs" dxfId="1515" priority="1541" operator="equal">
      <formula>"Catastrófico"</formula>
    </cfRule>
    <cfRule type="cellIs" dxfId="1514" priority="1542" operator="equal">
      <formula>"Mayor"</formula>
    </cfRule>
    <cfRule type="cellIs" dxfId="1513" priority="1543" operator="equal">
      <formula>"Moderado"</formula>
    </cfRule>
    <cfRule type="cellIs" dxfId="1512" priority="1544" operator="equal">
      <formula>"Menor"</formula>
    </cfRule>
    <cfRule type="cellIs" dxfId="1511" priority="1545" operator="equal">
      <formula>"Leve"</formula>
    </cfRule>
  </conditionalFormatting>
  <conditionalFormatting sqref="AN184">
    <cfRule type="cellIs" dxfId="1510" priority="1536" operator="equal">
      <formula>"Catastrófico"</formula>
    </cfRule>
    <cfRule type="cellIs" dxfId="1509" priority="1537" operator="equal">
      <formula>"Mayor"</formula>
    </cfRule>
    <cfRule type="cellIs" dxfId="1508" priority="1538" operator="equal">
      <formula>"Moderado"</formula>
    </cfRule>
    <cfRule type="cellIs" dxfId="1507" priority="1539" operator="equal">
      <formula>"Menor"</formula>
    </cfRule>
    <cfRule type="cellIs" dxfId="1506" priority="1540" operator="equal">
      <formula>"Leve"</formula>
    </cfRule>
  </conditionalFormatting>
  <conditionalFormatting sqref="AO184">
    <cfRule type="cellIs" dxfId="1505" priority="1531" operator="equal">
      <formula>"Catastrófico"</formula>
    </cfRule>
    <cfRule type="cellIs" dxfId="1504" priority="1532" operator="equal">
      <formula>"Mayor"</formula>
    </cfRule>
    <cfRule type="cellIs" dxfId="1503" priority="1533" operator="equal">
      <formula>"Moderado"</formula>
    </cfRule>
    <cfRule type="cellIs" dxfId="1502" priority="1534" operator="equal">
      <formula>"Menor"</formula>
    </cfRule>
    <cfRule type="cellIs" dxfId="1501" priority="1535" operator="equal">
      <formula>"Leve"</formula>
    </cfRule>
  </conditionalFormatting>
  <conditionalFormatting sqref="AN190">
    <cfRule type="cellIs" dxfId="1500" priority="1526" operator="equal">
      <formula>"Catastrófico"</formula>
    </cfRule>
    <cfRule type="cellIs" dxfId="1499" priority="1527" operator="equal">
      <formula>"Mayor"</formula>
    </cfRule>
    <cfRule type="cellIs" dxfId="1498" priority="1528" operator="equal">
      <formula>"Moderado"</formula>
    </cfRule>
    <cfRule type="cellIs" dxfId="1497" priority="1529" operator="equal">
      <formula>"Menor"</formula>
    </cfRule>
    <cfRule type="cellIs" dxfId="1496" priority="1530" operator="equal">
      <formula>"Leve"</formula>
    </cfRule>
  </conditionalFormatting>
  <conditionalFormatting sqref="AO190">
    <cfRule type="cellIs" dxfId="1495" priority="1521" operator="equal">
      <formula>"Catastrófico"</formula>
    </cfRule>
    <cfRule type="cellIs" dxfId="1494" priority="1522" operator="equal">
      <formula>"Mayor"</formula>
    </cfRule>
    <cfRule type="cellIs" dxfId="1493" priority="1523" operator="equal">
      <formula>"Moderado"</formula>
    </cfRule>
    <cfRule type="cellIs" dxfId="1492" priority="1524" operator="equal">
      <formula>"Menor"</formula>
    </cfRule>
    <cfRule type="cellIs" dxfId="1491" priority="1525" operator="equal">
      <formula>"Leve"</formula>
    </cfRule>
  </conditionalFormatting>
  <conditionalFormatting sqref="AN196">
    <cfRule type="cellIs" dxfId="1490" priority="1516" operator="equal">
      <formula>"Catastrófico"</formula>
    </cfRule>
    <cfRule type="cellIs" dxfId="1489" priority="1517" operator="equal">
      <formula>"Mayor"</formula>
    </cfRule>
    <cfRule type="cellIs" dxfId="1488" priority="1518" operator="equal">
      <formula>"Moderado"</formula>
    </cfRule>
    <cfRule type="cellIs" dxfId="1487" priority="1519" operator="equal">
      <formula>"Menor"</formula>
    </cfRule>
    <cfRule type="cellIs" dxfId="1486" priority="1520" operator="equal">
      <formula>"Leve"</formula>
    </cfRule>
  </conditionalFormatting>
  <conditionalFormatting sqref="AO196">
    <cfRule type="cellIs" dxfId="1485" priority="1511" operator="equal">
      <formula>"Catastrófico"</formula>
    </cfRule>
    <cfRule type="cellIs" dxfId="1484" priority="1512" operator="equal">
      <formula>"Mayor"</formula>
    </cfRule>
    <cfRule type="cellIs" dxfId="1483" priority="1513" operator="equal">
      <formula>"Moderado"</formula>
    </cfRule>
    <cfRule type="cellIs" dxfId="1482" priority="1514" operator="equal">
      <formula>"Menor"</formula>
    </cfRule>
    <cfRule type="cellIs" dxfId="1481" priority="1515" operator="equal">
      <formula>"Leve"</formula>
    </cfRule>
  </conditionalFormatting>
  <conditionalFormatting sqref="AN202">
    <cfRule type="cellIs" dxfId="1480" priority="1506" operator="equal">
      <formula>"Catastrófico"</formula>
    </cfRule>
    <cfRule type="cellIs" dxfId="1479" priority="1507" operator="equal">
      <formula>"Mayor"</formula>
    </cfRule>
    <cfRule type="cellIs" dxfId="1478" priority="1508" operator="equal">
      <formula>"Moderado"</formula>
    </cfRule>
    <cfRule type="cellIs" dxfId="1477" priority="1509" operator="equal">
      <formula>"Menor"</formula>
    </cfRule>
    <cfRule type="cellIs" dxfId="1476" priority="1510" operator="equal">
      <formula>"Leve"</formula>
    </cfRule>
  </conditionalFormatting>
  <conditionalFormatting sqref="AO202">
    <cfRule type="cellIs" dxfId="1475" priority="1501" operator="equal">
      <formula>"Catastrófico"</formula>
    </cfRule>
    <cfRule type="cellIs" dxfId="1474" priority="1502" operator="equal">
      <formula>"Mayor"</formula>
    </cfRule>
    <cfRule type="cellIs" dxfId="1473" priority="1503" operator="equal">
      <formula>"Moderado"</formula>
    </cfRule>
    <cfRule type="cellIs" dxfId="1472" priority="1504" operator="equal">
      <formula>"Menor"</formula>
    </cfRule>
    <cfRule type="cellIs" dxfId="1471" priority="1505" operator="equal">
      <formula>"Leve"</formula>
    </cfRule>
  </conditionalFormatting>
  <conditionalFormatting sqref="AN208">
    <cfRule type="cellIs" dxfId="1470" priority="1496" operator="equal">
      <formula>"Catastrófico"</formula>
    </cfRule>
    <cfRule type="cellIs" dxfId="1469" priority="1497" operator="equal">
      <formula>"Mayor"</formula>
    </cfRule>
    <cfRule type="cellIs" dxfId="1468" priority="1498" operator="equal">
      <formula>"Moderado"</formula>
    </cfRule>
    <cfRule type="cellIs" dxfId="1467" priority="1499" operator="equal">
      <formula>"Menor"</formula>
    </cfRule>
    <cfRule type="cellIs" dxfId="1466" priority="1500" operator="equal">
      <formula>"Leve"</formula>
    </cfRule>
  </conditionalFormatting>
  <conditionalFormatting sqref="AO208">
    <cfRule type="cellIs" dxfId="1465" priority="1491" operator="equal">
      <formula>"Catastrófico"</formula>
    </cfRule>
    <cfRule type="cellIs" dxfId="1464" priority="1492" operator="equal">
      <formula>"Mayor"</formula>
    </cfRule>
    <cfRule type="cellIs" dxfId="1463" priority="1493" operator="equal">
      <formula>"Moderado"</formula>
    </cfRule>
    <cfRule type="cellIs" dxfId="1462" priority="1494" operator="equal">
      <formula>"Menor"</formula>
    </cfRule>
    <cfRule type="cellIs" dxfId="1461" priority="1495" operator="equal">
      <formula>"Leve"</formula>
    </cfRule>
  </conditionalFormatting>
  <conditionalFormatting sqref="AN214">
    <cfRule type="cellIs" dxfId="1460" priority="1486" operator="equal">
      <formula>"Catastrófico"</formula>
    </cfRule>
    <cfRule type="cellIs" dxfId="1459" priority="1487" operator="equal">
      <formula>"Mayor"</formula>
    </cfRule>
    <cfRule type="cellIs" dxfId="1458" priority="1488" operator="equal">
      <formula>"Moderado"</formula>
    </cfRule>
    <cfRule type="cellIs" dxfId="1457" priority="1489" operator="equal">
      <formula>"Menor"</formula>
    </cfRule>
    <cfRule type="cellIs" dxfId="1456" priority="1490" operator="equal">
      <formula>"Leve"</formula>
    </cfRule>
  </conditionalFormatting>
  <conditionalFormatting sqref="AO214">
    <cfRule type="cellIs" dxfId="1455" priority="1481" operator="equal">
      <formula>"Catastrófico"</formula>
    </cfRule>
    <cfRule type="cellIs" dxfId="1454" priority="1482" operator="equal">
      <formula>"Mayor"</formula>
    </cfRule>
    <cfRule type="cellIs" dxfId="1453" priority="1483" operator="equal">
      <formula>"Moderado"</formula>
    </cfRule>
    <cfRule type="cellIs" dxfId="1452" priority="1484" operator="equal">
      <formula>"Menor"</formula>
    </cfRule>
    <cfRule type="cellIs" dxfId="1451" priority="1485" operator="equal">
      <formula>"Leve"</formula>
    </cfRule>
  </conditionalFormatting>
  <conditionalFormatting sqref="AO112">
    <cfRule type="cellIs" dxfId="1450" priority="1476" operator="equal">
      <formula>"Catastrófico"</formula>
    </cfRule>
    <cfRule type="cellIs" dxfId="1449" priority="1477" operator="equal">
      <formula>"Mayor"</formula>
    </cfRule>
    <cfRule type="cellIs" dxfId="1448" priority="1478" operator="equal">
      <formula>"Moderado"</formula>
    </cfRule>
    <cfRule type="cellIs" dxfId="1447" priority="1479" operator="equal">
      <formula>"Menor"</formula>
    </cfRule>
    <cfRule type="cellIs" dxfId="1446" priority="1480" operator="equal">
      <formula>"Leve"</formula>
    </cfRule>
  </conditionalFormatting>
  <conditionalFormatting sqref="AN52">
    <cfRule type="cellIs" dxfId="1445" priority="1471" operator="equal">
      <formula>"Catastrófico"</formula>
    </cfRule>
    <cfRule type="cellIs" dxfId="1444" priority="1472" operator="equal">
      <formula>"Mayor"</formula>
    </cfRule>
    <cfRule type="cellIs" dxfId="1443" priority="1473" operator="equal">
      <formula>"Moderado"</formula>
    </cfRule>
    <cfRule type="cellIs" dxfId="1442" priority="1474" operator="equal">
      <formula>"Menor"</formula>
    </cfRule>
    <cfRule type="cellIs" dxfId="1441" priority="1475" operator="equal">
      <formula>"Leve"</formula>
    </cfRule>
  </conditionalFormatting>
  <conditionalFormatting sqref="AO46">
    <cfRule type="cellIs" dxfId="1440" priority="1466" operator="equal">
      <formula>"Catastrófico"</formula>
    </cfRule>
    <cfRule type="cellIs" dxfId="1439" priority="1467" operator="equal">
      <formula>"Mayor"</formula>
    </cfRule>
    <cfRule type="cellIs" dxfId="1438" priority="1468" operator="equal">
      <formula>"Moderado"</formula>
    </cfRule>
    <cfRule type="cellIs" dxfId="1437" priority="1469" operator="equal">
      <formula>"Menor"</formula>
    </cfRule>
    <cfRule type="cellIs" dxfId="1436" priority="1470" operator="equal">
      <formula>"Leve"</formula>
    </cfRule>
  </conditionalFormatting>
  <conditionalFormatting sqref="AN118">
    <cfRule type="cellIs" dxfId="1435" priority="1461" operator="equal">
      <formula>"Catastrófico"</formula>
    </cfRule>
    <cfRule type="cellIs" dxfId="1434" priority="1462" operator="equal">
      <formula>"Mayor"</formula>
    </cfRule>
    <cfRule type="cellIs" dxfId="1433" priority="1463" operator="equal">
      <formula>"Moderado"</formula>
    </cfRule>
    <cfRule type="cellIs" dxfId="1432" priority="1464" operator="equal">
      <formula>"Menor"</formula>
    </cfRule>
    <cfRule type="cellIs" dxfId="1431" priority="1465" operator="equal">
      <formula>"Leve"</formula>
    </cfRule>
  </conditionalFormatting>
  <conditionalFormatting sqref="AO118">
    <cfRule type="cellIs" dxfId="1430" priority="1456" operator="equal">
      <formula>"Catastrófico"</formula>
    </cfRule>
    <cfRule type="cellIs" dxfId="1429" priority="1457" operator="equal">
      <formula>"Mayor"</formula>
    </cfRule>
    <cfRule type="cellIs" dxfId="1428" priority="1458" operator="equal">
      <formula>"Moderado"</formula>
    </cfRule>
    <cfRule type="cellIs" dxfId="1427" priority="1459" operator="equal">
      <formula>"Menor"</formula>
    </cfRule>
    <cfRule type="cellIs" dxfId="1426" priority="1460" operator="equal">
      <formula>"Leve"</formula>
    </cfRule>
  </conditionalFormatting>
  <conditionalFormatting sqref="AN238">
    <cfRule type="cellIs" dxfId="1425" priority="1451" operator="equal">
      <formula>"Catastrófico"</formula>
    </cfRule>
    <cfRule type="cellIs" dxfId="1424" priority="1452" operator="equal">
      <formula>"Mayor"</formula>
    </cfRule>
    <cfRule type="cellIs" dxfId="1423" priority="1453" operator="equal">
      <formula>"Moderado"</formula>
    </cfRule>
    <cfRule type="cellIs" dxfId="1422" priority="1454" operator="equal">
      <formula>"Menor"</formula>
    </cfRule>
    <cfRule type="cellIs" dxfId="1421" priority="1455" operator="equal">
      <formula>"Leve"</formula>
    </cfRule>
  </conditionalFormatting>
  <conditionalFormatting sqref="AN220">
    <cfRule type="cellIs" dxfId="1420" priority="1446" operator="equal">
      <formula>"Catastrófico"</formula>
    </cfRule>
    <cfRule type="cellIs" dxfId="1419" priority="1447" operator="equal">
      <formula>"Mayor"</formula>
    </cfRule>
    <cfRule type="cellIs" dxfId="1418" priority="1448" operator="equal">
      <formula>"Moderado"</formula>
    </cfRule>
    <cfRule type="cellIs" dxfId="1417" priority="1449" operator="equal">
      <formula>"Menor"</formula>
    </cfRule>
    <cfRule type="cellIs" dxfId="1416" priority="1450" operator="equal">
      <formula>"Leve"</formula>
    </cfRule>
  </conditionalFormatting>
  <conditionalFormatting sqref="AO220">
    <cfRule type="cellIs" dxfId="1415" priority="1441" operator="equal">
      <formula>"Catastrófico"</formula>
    </cfRule>
    <cfRule type="cellIs" dxfId="1414" priority="1442" operator="equal">
      <formula>"Mayor"</formula>
    </cfRule>
    <cfRule type="cellIs" dxfId="1413" priority="1443" operator="equal">
      <formula>"Moderado"</formula>
    </cfRule>
    <cfRule type="cellIs" dxfId="1412" priority="1444" operator="equal">
      <formula>"Menor"</formula>
    </cfRule>
    <cfRule type="cellIs" dxfId="1411" priority="1445" operator="equal">
      <formula>"Leve"</formula>
    </cfRule>
  </conditionalFormatting>
  <conditionalFormatting sqref="AN226">
    <cfRule type="cellIs" dxfId="1410" priority="1436" operator="equal">
      <formula>"Catastrófico"</formula>
    </cfRule>
    <cfRule type="cellIs" dxfId="1409" priority="1437" operator="equal">
      <formula>"Mayor"</formula>
    </cfRule>
    <cfRule type="cellIs" dxfId="1408" priority="1438" operator="equal">
      <formula>"Moderado"</formula>
    </cfRule>
    <cfRule type="cellIs" dxfId="1407" priority="1439" operator="equal">
      <formula>"Menor"</formula>
    </cfRule>
    <cfRule type="cellIs" dxfId="1406" priority="1440" operator="equal">
      <formula>"Leve"</formula>
    </cfRule>
  </conditionalFormatting>
  <conditionalFormatting sqref="AO226">
    <cfRule type="cellIs" dxfId="1405" priority="1431" operator="equal">
      <formula>"Catastrófico"</formula>
    </cfRule>
    <cfRule type="cellIs" dxfId="1404" priority="1432" operator="equal">
      <formula>"Mayor"</formula>
    </cfRule>
    <cfRule type="cellIs" dxfId="1403" priority="1433" operator="equal">
      <formula>"Moderado"</formula>
    </cfRule>
    <cfRule type="cellIs" dxfId="1402" priority="1434" operator="equal">
      <formula>"Menor"</formula>
    </cfRule>
    <cfRule type="cellIs" dxfId="1401" priority="1435" operator="equal">
      <formula>"Leve"</formula>
    </cfRule>
  </conditionalFormatting>
  <conditionalFormatting sqref="AN232">
    <cfRule type="cellIs" dxfId="1400" priority="1426" operator="equal">
      <formula>"Catastrófico"</formula>
    </cfRule>
    <cfRule type="cellIs" dxfId="1399" priority="1427" operator="equal">
      <formula>"Mayor"</formula>
    </cfRule>
    <cfRule type="cellIs" dxfId="1398" priority="1428" operator="equal">
      <formula>"Moderado"</formula>
    </cfRule>
    <cfRule type="cellIs" dxfId="1397" priority="1429" operator="equal">
      <formula>"Menor"</formula>
    </cfRule>
    <cfRule type="cellIs" dxfId="1396" priority="1430" operator="equal">
      <formula>"Leve"</formula>
    </cfRule>
  </conditionalFormatting>
  <conditionalFormatting sqref="AO232">
    <cfRule type="cellIs" dxfId="1395" priority="1421" operator="equal">
      <formula>"Catastrófico"</formula>
    </cfRule>
    <cfRule type="cellIs" dxfId="1394" priority="1422" operator="equal">
      <formula>"Mayor"</formula>
    </cfRule>
    <cfRule type="cellIs" dxfId="1393" priority="1423" operator="equal">
      <formula>"Moderado"</formula>
    </cfRule>
    <cfRule type="cellIs" dxfId="1392" priority="1424" operator="equal">
      <formula>"Menor"</formula>
    </cfRule>
    <cfRule type="cellIs" dxfId="1391" priority="1425" operator="equal">
      <formula>"Leve"</formula>
    </cfRule>
  </conditionalFormatting>
  <conditionalFormatting sqref="AN136">
    <cfRule type="cellIs" dxfId="1390" priority="1416" operator="equal">
      <formula>"Catastrófico"</formula>
    </cfRule>
    <cfRule type="cellIs" dxfId="1389" priority="1417" operator="equal">
      <formula>"Mayor"</formula>
    </cfRule>
    <cfRule type="cellIs" dxfId="1388" priority="1418" operator="equal">
      <formula>"Moderado"</formula>
    </cfRule>
    <cfRule type="cellIs" dxfId="1387" priority="1419" operator="equal">
      <formula>"Menor"</formula>
    </cfRule>
    <cfRule type="cellIs" dxfId="1386" priority="1420" operator="equal">
      <formula>"Leve"</formula>
    </cfRule>
  </conditionalFormatting>
  <conditionalFormatting sqref="AO136">
    <cfRule type="cellIs" dxfId="1385" priority="1411" operator="equal">
      <formula>"Catastrófico"</formula>
    </cfRule>
    <cfRule type="cellIs" dxfId="1384" priority="1412" operator="equal">
      <formula>"Mayor"</formula>
    </cfRule>
    <cfRule type="cellIs" dxfId="1383" priority="1413" operator="equal">
      <formula>"Moderado"</formula>
    </cfRule>
    <cfRule type="cellIs" dxfId="1382" priority="1414" operator="equal">
      <formula>"Menor"</formula>
    </cfRule>
    <cfRule type="cellIs" dxfId="1381" priority="1415" operator="equal">
      <formula>"Leve"</formula>
    </cfRule>
  </conditionalFormatting>
  <conditionalFormatting sqref="AN244">
    <cfRule type="cellIs" dxfId="1380" priority="1406" operator="equal">
      <formula>"Catastrófico"</formula>
    </cfRule>
    <cfRule type="cellIs" dxfId="1379" priority="1407" operator="equal">
      <formula>"Mayor"</formula>
    </cfRule>
    <cfRule type="cellIs" dxfId="1378" priority="1408" operator="equal">
      <formula>"Moderado"</formula>
    </cfRule>
    <cfRule type="cellIs" dxfId="1377" priority="1409" operator="equal">
      <formula>"Menor"</formula>
    </cfRule>
    <cfRule type="cellIs" dxfId="1376" priority="1410" operator="equal">
      <formula>"Leve"</formula>
    </cfRule>
  </conditionalFormatting>
  <conditionalFormatting sqref="AO238">
    <cfRule type="cellIs" dxfId="1375" priority="1391" operator="equal">
      <formula>"Catastrófico"</formula>
    </cfRule>
    <cfRule type="cellIs" dxfId="1374" priority="1392" operator="equal">
      <formula>"Mayor"</formula>
    </cfRule>
    <cfRule type="cellIs" dxfId="1373" priority="1393" operator="equal">
      <formula>"Moderado"</formula>
    </cfRule>
    <cfRule type="cellIs" dxfId="1372" priority="1394" operator="equal">
      <formula>"Menor"</formula>
    </cfRule>
    <cfRule type="cellIs" dxfId="1371" priority="1395" operator="equal">
      <formula>"Leve"</formula>
    </cfRule>
  </conditionalFormatting>
  <conditionalFormatting sqref="AO239">
    <cfRule type="cellIs" dxfId="1370" priority="1386" operator="equal">
      <formula>"Catastrófico"</formula>
    </cfRule>
    <cfRule type="cellIs" dxfId="1369" priority="1387" operator="equal">
      <formula>"Mayor"</formula>
    </cfRule>
    <cfRule type="cellIs" dxfId="1368" priority="1388" operator="equal">
      <formula>"Moderado"</formula>
    </cfRule>
    <cfRule type="cellIs" dxfId="1367" priority="1389" operator="equal">
      <formula>"Menor"</formula>
    </cfRule>
    <cfRule type="cellIs" dxfId="1366" priority="1390" operator="equal">
      <formula>"Leve"</formula>
    </cfRule>
  </conditionalFormatting>
  <conditionalFormatting sqref="AO148">
    <cfRule type="cellIs" dxfId="1365" priority="1381" operator="equal">
      <formula>"Catastrófico"</formula>
    </cfRule>
    <cfRule type="cellIs" dxfId="1364" priority="1382" operator="equal">
      <formula>"Mayor"</formula>
    </cfRule>
    <cfRule type="cellIs" dxfId="1363" priority="1383" operator="equal">
      <formula>"Moderado"</formula>
    </cfRule>
    <cfRule type="cellIs" dxfId="1362" priority="1384" operator="equal">
      <formula>"Menor"</formula>
    </cfRule>
    <cfRule type="cellIs" dxfId="1361" priority="1385" operator="equal">
      <formula>"Leve"</formula>
    </cfRule>
  </conditionalFormatting>
  <conditionalFormatting sqref="AO155">
    <cfRule type="cellIs" dxfId="1360" priority="1376" operator="equal">
      <formula>"Catastrófico"</formula>
    </cfRule>
    <cfRule type="cellIs" dxfId="1359" priority="1377" operator="equal">
      <formula>"Mayor"</formula>
    </cfRule>
    <cfRule type="cellIs" dxfId="1358" priority="1378" operator="equal">
      <formula>"Moderado"</formula>
    </cfRule>
    <cfRule type="cellIs" dxfId="1357" priority="1379" operator="equal">
      <formula>"Menor"</formula>
    </cfRule>
    <cfRule type="cellIs" dxfId="1356" priority="1380" operator="equal">
      <formula>"Leve"</formula>
    </cfRule>
  </conditionalFormatting>
  <conditionalFormatting sqref="AO154">
    <cfRule type="cellIs" dxfId="1355" priority="1371" operator="equal">
      <formula>"Catastrófico"</formula>
    </cfRule>
    <cfRule type="cellIs" dxfId="1354" priority="1372" operator="equal">
      <formula>"Mayor"</formula>
    </cfRule>
    <cfRule type="cellIs" dxfId="1353" priority="1373" operator="equal">
      <formula>"Moderado"</formula>
    </cfRule>
    <cfRule type="cellIs" dxfId="1352" priority="1374" operator="equal">
      <formula>"Menor"</formula>
    </cfRule>
    <cfRule type="cellIs" dxfId="1351" priority="1375" operator="equal">
      <formula>"Leve"</formula>
    </cfRule>
  </conditionalFormatting>
  <conditionalFormatting sqref="AO10">
    <cfRule type="cellIs" dxfId="1350" priority="1366" operator="equal">
      <formula>"Catastrófico"</formula>
    </cfRule>
    <cfRule type="cellIs" dxfId="1349" priority="1367" operator="equal">
      <formula>"Mayor"</formula>
    </cfRule>
    <cfRule type="cellIs" dxfId="1348" priority="1368" operator="equal">
      <formula>"Moderado"</formula>
    </cfRule>
    <cfRule type="cellIs" dxfId="1347" priority="1369" operator="equal">
      <formula>"Menor"</formula>
    </cfRule>
    <cfRule type="cellIs" dxfId="1346" priority="1370" operator="equal">
      <formula>"Leve"</formula>
    </cfRule>
  </conditionalFormatting>
  <conditionalFormatting sqref="AO16">
    <cfRule type="cellIs" dxfId="1345" priority="1361" operator="equal">
      <formula>"Catastrófico"</formula>
    </cfRule>
    <cfRule type="cellIs" dxfId="1344" priority="1362" operator="equal">
      <formula>"Mayor"</formula>
    </cfRule>
    <cfRule type="cellIs" dxfId="1343" priority="1363" operator="equal">
      <formula>"Moderado"</formula>
    </cfRule>
    <cfRule type="cellIs" dxfId="1342" priority="1364" operator="equal">
      <formula>"Menor"</formula>
    </cfRule>
    <cfRule type="cellIs" dxfId="1341" priority="1365" operator="equal">
      <formula>"Leve"</formula>
    </cfRule>
  </conditionalFormatting>
  <conditionalFormatting sqref="AO22">
    <cfRule type="cellIs" dxfId="1340" priority="1356" operator="equal">
      <formula>"Catastrófico"</formula>
    </cfRule>
    <cfRule type="cellIs" dxfId="1339" priority="1357" operator="equal">
      <formula>"Mayor"</formula>
    </cfRule>
    <cfRule type="cellIs" dxfId="1338" priority="1358" operator="equal">
      <formula>"Moderado"</formula>
    </cfRule>
    <cfRule type="cellIs" dxfId="1337" priority="1359" operator="equal">
      <formula>"Menor"</formula>
    </cfRule>
    <cfRule type="cellIs" dxfId="1336" priority="1360" operator="equal">
      <formula>"Leve"</formula>
    </cfRule>
  </conditionalFormatting>
  <conditionalFormatting sqref="AN142">
    <cfRule type="cellIs" dxfId="1335" priority="1351" operator="equal">
      <formula>"Catastrófico"</formula>
    </cfRule>
    <cfRule type="cellIs" dxfId="1334" priority="1352" operator="equal">
      <formula>"Mayor"</formula>
    </cfRule>
    <cfRule type="cellIs" dxfId="1333" priority="1353" operator="equal">
      <formula>"Moderado"</formula>
    </cfRule>
    <cfRule type="cellIs" dxfId="1332" priority="1354" operator="equal">
      <formula>"Menor"</formula>
    </cfRule>
    <cfRule type="cellIs" dxfId="1331" priority="1355" operator="equal">
      <formula>"Leve"</formula>
    </cfRule>
  </conditionalFormatting>
  <conditionalFormatting sqref="AO142">
    <cfRule type="cellIs" dxfId="1330" priority="1346" operator="equal">
      <formula>"Catastrófico"</formula>
    </cfRule>
    <cfRule type="cellIs" dxfId="1329" priority="1347" operator="equal">
      <formula>"Mayor"</formula>
    </cfRule>
    <cfRule type="cellIs" dxfId="1328" priority="1348" operator="equal">
      <formula>"Moderado"</formula>
    </cfRule>
    <cfRule type="cellIs" dxfId="1327" priority="1349" operator="equal">
      <formula>"Menor"</formula>
    </cfRule>
    <cfRule type="cellIs" dxfId="1326" priority="1350" operator="equal">
      <formula>"Leve"</formula>
    </cfRule>
  </conditionalFormatting>
  <conditionalFormatting sqref="AN124 AN130">
    <cfRule type="cellIs" dxfId="1325" priority="1341" operator="equal">
      <formula>"Catastrófico"</formula>
    </cfRule>
    <cfRule type="cellIs" dxfId="1324" priority="1342" operator="equal">
      <formula>"Mayor"</formula>
    </cfRule>
    <cfRule type="cellIs" dxfId="1323" priority="1343" operator="equal">
      <formula>"Moderado"</formula>
    </cfRule>
    <cfRule type="cellIs" dxfId="1322" priority="1344" operator="equal">
      <formula>"Menor"</formula>
    </cfRule>
    <cfRule type="cellIs" dxfId="1321" priority="1345" operator="equal">
      <formula>"Leve"</formula>
    </cfRule>
  </conditionalFormatting>
  <conditionalFormatting sqref="AN172">
    <cfRule type="cellIs" dxfId="1320" priority="1336" operator="equal">
      <formula>"Catastrófico"</formula>
    </cfRule>
    <cfRule type="cellIs" dxfId="1319" priority="1337" operator="equal">
      <formula>"Mayor"</formula>
    </cfRule>
    <cfRule type="cellIs" dxfId="1318" priority="1338" operator="equal">
      <formula>"Moderado"</formula>
    </cfRule>
    <cfRule type="cellIs" dxfId="1317" priority="1339" operator="equal">
      <formula>"Menor"</formula>
    </cfRule>
    <cfRule type="cellIs" dxfId="1316" priority="1340" operator="equal">
      <formula>"Leve"</formula>
    </cfRule>
  </conditionalFormatting>
  <conditionalFormatting sqref="AO28">
    <cfRule type="cellIs" dxfId="1315" priority="1331" operator="equal">
      <formula>"Catastrófico"</formula>
    </cfRule>
    <cfRule type="cellIs" dxfId="1314" priority="1332" operator="equal">
      <formula>"Mayor"</formula>
    </cfRule>
    <cfRule type="cellIs" dxfId="1313" priority="1333" operator="equal">
      <formula>"Moderado"</formula>
    </cfRule>
    <cfRule type="cellIs" dxfId="1312" priority="1334" operator="equal">
      <formula>"Menor"</formula>
    </cfRule>
    <cfRule type="cellIs" dxfId="1311" priority="1335" operator="equal">
      <formula>"Leve"</formula>
    </cfRule>
  </conditionalFormatting>
  <conditionalFormatting sqref="AO34">
    <cfRule type="cellIs" dxfId="1310" priority="1326" operator="equal">
      <formula>"Catastrófico"</formula>
    </cfRule>
    <cfRule type="cellIs" dxfId="1309" priority="1327" operator="equal">
      <formula>"Mayor"</formula>
    </cfRule>
    <cfRule type="cellIs" dxfId="1308" priority="1328" operator="equal">
      <formula>"Moderado"</formula>
    </cfRule>
    <cfRule type="cellIs" dxfId="1307" priority="1329" operator="equal">
      <formula>"Menor"</formula>
    </cfRule>
    <cfRule type="cellIs" dxfId="1306" priority="1330" operator="equal">
      <formula>"Leve"</formula>
    </cfRule>
  </conditionalFormatting>
  <conditionalFormatting sqref="AN160">
    <cfRule type="cellIs" dxfId="1305" priority="1321" operator="equal">
      <formula>"Catastrófico"</formula>
    </cfRule>
    <cfRule type="cellIs" dxfId="1304" priority="1322" operator="equal">
      <formula>"Mayor"</formula>
    </cfRule>
    <cfRule type="cellIs" dxfId="1303" priority="1323" operator="equal">
      <formula>"Moderado"</formula>
    </cfRule>
    <cfRule type="cellIs" dxfId="1302" priority="1324" operator="equal">
      <formula>"Menor"</formula>
    </cfRule>
    <cfRule type="cellIs" dxfId="1301" priority="1325" operator="equal">
      <formula>"Leve"</formula>
    </cfRule>
  </conditionalFormatting>
  <conditionalFormatting sqref="AN250">
    <cfRule type="cellIs" dxfId="1300" priority="1316" operator="equal">
      <formula>"Catastrófico"</formula>
    </cfRule>
    <cfRule type="cellIs" dxfId="1299" priority="1317" operator="equal">
      <formula>"Mayor"</formula>
    </cfRule>
    <cfRule type="cellIs" dxfId="1298" priority="1318" operator="equal">
      <formula>"Moderado"</formula>
    </cfRule>
    <cfRule type="cellIs" dxfId="1297" priority="1319" operator="equal">
      <formula>"Menor"</formula>
    </cfRule>
    <cfRule type="cellIs" dxfId="1296" priority="1320" operator="equal">
      <formula>"Leve"</formula>
    </cfRule>
  </conditionalFormatting>
  <conditionalFormatting sqref="AO244">
    <cfRule type="cellIs" dxfId="1295" priority="1311" operator="equal">
      <formula>"Catastrófico"</formula>
    </cfRule>
    <cfRule type="cellIs" dxfId="1294" priority="1312" operator="equal">
      <formula>"Mayor"</formula>
    </cfRule>
    <cfRule type="cellIs" dxfId="1293" priority="1313" operator="equal">
      <formula>"Moderado"</formula>
    </cfRule>
    <cfRule type="cellIs" dxfId="1292" priority="1314" operator="equal">
      <formula>"Menor"</formula>
    </cfRule>
    <cfRule type="cellIs" dxfId="1291" priority="1315" operator="equal">
      <formula>"Leve"</formula>
    </cfRule>
  </conditionalFormatting>
  <conditionalFormatting sqref="AO250">
    <cfRule type="cellIs" dxfId="1290" priority="1306" operator="equal">
      <formula>"Catastrófico"</formula>
    </cfRule>
    <cfRule type="cellIs" dxfId="1289" priority="1307" operator="equal">
      <formula>"Mayor"</formula>
    </cfRule>
    <cfRule type="cellIs" dxfId="1288" priority="1308" operator="equal">
      <formula>"Moderado"</formula>
    </cfRule>
    <cfRule type="cellIs" dxfId="1287" priority="1309" operator="equal">
      <formula>"Menor"</formula>
    </cfRule>
    <cfRule type="cellIs" dxfId="1286" priority="1310" operator="equal">
      <formula>"Leve"</formula>
    </cfRule>
  </conditionalFormatting>
  <conditionalFormatting sqref="AN40">
    <cfRule type="cellIs" dxfId="1285" priority="1301" operator="equal">
      <formula>"Catastrófico"</formula>
    </cfRule>
    <cfRule type="cellIs" dxfId="1284" priority="1302" operator="equal">
      <formula>"Mayor"</formula>
    </cfRule>
    <cfRule type="cellIs" dxfId="1283" priority="1303" operator="equal">
      <formula>"Moderado"</formula>
    </cfRule>
    <cfRule type="cellIs" dxfId="1282" priority="1304" operator="equal">
      <formula>"Menor"</formula>
    </cfRule>
    <cfRule type="cellIs" dxfId="1281" priority="1305" operator="equal">
      <formula>"Leve"</formula>
    </cfRule>
  </conditionalFormatting>
  <conditionalFormatting sqref="AO40">
    <cfRule type="cellIs" dxfId="1280" priority="1296" operator="equal">
      <formula>"Catastrófico"</formula>
    </cfRule>
    <cfRule type="cellIs" dxfId="1279" priority="1297" operator="equal">
      <formula>"Mayor"</formula>
    </cfRule>
    <cfRule type="cellIs" dxfId="1278" priority="1298" operator="equal">
      <formula>"Moderado"</formula>
    </cfRule>
    <cfRule type="cellIs" dxfId="1277" priority="1299" operator="equal">
      <formula>"Menor"</formula>
    </cfRule>
    <cfRule type="cellIs" dxfId="1276" priority="1300" operator="equal">
      <formula>"Leve"</formula>
    </cfRule>
  </conditionalFormatting>
  <conditionalFormatting sqref="AO42">
    <cfRule type="cellIs" dxfId="1275" priority="1291" operator="equal">
      <formula>"Catastrófico"</formula>
    </cfRule>
    <cfRule type="cellIs" dxfId="1274" priority="1292" operator="equal">
      <formula>"Mayor"</formula>
    </cfRule>
    <cfRule type="cellIs" dxfId="1273" priority="1293" operator="equal">
      <formula>"Moderado"</formula>
    </cfRule>
    <cfRule type="cellIs" dxfId="1272" priority="1294" operator="equal">
      <formula>"Menor"</formula>
    </cfRule>
    <cfRule type="cellIs" dxfId="1271" priority="1295" operator="equal">
      <formula>"Leve"</formula>
    </cfRule>
  </conditionalFormatting>
  <conditionalFormatting sqref="AO101">
    <cfRule type="cellIs" dxfId="1270" priority="1286" operator="equal">
      <formula>"Catastrófico"</formula>
    </cfRule>
    <cfRule type="cellIs" dxfId="1269" priority="1287" operator="equal">
      <formula>"Mayor"</formula>
    </cfRule>
    <cfRule type="cellIs" dxfId="1268" priority="1288" operator="equal">
      <formula>"Moderado"</formula>
    </cfRule>
    <cfRule type="cellIs" dxfId="1267" priority="1289" operator="equal">
      <formula>"Menor"</formula>
    </cfRule>
    <cfRule type="cellIs" dxfId="1266" priority="1290" operator="equal">
      <formula>"Leve"</formula>
    </cfRule>
  </conditionalFormatting>
  <conditionalFormatting sqref="AP64:AQ64 AP124:AQ124 AP160:AQ160 AP172:AQ172">
    <cfRule type="cellIs" dxfId="1265" priority="1281" operator="equal">
      <formula>"Catastrófico"</formula>
    </cfRule>
    <cfRule type="cellIs" dxfId="1264" priority="1282" operator="equal">
      <formula>"Mayor"</formula>
    </cfRule>
    <cfRule type="cellIs" dxfId="1263" priority="1283" operator="equal">
      <formula>"Moderado"</formula>
    </cfRule>
    <cfRule type="cellIs" dxfId="1262" priority="1284" operator="equal">
      <formula>"Menor"</formula>
    </cfRule>
    <cfRule type="cellIs" dxfId="1261" priority="1285" operator="equal">
      <formula>"Leve"</formula>
    </cfRule>
  </conditionalFormatting>
  <conditionalFormatting sqref="AP46:AQ46 AP52:AQ52">
    <cfRule type="cellIs" dxfId="1260" priority="1276" operator="equal">
      <formula>"Catastrófico"</formula>
    </cfRule>
    <cfRule type="cellIs" dxfId="1259" priority="1277" operator="equal">
      <formula>"Mayor"</formula>
    </cfRule>
    <cfRule type="cellIs" dxfId="1258" priority="1278" operator="equal">
      <formula>"Moderado"</formula>
    </cfRule>
    <cfRule type="cellIs" dxfId="1257" priority="1279" operator="equal">
      <formula>"Menor"</formula>
    </cfRule>
    <cfRule type="cellIs" dxfId="1256" priority="1280" operator="equal">
      <formula>"Leve"</formula>
    </cfRule>
  </conditionalFormatting>
  <conditionalFormatting sqref="AP58:AQ58">
    <cfRule type="cellIs" dxfId="1255" priority="1271" operator="equal">
      <formula>"Catastrófico"</formula>
    </cfRule>
    <cfRule type="cellIs" dxfId="1254" priority="1272" operator="equal">
      <formula>"Mayor"</formula>
    </cfRule>
    <cfRule type="cellIs" dxfId="1253" priority="1273" operator="equal">
      <formula>"Moderado"</formula>
    </cfRule>
    <cfRule type="cellIs" dxfId="1252" priority="1274" operator="equal">
      <formula>"Menor"</formula>
    </cfRule>
    <cfRule type="cellIs" dxfId="1251" priority="1275" operator="equal">
      <formula>"Leve"</formula>
    </cfRule>
  </conditionalFormatting>
  <conditionalFormatting sqref="AP76:AQ76">
    <cfRule type="cellIs" dxfId="1250" priority="1266" operator="equal">
      <formula>"Catastrófico"</formula>
    </cfRule>
    <cfRule type="cellIs" dxfId="1249" priority="1267" operator="equal">
      <formula>"Mayor"</formula>
    </cfRule>
    <cfRule type="cellIs" dxfId="1248" priority="1268" operator="equal">
      <formula>"Moderado"</formula>
    </cfRule>
    <cfRule type="cellIs" dxfId="1247" priority="1269" operator="equal">
      <formula>"Menor"</formula>
    </cfRule>
    <cfRule type="cellIs" dxfId="1246" priority="1270" operator="equal">
      <formula>"Leve"</formula>
    </cfRule>
  </conditionalFormatting>
  <conditionalFormatting sqref="AP70:AQ70">
    <cfRule type="cellIs" dxfId="1245" priority="1261" operator="equal">
      <formula>"Catastrófico"</formula>
    </cfRule>
    <cfRule type="cellIs" dxfId="1244" priority="1262" operator="equal">
      <formula>"Mayor"</formula>
    </cfRule>
    <cfRule type="cellIs" dxfId="1243" priority="1263" operator="equal">
      <formula>"Moderado"</formula>
    </cfRule>
    <cfRule type="cellIs" dxfId="1242" priority="1264" operator="equal">
      <formula>"Menor"</formula>
    </cfRule>
    <cfRule type="cellIs" dxfId="1241" priority="1265" operator="equal">
      <formula>"Leve"</formula>
    </cfRule>
  </conditionalFormatting>
  <conditionalFormatting sqref="AP166:AQ167">
    <cfRule type="cellIs" dxfId="1240" priority="1256" operator="equal">
      <formula>"Catastrófico"</formula>
    </cfRule>
    <cfRule type="cellIs" dxfId="1239" priority="1257" operator="equal">
      <formula>"Mayor"</formula>
    </cfRule>
    <cfRule type="cellIs" dxfId="1238" priority="1258" operator="equal">
      <formula>"Moderado"</formula>
    </cfRule>
    <cfRule type="cellIs" dxfId="1237" priority="1259" operator="equal">
      <formula>"Menor"</formula>
    </cfRule>
    <cfRule type="cellIs" dxfId="1236" priority="1260" operator="equal">
      <formula>"Leve"</formula>
    </cfRule>
  </conditionalFormatting>
  <conditionalFormatting sqref="AP100:AQ100">
    <cfRule type="cellIs" dxfId="1235" priority="1251" operator="equal">
      <formula>"Catastrófico"</formula>
    </cfRule>
    <cfRule type="cellIs" dxfId="1234" priority="1252" operator="equal">
      <formula>"Mayor"</formula>
    </cfRule>
    <cfRule type="cellIs" dxfId="1233" priority="1253" operator="equal">
      <formula>"Moderado"</formula>
    </cfRule>
    <cfRule type="cellIs" dxfId="1232" priority="1254" operator="equal">
      <formula>"Menor"</formula>
    </cfRule>
    <cfRule type="cellIs" dxfId="1231" priority="1255" operator="equal">
      <formula>"Leve"</formula>
    </cfRule>
  </conditionalFormatting>
  <conditionalFormatting sqref="AP106:AQ106">
    <cfRule type="cellIs" dxfId="1230" priority="1246" operator="equal">
      <formula>"Catastrófico"</formula>
    </cfRule>
    <cfRule type="cellIs" dxfId="1229" priority="1247" operator="equal">
      <formula>"Mayor"</formula>
    </cfRule>
    <cfRule type="cellIs" dxfId="1228" priority="1248" operator="equal">
      <formula>"Moderado"</formula>
    </cfRule>
    <cfRule type="cellIs" dxfId="1227" priority="1249" operator="equal">
      <formula>"Menor"</formula>
    </cfRule>
    <cfRule type="cellIs" dxfId="1226" priority="1250" operator="equal">
      <formula>"Leve"</formula>
    </cfRule>
  </conditionalFormatting>
  <conditionalFormatting sqref="AP82:AQ82">
    <cfRule type="cellIs" dxfId="1225" priority="1241" operator="equal">
      <formula>"Catastrófico"</formula>
    </cfRule>
    <cfRule type="cellIs" dxfId="1224" priority="1242" operator="equal">
      <formula>"Mayor"</formula>
    </cfRule>
    <cfRule type="cellIs" dxfId="1223" priority="1243" operator="equal">
      <formula>"Moderado"</formula>
    </cfRule>
    <cfRule type="cellIs" dxfId="1222" priority="1244" operator="equal">
      <formula>"Menor"</formula>
    </cfRule>
    <cfRule type="cellIs" dxfId="1221" priority="1245" operator="equal">
      <formula>"Leve"</formula>
    </cfRule>
  </conditionalFormatting>
  <conditionalFormatting sqref="AP94:AQ94">
    <cfRule type="cellIs" dxfId="1220" priority="1236" operator="equal">
      <formula>"Catastrófico"</formula>
    </cfRule>
    <cfRule type="cellIs" dxfId="1219" priority="1237" operator="equal">
      <formula>"Mayor"</formula>
    </cfRule>
    <cfRule type="cellIs" dxfId="1218" priority="1238" operator="equal">
      <formula>"Moderado"</formula>
    </cfRule>
    <cfRule type="cellIs" dxfId="1217" priority="1239" operator="equal">
      <formula>"Menor"</formula>
    </cfRule>
    <cfRule type="cellIs" dxfId="1216" priority="1240" operator="equal">
      <formula>"Leve"</formula>
    </cfRule>
  </conditionalFormatting>
  <conditionalFormatting sqref="AP178:AQ178">
    <cfRule type="cellIs" dxfId="1215" priority="1231" operator="equal">
      <formula>"Catastrófico"</formula>
    </cfRule>
    <cfRule type="cellIs" dxfId="1214" priority="1232" operator="equal">
      <formula>"Mayor"</formula>
    </cfRule>
    <cfRule type="cellIs" dxfId="1213" priority="1233" operator="equal">
      <formula>"Moderado"</formula>
    </cfRule>
    <cfRule type="cellIs" dxfId="1212" priority="1234" operator="equal">
      <formula>"Menor"</formula>
    </cfRule>
    <cfRule type="cellIs" dxfId="1211" priority="1235" operator="equal">
      <formula>"Leve"</formula>
    </cfRule>
  </conditionalFormatting>
  <conditionalFormatting sqref="AP184:AQ184">
    <cfRule type="cellIs" dxfId="1210" priority="1226" operator="equal">
      <formula>"Catastrófico"</formula>
    </cfRule>
    <cfRule type="cellIs" dxfId="1209" priority="1227" operator="equal">
      <formula>"Mayor"</formula>
    </cfRule>
    <cfRule type="cellIs" dxfId="1208" priority="1228" operator="equal">
      <formula>"Moderado"</formula>
    </cfRule>
    <cfRule type="cellIs" dxfId="1207" priority="1229" operator="equal">
      <formula>"Menor"</formula>
    </cfRule>
    <cfRule type="cellIs" dxfId="1206" priority="1230" operator="equal">
      <formula>"Leve"</formula>
    </cfRule>
  </conditionalFormatting>
  <conditionalFormatting sqref="AP185:AQ185">
    <cfRule type="cellIs" dxfId="1205" priority="1221" operator="equal">
      <formula>"Catastrófico"</formula>
    </cfRule>
    <cfRule type="cellIs" dxfId="1204" priority="1222" operator="equal">
      <formula>"Mayor"</formula>
    </cfRule>
    <cfRule type="cellIs" dxfId="1203" priority="1223" operator="equal">
      <formula>"Moderado"</formula>
    </cfRule>
    <cfRule type="cellIs" dxfId="1202" priority="1224" operator="equal">
      <formula>"Menor"</formula>
    </cfRule>
    <cfRule type="cellIs" dxfId="1201" priority="1225" operator="equal">
      <formula>"Leve"</formula>
    </cfRule>
  </conditionalFormatting>
  <conditionalFormatting sqref="AP190:AQ190">
    <cfRule type="cellIs" dxfId="1200" priority="1216" operator="equal">
      <formula>"Catastrófico"</formula>
    </cfRule>
    <cfRule type="cellIs" dxfId="1199" priority="1217" operator="equal">
      <formula>"Mayor"</formula>
    </cfRule>
    <cfRule type="cellIs" dxfId="1198" priority="1218" operator="equal">
      <formula>"Moderado"</formula>
    </cfRule>
    <cfRule type="cellIs" dxfId="1197" priority="1219" operator="equal">
      <formula>"Menor"</formula>
    </cfRule>
    <cfRule type="cellIs" dxfId="1196" priority="1220" operator="equal">
      <formula>"Leve"</formula>
    </cfRule>
  </conditionalFormatting>
  <conditionalFormatting sqref="AP196:AQ196">
    <cfRule type="cellIs" dxfId="1195" priority="1211" operator="equal">
      <formula>"Catastrófico"</formula>
    </cfRule>
    <cfRule type="cellIs" dxfId="1194" priority="1212" operator="equal">
      <formula>"Mayor"</formula>
    </cfRule>
    <cfRule type="cellIs" dxfId="1193" priority="1213" operator="equal">
      <formula>"Moderado"</formula>
    </cfRule>
    <cfRule type="cellIs" dxfId="1192" priority="1214" operator="equal">
      <formula>"Menor"</formula>
    </cfRule>
    <cfRule type="cellIs" dxfId="1191" priority="1215" operator="equal">
      <formula>"Leve"</formula>
    </cfRule>
  </conditionalFormatting>
  <conditionalFormatting sqref="AP202:AQ202">
    <cfRule type="cellIs" dxfId="1190" priority="1206" operator="equal">
      <formula>"Catastrófico"</formula>
    </cfRule>
    <cfRule type="cellIs" dxfId="1189" priority="1207" operator="equal">
      <formula>"Mayor"</formula>
    </cfRule>
    <cfRule type="cellIs" dxfId="1188" priority="1208" operator="equal">
      <formula>"Moderado"</formula>
    </cfRule>
    <cfRule type="cellIs" dxfId="1187" priority="1209" operator="equal">
      <formula>"Menor"</formula>
    </cfRule>
    <cfRule type="cellIs" dxfId="1186" priority="1210" operator="equal">
      <formula>"Leve"</formula>
    </cfRule>
  </conditionalFormatting>
  <conditionalFormatting sqref="AP208:AQ208">
    <cfRule type="cellIs" dxfId="1185" priority="1201" operator="equal">
      <formula>"Catastrófico"</formula>
    </cfRule>
    <cfRule type="cellIs" dxfId="1184" priority="1202" operator="equal">
      <formula>"Mayor"</formula>
    </cfRule>
    <cfRule type="cellIs" dxfId="1183" priority="1203" operator="equal">
      <formula>"Moderado"</formula>
    </cfRule>
    <cfRule type="cellIs" dxfId="1182" priority="1204" operator="equal">
      <formula>"Menor"</formula>
    </cfRule>
    <cfRule type="cellIs" dxfId="1181" priority="1205" operator="equal">
      <formula>"Leve"</formula>
    </cfRule>
  </conditionalFormatting>
  <conditionalFormatting sqref="AP214:AQ214">
    <cfRule type="cellIs" dxfId="1180" priority="1196" operator="equal">
      <formula>"Catastrófico"</formula>
    </cfRule>
    <cfRule type="cellIs" dxfId="1179" priority="1197" operator="equal">
      <formula>"Mayor"</formula>
    </cfRule>
    <cfRule type="cellIs" dxfId="1178" priority="1198" operator="equal">
      <formula>"Moderado"</formula>
    </cfRule>
    <cfRule type="cellIs" dxfId="1177" priority="1199" operator="equal">
      <formula>"Menor"</formula>
    </cfRule>
    <cfRule type="cellIs" dxfId="1176" priority="1200" operator="equal">
      <formula>"Leve"</formula>
    </cfRule>
  </conditionalFormatting>
  <conditionalFormatting sqref="AP112:AQ112">
    <cfRule type="cellIs" dxfId="1175" priority="1191" operator="equal">
      <formula>"Catastrófico"</formula>
    </cfRule>
    <cfRule type="cellIs" dxfId="1174" priority="1192" operator="equal">
      <formula>"Mayor"</formula>
    </cfRule>
    <cfRule type="cellIs" dxfId="1173" priority="1193" operator="equal">
      <formula>"Moderado"</formula>
    </cfRule>
    <cfRule type="cellIs" dxfId="1172" priority="1194" operator="equal">
      <formula>"Menor"</formula>
    </cfRule>
    <cfRule type="cellIs" dxfId="1171" priority="1195" operator="equal">
      <formula>"Leve"</formula>
    </cfRule>
  </conditionalFormatting>
  <conditionalFormatting sqref="AP118:AQ118">
    <cfRule type="cellIs" dxfId="1170" priority="1186" operator="equal">
      <formula>"Catastrófico"</formula>
    </cfRule>
    <cfRule type="cellIs" dxfId="1169" priority="1187" operator="equal">
      <formula>"Mayor"</formula>
    </cfRule>
    <cfRule type="cellIs" dxfId="1168" priority="1188" operator="equal">
      <formula>"Moderado"</formula>
    </cfRule>
    <cfRule type="cellIs" dxfId="1167" priority="1189" operator="equal">
      <formula>"Menor"</formula>
    </cfRule>
    <cfRule type="cellIs" dxfId="1166" priority="1190" operator="equal">
      <formula>"Leve"</formula>
    </cfRule>
  </conditionalFormatting>
  <conditionalFormatting sqref="AP221:AQ221">
    <cfRule type="cellIs" dxfId="1165" priority="1181" operator="equal">
      <formula>"Catastrófico"</formula>
    </cfRule>
    <cfRule type="cellIs" dxfId="1164" priority="1182" operator="equal">
      <formula>"Mayor"</formula>
    </cfRule>
    <cfRule type="cellIs" dxfId="1163" priority="1183" operator="equal">
      <formula>"Moderado"</formula>
    </cfRule>
    <cfRule type="cellIs" dxfId="1162" priority="1184" operator="equal">
      <formula>"Menor"</formula>
    </cfRule>
    <cfRule type="cellIs" dxfId="1161" priority="1185" operator="equal">
      <formula>"Leve"</formula>
    </cfRule>
  </conditionalFormatting>
  <conditionalFormatting sqref="AP220:AQ220">
    <cfRule type="cellIs" dxfId="1160" priority="1176" operator="equal">
      <formula>"Catastrófico"</formula>
    </cfRule>
    <cfRule type="cellIs" dxfId="1159" priority="1177" operator="equal">
      <formula>"Mayor"</formula>
    </cfRule>
    <cfRule type="cellIs" dxfId="1158" priority="1178" operator="equal">
      <formula>"Moderado"</formula>
    </cfRule>
    <cfRule type="cellIs" dxfId="1157" priority="1179" operator="equal">
      <formula>"Menor"</formula>
    </cfRule>
    <cfRule type="cellIs" dxfId="1156" priority="1180" operator="equal">
      <formula>"Leve"</formula>
    </cfRule>
  </conditionalFormatting>
  <conditionalFormatting sqref="AP226:AQ228">
    <cfRule type="cellIs" dxfId="1155" priority="1171" operator="equal">
      <formula>"Catastrófico"</formula>
    </cfRule>
    <cfRule type="cellIs" dxfId="1154" priority="1172" operator="equal">
      <formula>"Mayor"</formula>
    </cfRule>
    <cfRule type="cellIs" dxfId="1153" priority="1173" operator="equal">
      <formula>"Moderado"</formula>
    </cfRule>
    <cfRule type="cellIs" dxfId="1152" priority="1174" operator="equal">
      <formula>"Menor"</formula>
    </cfRule>
    <cfRule type="cellIs" dxfId="1151" priority="1175" operator="equal">
      <formula>"Leve"</formula>
    </cfRule>
  </conditionalFormatting>
  <conditionalFormatting sqref="AP22:AQ23">
    <cfRule type="cellIs" dxfId="1150" priority="1116" operator="equal">
      <formula>"Catastrófico"</formula>
    </cfRule>
    <cfRule type="cellIs" dxfId="1149" priority="1117" operator="equal">
      <formula>"Mayor"</formula>
    </cfRule>
    <cfRule type="cellIs" dxfId="1148" priority="1118" operator="equal">
      <formula>"Moderado"</formula>
    </cfRule>
    <cfRule type="cellIs" dxfId="1147" priority="1119" operator="equal">
      <formula>"Menor"</formula>
    </cfRule>
    <cfRule type="cellIs" dxfId="1146" priority="1120" operator="equal">
      <formula>"Leve"</formula>
    </cfRule>
  </conditionalFormatting>
  <conditionalFormatting sqref="AP136:AQ136">
    <cfRule type="cellIs" dxfId="1145" priority="1161" operator="equal">
      <formula>"Catastrófico"</formula>
    </cfRule>
    <cfRule type="cellIs" dxfId="1144" priority="1162" operator="equal">
      <formula>"Mayor"</formula>
    </cfRule>
    <cfRule type="cellIs" dxfId="1143" priority="1163" operator="equal">
      <formula>"Moderado"</formula>
    </cfRule>
    <cfRule type="cellIs" dxfId="1142" priority="1164" operator="equal">
      <formula>"Menor"</formula>
    </cfRule>
    <cfRule type="cellIs" dxfId="1141" priority="1165" operator="equal">
      <formula>"Leve"</formula>
    </cfRule>
  </conditionalFormatting>
  <conditionalFormatting sqref="AP28:AQ28">
    <cfRule type="cellIs" dxfId="1140" priority="1101" operator="equal">
      <formula>"Catastrófico"</formula>
    </cfRule>
    <cfRule type="cellIs" dxfId="1139" priority="1102" operator="equal">
      <formula>"Mayor"</formula>
    </cfRule>
    <cfRule type="cellIs" dxfId="1138" priority="1103" operator="equal">
      <formula>"Moderado"</formula>
    </cfRule>
    <cfRule type="cellIs" dxfId="1137" priority="1104" operator="equal">
      <formula>"Menor"</formula>
    </cfRule>
    <cfRule type="cellIs" dxfId="1136" priority="1105" operator="equal">
      <formula>"Leve"</formula>
    </cfRule>
  </conditionalFormatting>
  <conditionalFormatting sqref="AP239:AQ239">
    <cfRule type="cellIs" dxfId="1135" priority="1146" operator="equal">
      <formula>"Catastrófico"</formula>
    </cfRule>
    <cfRule type="cellIs" dxfId="1134" priority="1147" operator="equal">
      <formula>"Mayor"</formula>
    </cfRule>
    <cfRule type="cellIs" dxfId="1133" priority="1148" operator="equal">
      <formula>"Moderado"</formula>
    </cfRule>
    <cfRule type="cellIs" dxfId="1132" priority="1149" operator="equal">
      <formula>"Menor"</formula>
    </cfRule>
    <cfRule type="cellIs" dxfId="1131" priority="1150" operator="equal">
      <formula>"Leve"</formula>
    </cfRule>
  </conditionalFormatting>
  <conditionalFormatting sqref="AP148:AQ148">
    <cfRule type="cellIs" dxfId="1130" priority="1141" operator="equal">
      <formula>"Catastrófico"</formula>
    </cfRule>
    <cfRule type="cellIs" dxfId="1129" priority="1142" operator="equal">
      <formula>"Mayor"</formula>
    </cfRule>
    <cfRule type="cellIs" dxfId="1128" priority="1143" operator="equal">
      <formula>"Moderado"</formula>
    </cfRule>
    <cfRule type="cellIs" dxfId="1127" priority="1144" operator="equal">
      <formula>"Menor"</formula>
    </cfRule>
    <cfRule type="cellIs" dxfId="1126" priority="1145" operator="equal">
      <formula>"Leve"</formula>
    </cfRule>
  </conditionalFormatting>
  <conditionalFormatting sqref="AP155:AQ155">
    <cfRule type="cellIs" dxfId="1125" priority="1136" operator="equal">
      <formula>"Catastrófico"</formula>
    </cfRule>
    <cfRule type="cellIs" dxfId="1124" priority="1137" operator="equal">
      <formula>"Mayor"</formula>
    </cfRule>
    <cfRule type="cellIs" dxfId="1123" priority="1138" operator="equal">
      <formula>"Moderado"</formula>
    </cfRule>
    <cfRule type="cellIs" dxfId="1122" priority="1139" operator="equal">
      <formula>"Menor"</formula>
    </cfRule>
    <cfRule type="cellIs" dxfId="1121" priority="1140" operator="equal">
      <formula>"Leve"</formula>
    </cfRule>
  </conditionalFormatting>
  <conditionalFormatting sqref="AP154:AQ154">
    <cfRule type="cellIs" dxfId="1120" priority="1131" operator="equal">
      <formula>"Catastrófico"</formula>
    </cfRule>
    <cfRule type="cellIs" dxfId="1119" priority="1132" operator="equal">
      <formula>"Mayor"</formula>
    </cfRule>
    <cfRule type="cellIs" dxfId="1118" priority="1133" operator="equal">
      <formula>"Moderado"</formula>
    </cfRule>
    <cfRule type="cellIs" dxfId="1117" priority="1134" operator="equal">
      <formula>"Menor"</formula>
    </cfRule>
    <cfRule type="cellIs" dxfId="1116" priority="1135" operator="equal">
      <formula>"Leve"</formula>
    </cfRule>
  </conditionalFormatting>
  <conditionalFormatting sqref="AP10:AQ11">
    <cfRule type="cellIs" dxfId="1115" priority="1126" operator="equal">
      <formula>"Catastrófico"</formula>
    </cfRule>
    <cfRule type="cellIs" dxfId="1114" priority="1127" operator="equal">
      <formula>"Mayor"</formula>
    </cfRule>
    <cfRule type="cellIs" dxfId="1113" priority="1128" operator="equal">
      <formula>"Moderado"</formula>
    </cfRule>
    <cfRule type="cellIs" dxfId="1112" priority="1129" operator="equal">
      <formula>"Menor"</formula>
    </cfRule>
    <cfRule type="cellIs" dxfId="1111" priority="1130" operator="equal">
      <formula>"Leve"</formula>
    </cfRule>
  </conditionalFormatting>
  <conditionalFormatting sqref="AR244">
    <cfRule type="cellIs" dxfId="1110" priority="601" operator="equal">
      <formula>"Catastrófico"</formula>
    </cfRule>
    <cfRule type="cellIs" dxfId="1109" priority="602" operator="equal">
      <formula>"Mayor"</formula>
    </cfRule>
    <cfRule type="cellIs" dxfId="1108" priority="603" operator="equal">
      <formula>"Moderado"</formula>
    </cfRule>
    <cfRule type="cellIs" dxfId="1107" priority="604" operator="equal">
      <formula>"Menor"</formula>
    </cfRule>
    <cfRule type="cellIs" dxfId="1106" priority="605" operator="equal">
      <formula>"Leve"</formula>
    </cfRule>
  </conditionalFormatting>
  <conditionalFormatting sqref="AP142:AQ142">
    <cfRule type="cellIs" dxfId="1105" priority="1111" operator="equal">
      <formula>"Catastrófico"</formula>
    </cfRule>
    <cfRule type="cellIs" dxfId="1104" priority="1112" operator="equal">
      <formula>"Mayor"</formula>
    </cfRule>
    <cfRule type="cellIs" dxfId="1103" priority="1113" operator="equal">
      <formula>"Moderado"</formula>
    </cfRule>
    <cfRule type="cellIs" dxfId="1102" priority="1114" operator="equal">
      <formula>"Menor"</formula>
    </cfRule>
    <cfRule type="cellIs" dxfId="1101" priority="1115" operator="equal">
      <formula>"Leve"</formula>
    </cfRule>
  </conditionalFormatting>
  <conditionalFormatting sqref="AP130:AQ130">
    <cfRule type="cellIs" dxfId="1100" priority="1106" operator="equal">
      <formula>"Catastrófico"</formula>
    </cfRule>
    <cfRule type="cellIs" dxfId="1099" priority="1107" operator="equal">
      <formula>"Mayor"</formula>
    </cfRule>
    <cfRule type="cellIs" dxfId="1098" priority="1108" operator="equal">
      <formula>"Moderado"</formula>
    </cfRule>
    <cfRule type="cellIs" dxfId="1097" priority="1109" operator="equal">
      <formula>"Menor"</formula>
    </cfRule>
    <cfRule type="cellIs" dxfId="1096" priority="1110" operator="equal">
      <formula>"Leve"</formula>
    </cfRule>
  </conditionalFormatting>
  <conditionalFormatting sqref="AP34:AQ34">
    <cfRule type="cellIs" dxfId="1095" priority="1096" operator="equal">
      <formula>"Catastrófico"</formula>
    </cfRule>
    <cfRule type="cellIs" dxfId="1094" priority="1097" operator="equal">
      <formula>"Mayor"</formula>
    </cfRule>
    <cfRule type="cellIs" dxfId="1093" priority="1098" operator="equal">
      <formula>"Moderado"</formula>
    </cfRule>
    <cfRule type="cellIs" dxfId="1092" priority="1099" operator="equal">
      <formula>"Menor"</formula>
    </cfRule>
    <cfRule type="cellIs" dxfId="1091" priority="1100" operator="equal">
      <formula>"Leve"</formula>
    </cfRule>
  </conditionalFormatting>
  <conditionalFormatting sqref="AP37:AQ37">
    <cfRule type="cellIs" dxfId="1090" priority="1091" operator="equal">
      <formula>"Catastrófico"</formula>
    </cfRule>
    <cfRule type="cellIs" dxfId="1089" priority="1092" operator="equal">
      <formula>"Mayor"</formula>
    </cfRule>
    <cfRule type="cellIs" dxfId="1088" priority="1093" operator="equal">
      <formula>"Moderado"</formula>
    </cfRule>
    <cfRule type="cellIs" dxfId="1087" priority="1094" operator="equal">
      <formula>"Menor"</formula>
    </cfRule>
    <cfRule type="cellIs" dxfId="1086" priority="1095" operator="equal">
      <formula>"Leve"</formula>
    </cfRule>
  </conditionalFormatting>
  <conditionalFormatting sqref="AP244:AQ244">
    <cfRule type="cellIs" dxfId="1085" priority="1086" operator="equal">
      <formula>"Catastrófico"</formula>
    </cfRule>
    <cfRule type="cellIs" dxfId="1084" priority="1087" operator="equal">
      <formula>"Mayor"</formula>
    </cfRule>
    <cfRule type="cellIs" dxfId="1083" priority="1088" operator="equal">
      <formula>"Moderado"</formula>
    </cfRule>
    <cfRule type="cellIs" dxfId="1082" priority="1089" operator="equal">
      <formula>"Menor"</formula>
    </cfRule>
    <cfRule type="cellIs" dxfId="1081" priority="1090" operator="equal">
      <formula>"Leve"</formula>
    </cfRule>
  </conditionalFormatting>
  <conditionalFormatting sqref="AP250:AQ250">
    <cfRule type="cellIs" dxfId="1080" priority="1081" operator="equal">
      <formula>"Catastrófico"</formula>
    </cfRule>
    <cfRule type="cellIs" dxfId="1079" priority="1082" operator="equal">
      <formula>"Mayor"</formula>
    </cfRule>
    <cfRule type="cellIs" dxfId="1078" priority="1083" operator="equal">
      <formula>"Moderado"</formula>
    </cfRule>
    <cfRule type="cellIs" dxfId="1077" priority="1084" operator="equal">
      <formula>"Menor"</formula>
    </cfRule>
    <cfRule type="cellIs" dxfId="1076" priority="1085" operator="equal">
      <formula>"Leve"</formula>
    </cfRule>
  </conditionalFormatting>
  <conditionalFormatting sqref="AP40:AQ40">
    <cfRule type="cellIs" dxfId="1075" priority="1076" operator="equal">
      <formula>"Catastrófico"</formula>
    </cfRule>
    <cfRule type="cellIs" dxfId="1074" priority="1077" operator="equal">
      <formula>"Mayor"</formula>
    </cfRule>
    <cfRule type="cellIs" dxfId="1073" priority="1078" operator="equal">
      <formula>"Moderado"</formula>
    </cfRule>
    <cfRule type="cellIs" dxfId="1072" priority="1079" operator="equal">
      <formula>"Menor"</formula>
    </cfRule>
    <cfRule type="cellIs" dxfId="1071" priority="1080" operator="equal">
      <formula>"Leve"</formula>
    </cfRule>
  </conditionalFormatting>
  <conditionalFormatting sqref="AP42">
    <cfRule type="cellIs" dxfId="1070" priority="1071" operator="equal">
      <formula>"Catastrófico"</formula>
    </cfRule>
    <cfRule type="cellIs" dxfId="1069" priority="1072" operator="equal">
      <formula>"Mayor"</formula>
    </cfRule>
    <cfRule type="cellIs" dxfId="1068" priority="1073" operator="equal">
      <formula>"Moderado"</formula>
    </cfRule>
    <cfRule type="cellIs" dxfId="1067" priority="1074" operator="equal">
      <formula>"Menor"</formula>
    </cfRule>
    <cfRule type="cellIs" dxfId="1066" priority="1075" operator="equal">
      <formula>"Leve"</formula>
    </cfRule>
  </conditionalFormatting>
  <conditionalFormatting sqref="AP101:AQ101">
    <cfRule type="cellIs" dxfId="1065" priority="1066" operator="equal">
      <formula>"Catastrófico"</formula>
    </cfRule>
    <cfRule type="cellIs" dxfId="1064" priority="1067" operator="equal">
      <formula>"Mayor"</formula>
    </cfRule>
    <cfRule type="cellIs" dxfId="1063" priority="1068" operator="equal">
      <formula>"Moderado"</formula>
    </cfRule>
    <cfRule type="cellIs" dxfId="1062" priority="1069" operator="equal">
      <formula>"Menor"</formula>
    </cfRule>
    <cfRule type="cellIs" dxfId="1061" priority="1070" operator="equal">
      <formula>"Leve"</formula>
    </cfRule>
  </conditionalFormatting>
  <conditionalFormatting sqref="AR64:AS64 AR124:AS124 AR160:AS160 AR172:AS172">
    <cfRule type="cellIs" dxfId="1060" priority="1061" operator="equal">
      <formula>"Catastrófico"</formula>
    </cfRule>
    <cfRule type="cellIs" dxfId="1059" priority="1062" operator="equal">
      <formula>"Mayor"</formula>
    </cfRule>
    <cfRule type="cellIs" dxfId="1058" priority="1063" operator="equal">
      <formula>"Moderado"</formula>
    </cfRule>
    <cfRule type="cellIs" dxfId="1057" priority="1064" operator="equal">
      <formula>"Menor"</formula>
    </cfRule>
    <cfRule type="cellIs" dxfId="1056" priority="1065" operator="equal">
      <formula>"Leve"</formula>
    </cfRule>
  </conditionalFormatting>
  <conditionalFormatting sqref="AT64:AU64 AT124:AU124 AT130:AU130 AT160:AU160 AT172:AU172">
    <cfRule type="cellIs" dxfId="1055" priority="1056" operator="equal">
      <formula>"Catastrófico"</formula>
    </cfRule>
    <cfRule type="cellIs" dxfId="1054" priority="1057" operator="equal">
      <formula>"Mayor"</formula>
    </cfRule>
    <cfRule type="cellIs" dxfId="1053" priority="1058" operator="equal">
      <formula>"Moderado"</formula>
    </cfRule>
    <cfRule type="cellIs" dxfId="1052" priority="1059" operator="equal">
      <formula>"Menor"</formula>
    </cfRule>
    <cfRule type="cellIs" dxfId="1051" priority="1060" operator="equal">
      <formula>"Leve"</formula>
    </cfRule>
  </conditionalFormatting>
  <conditionalFormatting sqref="AV10 AV22 AV28 AV34 AV40 AV58 AV64 AV70 AV76 AV82 AV88 AV94 AV100 AV106 AV112 AV118 AV124 AV130 AV136 AV142 AV148 AV154 AV160 AV166 AV172 AV178 AV184 AV190 AV196 AV202 AV208 AV214 AV220">
    <cfRule type="cellIs" dxfId="1050" priority="1051" operator="equal">
      <formula>"Catastrófico"</formula>
    </cfRule>
    <cfRule type="cellIs" dxfId="1049" priority="1052" operator="equal">
      <formula>"Mayor"</formula>
    </cfRule>
    <cfRule type="cellIs" dxfId="1048" priority="1053" operator="equal">
      <formula>"Moderado"</formula>
    </cfRule>
    <cfRule type="cellIs" dxfId="1047" priority="1054" operator="equal">
      <formula>"Menor"</formula>
    </cfRule>
    <cfRule type="cellIs" dxfId="1046" priority="1055" operator="equal">
      <formula>"Leve"</formula>
    </cfRule>
  </conditionalFormatting>
  <conditionalFormatting sqref="AR46:AS46 AR52:AS52">
    <cfRule type="cellIs" dxfId="1045" priority="1046" operator="equal">
      <formula>"Catastrófico"</formula>
    </cfRule>
    <cfRule type="cellIs" dxfId="1044" priority="1047" operator="equal">
      <formula>"Mayor"</formula>
    </cfRule>
    <cfRule type="cellIs" dxfId="1043" priority="1048" operator="equal">
      <formula>"Moderado"</formula>
    </cfRule>
    <cfRule type="cellIs" dxfId="1042" priority="1049" operator="equal">
      <formula>"Menor"</formula>
    </cfRule>
    <cfRule type="cellIs" dxfId="1041" priority="1050" operator="equal">
      <formula>"Leve"</formula>
    </cfRule>
  </conditionalFormatting>
  <conditionalFormatting sqref="AT46:AU46 AT52:AU52">
    <cfRule type="cellIs" dxfId="1040" priority="1041" operator="equal">
      <formula>"Catastrófico"</formula>
    </cfRule>
    <cfRule type="cellIs" dxfId="1039" priority="1042" operator="equal">
      <formula>"Mayor"</formula>
    </cfRule>
    <cfRule type="cellIs" dxfId="1038" priority="1043" operator="equal">
      <formula>"Moderado"</formula>
    </cfRule>
    <cfRule type="cellIs" dxfId="1037" priority="1044" operator="equal">
      <formula>"Menor"</formula>
    </cfRule>
    <cfRule type="cellIs" dxfId="1036" priority="1045" operator="equal">
      <formula>"Leve"</formula>
    </cfRule>
  </conditionalFormatting>
  <conditionalFormatting sqref="AR58:AS58">
    <cfRule type="cellIs" dxfId="1035" priority="1036" operator="equal">
      <formula>"Catastrófico"</formula>
    </cfRule>
    <cfRule type="cellIs" dxfId="1034" priority="1037" operator="equal">
      <formula>"Mayor"</formula>
    </cfRule>
    <cfRule type="cellIs" dxfId="1033" priority="1038" operator="equal">
      <formula>"Moderado"</formula>
    </cfRule>
    <cfRule type="cellIs" dxfId="1032" priority="1039" operator="equal">
      <formula>"Menor"</formula>
    </cfRule>
    <cfRule type="cellIs" dxfId="1031" priority="1040" operator="equal">
      <formula>"Leve"</formula>
    </cfRule>
  </conditionalFormatting>
  <conditionalFormatting sqref="AT58:AU58">
    <cfRule type="cellIs" dxfId="1030" priority="1031" operator="equal">
      <formula>"Catastrófico"</formula>
    </cfRule>
    <cfRule type="cellIs" dxfId="1029" priority="1032" operator="equal">
      <formula>"Mayor"</formula>
    </cfRule>
    <cfRule type="cellIs" dxfId="1028" priority="1033" operator="equal">
      <formula>"Moderado"</formula>
    </cfRule>
    <cfRule type="cellIs" dxfId="1027" priority="1034" operator="equal">
      <formula>"Menor"</formula>
    </cfRule>
    <cfRule type="cellIs" dxfId="1026" priority="1035" operator="equal">
      <formula>"Leve"</formula>
    </cfRule>
  </conditionalFormatting>
  <conditionalFormatting sqref="AT76:AU76">
    <cfRule type="cellIs" dxfId="1025" priority="1026" operator="equal">
      <formula>"Catastrófico"</formula>
    </cfRule>
    <cfRule type="cellIs" dxfId="1024" priority="1027" operator="equal">
      <formula>"Mayor"</formula>
    </cfRule>
    <cfRule type="cellIs" dxfId="1023" priority="1028" operator="equal">
      <formula>"Moderado"</formula>
    </cfRule>
    <cfRule type="cellIs" dxfId="1022" priority="1029" operator="equal">
      <formula>"Menor"</formula>
    </cfRule>
    <cfRule type="cellIs" dxfId="1021" priority="1030" operator="equal">
      <formula>"Leve"</formula>
    </cfRule>
  </conditionalFormatting>
  <conditionalFormatting sqref="AR76:AS76">
    <cfRule type="cellIs" dxfId="1020" priority="1021" operator="equal">
      <formula>"Catastrófico"</formula>
    </cfRule>
    <cfRule type="cellIs" dxfId="1019" priority="1022" operator="equal">
      <formula>"Mayor"</formula>
    </cfRule>
    <cfRule type="cellIs" dxfId="1018" priority="1023" operator="equal">
      <formula>"Moderado"</formula>
    </cfRule>
    <cfRule type="cellIs" dxfId="1017" priority="1024" operator="equal">
      <formula>"Menor"</formula>
    </cfRule>
    <cfRule type="cellIs" dxfId="1016" priority="1025" operator="equal">
      <formula>"Leve"</formula>
    </cfRule>
  </conditionalFormatting>
  <conditionalFormatting sqref="AV16">
    <cfRule type="cellIs" dxfId="1015" priority="1016" operator="equal">
      <formula>"Catastrófico"</formula>
    </cfRule>
    <cfRule type="cellIs" dxfId="1014" priority="1017" operator="equal">
      <formula>"Mayor"</formula>
    </cfRule>
    <cfRule type="cellIs" dxfId="1013" priority="1018" operator="equal">
      <formula>"Moderado"</formula>
    </cfRule>
    <cfRule type="cellIs" dxfId="1012" priority="1019" operator="equal">
      <formula>"Menor"</formula>
    </cfRule>
    <cfRule type="cellIs" dxfId="1011" priority="1020" operator="equal">
      <formula>"Leve"</formula>
    </cfRule>
  </conditionalFormatting>
  <conditionalFormatting sqref="AR70:AS70">
    <cfRule type="cellIs" dxfId="1010" priority="1011" operator="equal">
      <formula>"Catastrófico"</formula>
    </cfRule>
    <cfRule type="cellIs" dxfId="1009" priority="1012" operator="equal">
      <formula>"Mayor"</formula>
    </cfRule>
    <cfRule type="cellIs" dxfId="1008" priority="1013" operator="equal">
      <formula>"Moderado"</formula>
    </cfRule>
    <cfRule type="cellIs" dxfId="1007" priority="1014" operator="equal">
      <formula>"Menor"</formula>
    </cfRule>
    <cfRule type="cellIs" dxfId="1006" priority="1015" operator="equal">
      <formula>"Leve"</formula>
    </cfRule>
  </conditionalFormatting>
  <conditionalFormatting sqref="AT70:AU70">
    <cfRule type="cellIs" dxfId="1005" priority="1006" operator="equal">
      <formula>"Catastrófico"</formula>
    </cfRule>
    <cfRule type="cellIs" dxfId="1004" priority="1007" operator="equal">
      <formula>"Mayor"</formula>
    </cfRule>
    <cfRule type="cellIs" dxfId="1003" priority="1008" operator="equal">
      <formula>"Moderado"</formula>
    </cfRule>
    <cfRule type="cellIs" dxfId="1002" priority="1009" operator="equal">
      <formula>"Menor"</formula>
    </cfRule>
    <cfRule type="cellIs" dxfId="1001" priority="1010" operator="equal">
      <formula>"Leve"</formula>
    </cfRule>
  </conditionalFormatting>
  <conditionalFormatting sqref="AV89">
    <cfRule type="cellIs" dxfId="1000" priority="1001" operator="equal">
      <formula>"Catastrófico"</formula>
    </cfRule>
    <cfRule type="cellIs" dxfId="999" priority="1002" operator="equal">
      <formula>"Mayor"</formula>
    </cfRule>
    <cfRule type="cellIs" dxfId="998" priority="1003" operator="equal">
      <formula>"Moderado"</formula>
    </cfRule>
    <cfRule type="cellIs" dxfId="997" priority="1004" operator="equal">
      <formula>"Menor"</formula>
    </cfRule>
    <cfRule type="cellIs" dxfId="996" priority="1005" operator="equal">
      <formula>"Leve"</formula>
    </cfRule>
  </conditionalFormatting>
  <conditionalFormatting sqref="AT100:AU100">
    <cfRule type="cellIs" dxfId="995" priority="996" operator="equal">
      <formula>"Catastrófico"</formula>
    </cfRule>
    <cfRule type="cellIs" dxfId="994" priority="997" operator="equal">
      <formula>"Mayor"</formula>
    </cfRule>
    <cfRule type="cellIs" dxfId="993" priority="998" operator="equal">
      <formula>"Moderado"</formula>
    </cfRule>
    <cfRule type="cellIs" dxfId="992" priority="999" operator="equal">
      <formula>"Menor"</formula>
    </cfRule>
    <cfRule type="cellIs" dxfId="991" priority="1000" operator="equal">
      <formula>"Leve"</formula>
    </cfRule>
  </conditionalFormatting>
  <conditionalFormatting sqref="AR100:AS100">
    <cfRule type="cellIs" dxfId="990" priority="991" operator="equal">
      <formula>"Catastrófico"</formula>
    </cfRule>
    <cfRule type="cellIs" dxfId="989" priority="992" operator="equal">
      <formula>"Mayor"</formula>
    </cfRule>
    <cfRule type="cellIs" dxfId="988" priority="993" operator="equal">
      <formula>"Moderado"</formula>
    </cfRule>
    <cfRule type="cellIs" dxfId="987" priority="994" operator="equal">
      <formula>"Menor"</formula>
    </cfRule>
    <cfRule type="cellIs" dxfId="986" priority="995" operator="equal">
      <formula>"Leve"</formula>
    </cfRule>
  </conditionalFormatting>
  <conditionalFormatting sqref="AT106:AU106">
    <cfRule type="cellIs" dxfId="985" priority="986" operator="equal">
      <formula>"Catastrófico"</formula>
    </cfRule>
    <cfRule type="cellIs" dxfId="984" priority="987" operator="equal">
      <formula>"Mayor"</formula>
    </cfRule>
    <cfRule type="cellIs" dxfId="983" priority="988" operator="equal">
      <formula>"Moderado"</formula>
    </cfRule>
    <cfRule type="cellIs" dxfId="982" priority="989" operator="equal">
      <formula>"Menor"</formula>
    </cfRule>
    <cfRule type="cellIs" dxfId="981" priority="990" operator="equal">
      <formula>"Leve"</formula>
    </cfRule>
  </conditionalFormatting>
  <conditionalFormatting sqref="AR106:AS106">
    <cfRule type="cellIs" dxfId="980" priority="981" operator="equal">
      <formula>"Catastrófico"</formula>
    </cfRule>
    <cfRule type="cellIs" dxfId="979" priority="982" operator="equal">
      <formula>"Mayor"</formula>
    </cfRule>
    <cfRule type="cellIs" dxfId="978" priority="983" operator="equal">
      <formula>"Moderado"</formula>
    </cfRule>
    <cfRule type="cellIs" dxfId="977" priority="984" operator="equal">
      <formula>"Menor"</formula>
    </cfRule>
    <cfRule type="cellIs" dxfId="976" priority="985" operator="equal">
      <formula>"Leve"</formula>
    </cfRule>
  </conditionalFormatting>
  <conditionalFormatting sqref="AR82:AS82">
    <cfRule type="cellIs" dxfId="975" priority="976" operator="equal">
      <formula>"Catastrófico"</formula>
    </cfRule>
    <cfRule type="cellIs" dxfId="974" priority="977" operator="equal">
      <formula>"Mayor"</formula>
    </cfRule>
    <cfRule type="cellIs" dxfId="973" priority="978" operator="equal">
      <formula>"Moderado"</formula>
    </cfRule>
    <cfRule type="cellIs" dxfId="972" priority="979" operator="equal">
      <formula>"Menor"</formula>
    </cfRule>
    <cfRule type="cellIs" dxfId="971" priority="980" operator="equal">
      <formula>"Leve"</formula>
    </cfRule>
  </conditionalFormatting>
  <conditionalFormatting sqref="AT82:AU82">
    <cfRule type="cellIs" dxfId="970" priority="971" operator="equal">
      <formula>"Catastrófico"</formula>
    </cfRule>
    <cfRule type="cellIs" dxfId="969" priority="972" operator="equal">
      <formula>"Mayor"</formula>
    </cfRule>
    <cfRule type="cellIs" dxfId="968" priority="973" operator="equal">
      <formula>"Moderado"</formula>
    </cfRule>
    <cfRule type="cellIs" dxfId="967" priority="974" operator="equal">
      <formula>"Menor"</formula>
    </cfRule>
    <cfRule type="cellIs" dxfId="966" priority="975" operator="equal">
      <formula>"Leve"</formula>
    </cfRule>
  </conditionalFormatting>
  <conditionalFormatting sqref="AT94:AU94">
    <cfRule type="cellIs" dxfId="965" priority="966" operator="equal">
      <formula>"Catastrófico"</formula>
    </cfRule>
    <cfRule type="cellIs" dxfId="964" priority="967" operator="equal">
      <formula>"Mayor"</formula>
    </cfRule>
    <cfRule type="cellIs" dxfId="963" priority="968" operator="equal">
      <formula>"Moderado"</formula>
    </cfRule>
    <cfRule type="cellIs" dxfId="962" priority="969" operator="equal">
      <formula>"Menor"</formula>
    </cfRule>
    <cfRule type="cellIs" dxfId="961" priority="970" operator="equal">
      <formula>"Leve"</formula>
    </cfRule>
  </conditionalFormatting>
  <conditionalFormatting sqref="AR94:AS94">
    <cfRule type="cellIs" dxfId="960" priority="961" operator="equal">
      <formula>"Catastrófico"</formula>
    </cfRule>
    <cfRule type="cellIs" dxfId="959" priority="962" operator="equal">
      <formula>"Mayor"</formula>
    </cfRule>
    <cfRule type="cellIs" dxfId="958" priority="963" operator="equal">
      <formula>"Moderado"</formula>
    </cfRule>
    <cfRule type="cellIs" dxfId="957" priority="964" operator="equal">
      <formula>"Menor"</formula>
    </cfRule>
    <cfRule type="cellIs" dxfId="956" priority="965" operator="equal">
      <formula>"Leve"</formula>
    </cfRule>
  </conditionalFormatting>
  <conditionalFormatting sqref="AT178:AU178">
    <cfRule type="cellIs" dxfId="955" priority="956" operator="equal">
      <formula>"Catastrófico"</formula>
    </cfRule>
    <cfRule type="cellIs" dxfId="954" priority="957" operator="equal">
      <formula>"Mayor"</formula>
    </cfRule>
    <cfRule type="cellIs" dxfId="953" priority="958" operator="equal">
      <formula>"Moderado"</formula>
    </cfRule>
    <cfRule type="cellIs" dxfId="952" priority="959" operator="equal">
      <formula>"Menor"</formula>
    </cfRule>
    <cfRule type="cellIs" dxfId="951" priority="960" operator="equal">
      <formula>"Leve"</formula>
    </cfRule>
  </conditionalFormatting>
  <conditionalFormatting sqref="AR178">
    <cfRule type="cellIs" dxfId="950" priority="951" operator="equal">
      <formula>"Catastrófico"</formula>
    </cfRule>
    <cfRule type="cellIs" dxfId="949" priority="952" operator="equal">
      <formula>"Mayor"</formula>
    </cfRule>
    <cfRule type="cellIs" dxfId="948" priority="953" operator="equal">
      <formula>"Moderado"</formula>
    </cfRule>
    <cfRule type="cellIs" dxfId="947" priority="954" operator="equal">
      <formula>"Menor"</formula>
    </cfRule>
    <cfRule type="cellIs" dxfId="946" priority="955" operator="equal">
      <formula>"Leve"</formula>
    </cfRule>
  </conditionalFormatting>
  <conditionalFormatting sqref="AS178">
    <cfRule type="cellIs" dxfId="945" priority="946" operator="equal">
      <formula>"Catastrófico"</formula>
    </cfRule>
    <cfRule type="cellIs" dxfId="944" priority="947" operator="equal">
      <formula>"Mayor"</formula>
    </cfRule>
    <cfRule type="cellIs" dxfId="943" priority="948" operator="equal">
      <formula>"Moderado"</formula>
    </cfRule>
    <cfRule type="cellIs" dxfId="942" priority="949" operator="equal">
      <formula>"Menor"</formula>
    </cfRule>
    <cfRule type="cellIs" dxfId="941" priority="950" operator="equal">
      <formula>"Leve"</formula>
    </cfRule>
  </conditionalFormatting>
  <conditionalFormatting sqref="AT190:AU190">
    <cfRule type="cellIs" dxfId="940" priority="941" operator="equal">
      <formula>"Catastrófico"</formula>
    </cfRule>
    <cfRule type="cellIs" dxfId="939" priority="942" operator="equal">
      <formula>"Mayor"</formula>
    </cfRule>
    <cfRule type="cellIs" dxfId="938" priority="943" operator="equal">
      <formula>"Moderado"</formula>
    </cfRule>
    <cfRule type="cellIs" dxfId="937" priority="944" operator="equal">
      <formula>"Menor"</formula>
    </cfRule>
    <cfRule type="cellIs" dxfId="936" priority="945" operator="equal">
      <formula>"Leve"</formula>
    </cfRule>
  </conditionalFormatting>
  <conditionalFormatting sqref="AR190">
    <cfRule type="cellIs" dxfId="935" priority="936" operator="equal">
      <formula>"Catastrófico"</formula>
    </cfRule>
    <cfRule type="cellIs" dxfId="934" priority="937" operator="equal">
      <formula>"Mayor"</formula>
    </cfRule>
    <cfRule type="cellIs" dxfId="933" priority="938" operator="equal">
      <formula>"Moderado"</formula>
    </cfRule>
    <cfRule type="cellIs" dxfId="932" priority="939" operator="equal">
      <formula>"Menor"</formula>
    </cfRule>
    <cfRule type="cellIs" dxfId="931" priority="940" operator="equal">
      <formula>"Leve"</formula>
    </cfRule>
  </conditionalFormatting>
  <conditionalFormatting sqref="AS190">
    <cfRule type="cellIs" dxfId="930" priority="931" operator="equal">
      <formula>"Catastrófico"</formula>
    </cfRule>
    <cfRule type="cellIs" dxfId="929" priority="932" operator="equal">
      <formula>"Mayor"</formula>
    </cfRule>
    <cfRule type="cellIs" dxfId="928" priority="933" operator="equal">
      <formula>"Moderado"</formula>
    </cfRule>
    <cfRule type="cellIs" dxfId="927" priority="934" operator="equal">
      <formula>"Menor"</formula>
    </cfRule>
    <cfRule type="cellIs" dxfId="926" priority="935" operator="equal">
      <formula>"Leve"</formula>
    </cfRule>
  </conditionalFormatting>
  <conditionalFormatting sqref="AT196:AU196">
    <cfRule type="cellIs" dxfId="925" priority="926" operator="equal">
      <formula>"Catastrófico"</formula>
    </cfRule>
    <cfRule type="cellIs" dxfId="924" priority="927" operator="equal">
      <formula>"Mayor"</formula>
    </cfRule>
    <cfRule type="cellIs" dxfId="923" priority="928" operator="equal">
      <formula>"Moderado"</formula>
    </cfRule>
    <cfRule type="cellIs" dxfId="922" priority="929" operator="equal">
      <formula>"Menor"</formula>
    </cfRule>
    <cfRule type="cellIs" dxfId="921" priority="930" operator="equal">
      <formula>"Leve"</formula>
    </cfRule>
  </conditionalFormatting>
  <conditionalFormatting sqref="AR196">
    <cfRule type="cellIs" dxfId="920" priority="921" operator="equal">
      <formula>"Catastrófico"</formula>
    </cfRule>
    <cfRule type="cellIs" dxfId="919" priority="922" operator="equal">
      <formula>"Mayor"</formula>
    </cfRule>
    <cfRule type="cellIs" dxfId="918" priority="923" operator="equal">
      <formula>"Moderado"</formula>
    </cfRule>
    <cfRule type="cellIs" dxfId="917" priority="924" operator="equal">
      <formula>"Menor"</formula>
    </cfRule>
    <cfRule type="cellIs" dxfId="916" priority="925" operator="equal">
      <formula>"Leve"</formula>
    </cfRule>
  </conditionalFormatting>
  <conditionalFormatting sqref="AS196">
    <cfRule type="cellIs" dxfId="915" priority="916" operator="equal">
      <formula>"Catastrófico"</formula>
    </cfRule>
    <cfRule type="cellIs" dxfId="914" priority="917" operator="equal">
      <formula>"Mayor"</formula>
    </cfRule>
    <cfRule type="cellIs" dxfId="913" priority="918" operator="equal">
      <formula>"Moderado"</formula>
    </cfRule>
    <cfRule type="cellIs" dxfId="912" priority="919" operator="equal">
      <formula>"Menor"</formula>
    </cfRule>
    <cfRule type="cellIs" dxfId="911" priority="920" operator="equal">
      <formula>"Leve"</formula>
    </cfRule>
  </conditionalFormatting>
  <conditionalFormatting sqref="AR202">
    <cfRule type="cellIs" dxfId="910" priority="911" operator="equal">
      <formula>"Catastrófico"</formula>
    </cfRule>
    <cfRule type="cellIs" dxfId="909" priority="912" operator="equal">
      <formula>"Mayor"</formula>
    </cfRule>
    <cfRule type="cellIs" dxfId="908" priority="913" operator="equal">
      <formula>"Moderado"</formula>
    </cfRule>
    <cfRule type="cellIs" dxfId="907" priority="914" operator="equal">
      <formula>"Menor"</formula>
    </cfRule>
    <cfRule type="cellIs" dxfId="906" priority="915" operator="equal">
      <formula>"Leve"</formula>
    </cfRule>
  </conditionalFormatting>
  <conditionalFormatting sqref="AS202">
    <cfRule type="cellIs" dxfId="905" priority="906" operator="equal">
      <formula>"Catastrófico"</formula>
    </cfRule>
    <cfRule type="cellIs" dxfId="904" priority="907" operator="equal">
      <formula>"Mayor"</formula>
    </cfRule>
    <cfRule type="cellIs" dxfId="903" priority="908" operator="equal">
      <formula>"Moderado"</formula>
    </cfRule>
    <cfRule type="cellIs" dxfId="902" priority="909" operator="equal">
      <formula>"Menor"</formula>
    </cfRule>
    <cfRule type="cellIs" dxfId="901" priority="910" operator="equal">
      <formula>"Leve"</formula>
    </cfRule>
  </conditionalFormatting>
  <conditionalFormatting sqref="AT202">
    <cfRule type="cellIs" dxfId="900" priority="901" operator="equal">
      <formula>"Catastrófico"</formula>
    </cfRule>
    <cfRule type="cellIs" dxfId="899" priority="902" operator="equal">
      <formula>"Mayor"</formula>
    </cfRule>
    <cfRule type="cellIs" dxfId="898" priority="903" operator="equal">
      <formula>"Moderado"</formula>
    </cfRule>
    <cfRule type="cellIs" dxfId="897" priority="904" operator="equal">
      <formula>"Menor"</formula>
    </cfRule>
    <cfRule type="cellIs" dxfId="896" priority="905" operator="equal">
      <formula>"Leve"</formula>
    </cfRule>
  </conditionalFormatting>
  <conditionalFormatting sqref="AU202">
    <cfRule type="cellIs" dxfId="895" priority="896" operator="equal">
      <formula>"Catastrófico"</formula>
    </cfRule>
    <cfRule type="cellIs" dxfId="894" priority="897" operator="equal">
      <formula>"Mayor"</formula>
    </cfRule>
    <cfRule type="cellIs" dxfId="893" priority="898" operator="equal">
      <formula>"Moderado"</formula>
    </cfRule>
    <cfRule type="cellIs" dxfId="892" priority="899" operator="equal">
      <formula>"Menor"</formula>
    </cfRule>
    <cfRule type="cellIs" dxfId="891" priority="900" operator="equal">
      <formula>"Leve"</formula>
    </cfRule>
  </conditionalFormatting>
  <conditionalFormatting sqref="AT208:AU208">
    <cfRule type="cellIs" dxfId="890" priority="891" operator="equal">
      <formula>"Catastrófico"</formula>
    </cfRule>
    <cfRule type="cellIs" dxfId="889" priority="892" operator="equal">
      <formula>"Mayor"</formula>
    </cfRule>
    <cfRule type="cellIs" dxfId="888" priority="893" operator="equal">
      <formula>"Moderado"</formula>
    </cfRule>
    <cfRule type="cellIs" dxfId="887" priority="894" operator="equal">
      <formula>"Menor"</formula>
    </cfRule>
    <cfRule type="cellIs" dxfId="886" priority="895" operator="equal">
      <formula>"Leve"</formula>
    </cfRule>
  </conditionalFormatting>
  <conditionalFormatting sqref="AR208">
    <cfRule type="cellIs" dxfId="885" priority="886" operator="equal">
      <formula>"Catastrófico"</formula>
    </cfRule>
    <cfRule type="cellIs" dxfId="884" priority="887" operator="equal">
      <formula>"Mayor"</formula>
    </cfRule>
    <cfRule type="cellIs" dxfId="883" priority="888" operator="equal">
      <formula>"Moderado"</formula>
    </cfRule>
    <cfRule type="cellIs" dxfId="882" priority="889" operator="equal">
      <formula>"Menor"</formula>
    </cfRule>
    <cfRule type="cellIs" dxfId="881" priority="890" operator="equal">
      <formula>"Leve"</formula>
    </cfRule>
  </conditionalFormatting>
  <conditionalFormatting sqref="AS208">
    <cfRule type="cellIs" dxfId="880" priority="881" operator="equal">
      <formula>"Catastrófico"</formula>
    </cfRule>
    <cfRule type="cellIs" dxfId="879" priority="882" operator="equal">
      <formula>"Mayor"</formula>
    </cfRule>
    <cfRule type="cellIs" dxfId="878" priority="883" operator="equal">
      <formula>"Moderado"</formula>
    </cfRule>
    <cfRule type="cellIs" dxfId="877" priority="884" operator="equal">
      <formula>"Menor"</formula>
    </cfRule>
    <cfRule type="cellIs" dxfId="876" priority="885" operator="equal">
      <formula>"Leve"</formula>
    </cfRule>
  </conditionalFormatting>
  <conditionalFormatting sqref="AR214">
    <cfRule type="cellIs" dxfId="875" priority="876" operator="equal">
      <formula>"Catastrófico"</formula>
    </cfRule>
    <cfRule type="cellIs" dxfId="874" priority="877" operator="equal">
      <formula>"Mayor"</formula>
    </cfRule>
    <cfRule type="cellIs" dxfId="873" priority="878" operator="equal">
      <formula>"Moderado"</formula>
    </cfRule>
    <cfRule type="cellIs" dxfId="872" priority="879" operator="equal">
      <formula>"Menor"</formula>
    </cfRule>
    <cfRule type="cellIs" dxfId="871" priority="880" operator="equal">
      <formula>"Leve"</formula>
    </cfRule>
  </conditionalFormatting>
  <conditionalFormatting sqref="AS214">
    <cfRule type="cellIs" dxfId="870" priority="871" operator="equal">
      <formula>"Catastrófico"</formula>
    </cfRule>
    <cfRule type="cellIs" dxfId="869" priority="872" operator="equal">
      <formula>"Mayor"</formula>
    </cfRule>
    <cfRule type="cellIs" dxfId="868" priority="873" operator="equal">
      <formula>"Moderado"</formula>
    </cfRule>
    <cfRule type="cellIs" dxfId="867" priority="874" operator="equal">
      <formula>"Menor"</formula>
    </cfRule>
    <cfRule type="cellIs" dxfId="866" priority="875" operator="equal">
      <formula>"Leve"</formula>
    </cfRule>
  </conditionalFormatting>
  <conditionalFormatting sqref="AT214">
    <cfRule type="cellIs" dxfId="865" priority="866" operator="equal">
      <formula>"Catastrófico"</formula>
    </cfRule>
    <cfRule type="cellIs" dxfId="864" priority="867" operator="equal">
      <formula>"Mayor"</formula>
    </cfRule>
    <cfRule type="cellIs" dxfId="863" priority="868" operator="equal">
      <formula>"Moderado"</formula>
    </cfRule>
    <cfRule type="cellIs" dxfId="862" priority="869" operator="equal">
      <formula>"Menor"</formula>
    </cfRule>
    <cfRule type="cellIs" dxfId="861" priority="870" operator="equal">
      <formula>"Leve"</formula>
    </cfRule>
  </conditionalFormatting>
  <conditionalFormatting sqref="AU214">
    <cfRule type="cellIs" dxfId="860" priority="861" operator="equal">
      <formula>"Catastrófico"</formula>
    </cfRule>
    <cfRule type="cellIs" dxfId="859" priority="862" operator="equal">
      <formula>"Mayor"</formula>
    </cfRule>
    <cfRule type="cellIs" dxfId="858" priority="863" operator="equal">
      <formula>"Moderado"</formula>
    </cfRule>
    <cfRule type="cellIs" dxfId="857" priority="864" operator="equal">
      <formula>"Menor"</formula>
    </cfRule>
    <cfRule type="cellIs" dxfId="856" priority="865" operator="equal">
      <formula>"Leve"</formula>
    </cfRule>
  </conditionalFormatting>
  <conditionalFormatting sqref="AT112:AU112">
    <cfRule type="cellIs" dxfId="855" priority="856" operator="equal">
      <formula>"Catastrófico"</formula>
    </cfRule>
    <cfRule type="cellIs" dxfId="854" priority="857" operator="equal">
      <formula>"Mayor"</formula>
    </cfRule>
    <cfRule type="cellIs" dxfId="853" priority="858" operator="equal">
      <formula>"Moderado"</formula>
    </cfRule>
    <cfRule type="cellIs" dxfId="852" priority="859" operator="equal">
      <formula>"Menor"</formula>
    </cfRule>
    <cfRule type="cellIs" dxfId="851" priority="860" operator="equal">
      <formula>"Leve"</formula>
    </cfRule>
  </conditionalFormatting>
  <conditionalFormatting sqref="AR112:AS112">
    <cfRule type="cellIs" dxfId="850" priority="851" operator="equal">
      <formula>"Catastrófico"</formula>
    </cfRule>
    <cfRule type="cellIs" dxfId="849" priority="852" operator="equal">
      <formula>"Mayor"</formula>
    </cfRule>
    <cfRule type="cellIs" dxfId="848" priority="853" operator="equal">
      <formula>"Moderado"</formula>
    </cfRule>
    <cfRule type="cellIs" dxfId="847" priority="854" operator="equal">
      <formula>"Menor"</formula>
    </cfRule>
    <cfRule type="cellIs" dxfId="846" priority="855" operator="equal">
      <formula>"Leve"</formula>
    </cfRule>
  </conditionalFormatting>
  <conditionalFormatting sqref="AV52">
    <cfRule type="cellIs" dxfId="845" priority="841" operator="equal">
      <formula>"Catastrófico"</formula>
    </cfRule>
    <cfRule type="cellIs" dxfId="844" priority="842" operator="equal">
      <formula>"Mayor"</formula>
    </cfRule>
    <cfRule type="cellIs" dxfId="843" priority="843" operator="equal">
      <formula>"Moderado"</formula>
    </cfRule>
    <cfRule type="cellIs" dxfId="842" priority="844" operator="equal">
      <formula>"Menor"</formula>
    </cfRule>
    <cfRule type="cellIs" dxfId="841" priority="845" operator="equal">
      <formula>"Leve"</formula>
    </cfRule>
  </conditionalFormatting>
  <conditionalFormatting sqref="AR118:AS118">
    <cfRule type="cellIs" dxfId="840" priority="836" operator="equal">
      <formula>"Catastrófico"</formula>
    </cfRule>
    <cfRule type="cellIs" dxfId="839" priority="837" operator="equal">
      <formula>"Mayor"</formula>
    </cfRule>
    <cfRule type="cellIs" dxfId="838" priority="838" operator="equal">
      <formula>"Moderado"</formula>
    </cfRule>
    <cfRule type="cellIs" dxfId="837" priority="839" operator="equal">
      <formula>"Menor"</formula>
    </cfRule>
    <cfRule type="cellIs" dxfId="836" priority="840" operator="equal">
      <formula>"Leve"</formula>
    </cfRule>
  </conditionalFormatting>
  <conditionalFormatting sqref="AT118:AU118">
    <cfRule type="cellIs" dxfId="835" priority="831" operator="equal">
      <formula>"Catastrófico"</formula>
    </cfRule>
    <cfRule type="cellIs" dxfId="834" priority="832" operator="equal">
      <formula>"Mayor"</formula>
    </cfRule>
    <cfRule type="cellIs" dxfId="833" priority="833" operator="equal">
      <formula>"Moderado"</formula>
    </cfRule>
    <cfRule type="cellIs" dxfId="832" priority="834" operator="equal">
      <formula>"Menor"</formula>
    </cfRule>
    <cfRule type="cellIs" dxfId="831" priority="835" operator="equal">
      <formula>"Leve"</formula>
    </cfRule>
  </conditionalFormatting>
  <conditionalFormatting sqref="AV226">
    <cfRule type="cellIs" dxfId="830" priority="826" operator="equal">
      <formula>"Catastrófico"</formula>
    </cfRule>
    <cfRule type="cellIs" dxfId="829" priority="827" operator="equal">
      <formula>"Mayor"</formula>
    </cfRule>
    <cfRule type="cellIs" dxfId="828" priority="828" operator="equal">
      <formula>"Moderado"</formula>
    </cfRule>
    <cfRule type="cellIs" dxfId="827" priority="829" operator="equal">
      <formula>"Menor"</formula>
    </cfRule>
    <cfRule type="cellIs" dxfId="826" priority="830" operator="equal">
      <formula>"Leve"</formula>
    </cfRule>
  </conditionalFormatting>
  <conditionalFormatting sqref="AV232">
    <cfRule type="cellIs" dxfId="825" priority="821" operator="equal">
      <formula>"Catastrófico"</formula>
    </cfRule>
    <cfRule type="cellIs" dxfId="824" priority="822" operator="equal">
      <formula>"Mayor"</formula>
    </cfRule>
    <cfRule type="cellIs" dxfId="823" priority="823" operator="equal">
      <formula>"Moderado"</formula>
    </cfRule>
    <cfRule type="cellIs" dxfId="822" priority="824" operator="equal">
      <formula>"Menor"</formula>
    </cfRule>
    <cfRule type="cellIs" dxfId="821" priority="825" operator="equal">
      <formula>"Leve"</formula>
    </cfRule>
  </conditionalFormatting>
  <conditionalFormatting sqref="AV238">
    <cfRule type="cellIs" dxfId="820" priority="816" operator="equal">
      <formula>"Catastrófico"</formula>
    </cfRule>
    <cfRule type="cellIs" dxfId="819" priority="817" operator="equal">
      <formula>"Mayor"</formula>
    </cfRule>
    <cfRule type="cellIs" dxfId="818" priority="818" operator="equal">
      <formula>"Moderado"</formula>
    </cfRule>
    <cfRule type="cellIs" dxfId="817" priority="819" operator="equal">
      <formula>"Menor"</formula>
    </cfRule>
    <cfRule type="cellIs" dxfId="816" priority="820" operator="equal">
      <formula>"Leve"</formula>
    </cfRule>
  </conditionalFormatting>
  <conditionalFormatting sqref="AR220:AS220">
    <cfRule type="cellIs" dxfId="815" priority="811" operator="equal">
      <formula>"Catastrófico"</formula>
    </cfRule>
    <cfRule type="cellIs" dxfId="814" priority="812" operator="equal">
      <formula>"Mayor"</formula>
    </cfRule>
    <cfRule type="cellIs" dxfId="813" priority="813" operator="equal">
      <formula>"Moderado"</formula>
    </cfRule>
    <cfRule type="cellIs" dxfId="812" priority="814" operator="equal">
      <formula>"Menor"</formula>
    </cfRule>
    <cfRule type="cellIs" dxfId="811" priority="815" operator="equal">
      <formula>"Leve"</formula>
    </cfRule>
  </conditionalFormatting>
  <conditionalFormatting sqref="AT220:AU220">
    <cfRule type="cellIs" dxfId="810" priority="806" operator="equal">
      <formula>"Catastrófico"</formula>
    </cfRule>
    <cfRule type="cellIs" dxfId="809" priority="807" operator="equal">
      <formula>"Mayor"</formula>
    </cfRule>
    <cfRule type="cellIs" dxfId="808" priority="808" operator="equal">
      <formula>"Moderado"</formula>
    </cfRule>
    <cfRule type="cellIs" dxfId="807" priority="809" operator="equal">
      <formula>"Menor"</formula>
    </cfRule>
    <cfRule type="cellIs" dxfId="806" priority="810" operator="equal">
      <formula>"Leve"</formula>
    </cfRule>
  </conditionalFormatting>
  <conditionalFormatting sqref="AV221">
    <cfRule type="cellIs" dxfId="805" priority="801" operator="equal">
      <formula>"Catastrófico"</formula>
    </cfRule>
    <cfRule type="cellIs" dxfId="804" priority="802" operator="equal">
      <formula>"Mayor"</formula>
    </cfRule>
    <cfRule type="cellIs" dxfId="803" priority="803" operator="equal">
      <formula>"Moderado"</formula>
    </cfRule>
    <cfRule type="cellIs" dxfId="802" priority="804" operator="equal">
      <formula>"Menor"</formula>
    </cfRule>
    <cfRule type="cellIs" dxfId="801" priority="805" operator="equal">
      <formula>"Leve"</formula>
    </cfRule>
  </conditionalFormatting>
  <conditionalFormatting sqref="AR226:AS226">
    <cfRule type="cellIs" dxfId="800" priority="796" operator="equal">
      <formula>"Catastrófico"</formula>
    </cfRule>
    <cfRule type="cellIs" dxfId="799" priority="797" operator="equal">
      <formula>"Mayor"</formula>
    </cfRule>
    <cfRule type="cellIs" dxfId="798" priority="798" operator="equal">
      <formula>"Moderado"</formula>
    </cfRule>
    <cfRule type="cellIs" dxfId="797" priority="799" operator="equal">
      <formula>"Menor"</formula>
    </cfRule>
    <cfRule type="cellIs" dxfId="796" priority="800" operator="equal">
      <formula>"Leve"</formula>
    </cfRule>
  </conditionalFormatting>
  <conditionalFormatting sqref="AT226:AU226">
    <cfRule type="cellIs" dxfId="795" priority="791" operator="equal">
      <formula>"Catastrófico"</formula>
    </cfRule>
    <cfRule type="cellIs" dxfId="794" priority="792" operator="equal">
      <formula>"Mayor"</formula>
    </cfRule>
    <cfRule type="cellIs" dxfId="793" priority="793" operator="equal">
      <formula>"Moderado"</formula>
    </cfRule>
    <cfRule type="cellIs" dxfId="792" priority="794" operator="equal">
      <formula>"Menor"</formula>
    </cfRule>
    <cfRule type="cellIs" dxfId="791" priority="795" operator="equal">
      <formula>"Leve"</formula>
    </cfRule>
  </conditionalFormatting>
  <conditionalFormatting sqref="AR227:AS227">
    <cfRule type="cellIs" dxfId="790" priority="786" operator="equal">
      <formula>"Catastrófico"</formula>
    </cfRule>
    <cfRule type="cellIs" dxfId="789" priority="787" operator="equal">
      <formula>"Mayor"</formula>
    </cfRule>
    <cfRule type="cellIs" dxfId="788" priority="788" operator="equal">
      <formula>"Moderado"</formula>
    </cfRule>
    <cfRule type="cellIs" dxfId="787" priority="789" operator="equal">
      <formula>"Menor"</formula>
    </cfRule>
    <cfRule type="cellIs" dxfId="786" priority="790" operator="equal">
      <formula>"Leve"</formula>
    </cfRule>
  </conditionalFormatting>
  <conditionalFormatting sqref="AR228:AS228">
    <cfRule type="cellIs" dxfId="785" priority="781" operator="equal">
      <formula>"Catastrófico"</formula>
    </cfRule>
    <cfRule type="cellIs" dxfId="784" priority="782" operator="equal">
      <formula>"Mayor"</formula>
    </cfRule>
    <cfRule type="cellIs" dxfId="783" priority="783" operator="equal">
      <formula>"Moderado"</formula>
    </cfRule>
    <cfRule type="cellIs" dxfId="782" priority="784" operator="equal">
      <formula>"Menor"</formula>
    </cfRule>
    <cfRule type="cellIs" dxfId="781" priority="785" operator="equal">
      <formula>"Leve"</formula>
    </cfRule>
  </conditionalFormatting>
  <conditionalFormatting sqref="AR232">
    <cfRule type="cellIs" dxfId="780" priority="776" operator="equal">
      <formula>"Catastrófico"</formula>
    </cfRule>
    <cfRule type="cellIs" dxfId="779" priority="777" operator="equal">
      <formula>"Mayor"</formula>
    </cfRule>
    <cfRule type="cellIs" dxfId="778" priority="778" operator="equal">
      <formula>"Moderado"</formula>
    </cfRule>
    <cfRule type="cellIs" dxfId="777" priority="779" operator="equal">
      <formula>"Menor"</formula>
    </cfRule>
    <cfRule type="cellIs" dxfId="776" priority="780" operator="equal">
      <formula>"Leve"</formula>
    </cfRule>
  </conditionalFormatting>
  <conditionalFormatting sqref="AT232:AU232">
    <cfRule type="cellIs" dxfId="775" priority="771" operator="equal">
      <formula>"Catastrófico"</formula>
    </cfRule>
    <cfRule type="cellIs" dxfId="774" priority="772" operator="equal">
      <formula>"Mayor"</formula>
    </cfRule>
    <cfRule type="cellIs" dxfId="773" priority="773" operator="equal">
      <formula>"Moderado"</formula>
    </cfRule>
    <cfRule type="cellIs" dxfId="772" priority="774" operator="equal">
      <formula>"Menor"</formula>
    </cfRule>
    <cfRule type="cellIs" dxfId="771" priority="775" operator="equal">
      <formula>"Leve"</formula>
    </cfRule>
  </conditionalFormatting>
  <conditionalFormatting sqref="AR233:AS233">
    <cfRule type="cellIs" dxfId="770" priority="766" operator="equal">
      <formula>"Catastrófico"</formula>
    </cfRule>
    <cfRule type="cellIs" dxfId="769" priority="767" operator="equal">
      <formula>"Mayor"</formula>
    </cfRule>
    <cfRule type="cellIs" dxfId="768" priority="768" operator="equal">
      <formula>"Moderado"</formula>
    </cfRule>
    <cfRule type="cellIs" dxfId="767" priority="769" operator="equal">
      <formula>"Menor"</formula>
    </cfRule>
    <cfRule type="cellIs" dxfId="766" priority="770" operator="equal">
      <formula>"Leve"</formula>
    </cfRule>
  </conditionalFormatting>
  <conditionalFormatting sqref="AV233">
    <cfRule type="cellIs" dxfId="765" priority="761" operator="equal">
      <formula>"Catastrófico"</formula>
    </cfRule>
    <cfRule type="cellIs" dxfId="764" priority="762" operator="equal">
      <formula>"Mayor"</formula>
    </cfRule>
    <cfRule type="cellIs" dxfId="763" priority="763" operator="equal">
      <formula>"Moderado"</formula>
    </cfRule>
    <cfRule type="cellIs" dxfId="762" priority="764" operator="equal">
      <formula>"Menor"</formula>
    </cfRule>
    <cfRule type="cellIs" dxfId="761" priority="765" operator="equal">
      <formula>"Leve"</formula>
    </cfRule>
  </conditionalFormatting>
  <conditionalFormatting sqref="AT136:AU136">
    <cfRule type="cellIs" dxfId="760" priority="756" operator="equal">
      <formula>"Catastrófico"</formula>
    </cfRule>
    <cfRule type="cellIs" dxfId="759" priority="757" operator="equal">
      <formula>"Mayor"</formula>
    </cfRule>
    <cfRule type="cellIs" dxfId="758" priority="758" operator="equal">
      <formula>"Moderado"</formula>
    </cfRule>
    <cfRule type="cellIs" dxfId="757" priority="759" operator="equal">
      <formula>"Menor"</formula>
    </cfRule>
    <cfRule type="cellIs" dxfId="756" priority="760" operator="equal">
      <formula>"Leve"</formula>
    </cfRule>
  </conditionalFormatting>
  <conditionalFormatting sqref="AR136:AS136">
    <cfRule type="cellIs" dxfId="755" priority="751" operator="equal">
      <formula>"Catastrófico"</formula>
    </cfRule>
    <cfRule type="cellIs" dxfId="754" priority="752" operator="equal">
      <formula>"Mayor"</formula>
    </cfRule>
    <cfRule type="cellIs" dxfId="753" priority="753" operator="equal">
      <formula>"Moderado"</formula>
    </cfRule>
    <cfRule type="cellIs" dxfId="752" priority="754" operator="equal">
      <formula>"Menor"</formula>
    </cfRule>
    <cfRule type="cellIs" dxfId="751" priority="755" operator="equal">
      <formula>"Leve"</formula>
    </cfRule>
  </conditionalFormatting>
  <conditionalFormatting sqref="AV244">
    <cfRule type="cellIs" dxfId="750" priority="746" operator="equal">
      <formula>"Catastrófico"</formula>
    </cfRule>
    <cfRule type="cellIs" dxfId="749" priority="747" operator="equal">
      <formula>"Mayor"</formula>
    </cfRule>
    <cfRule type="cellIs" dxfId="748" priority="748" operator="equal">
      <formula>"Moderado"</formula>
    </cfRule>
    <cfRule type="cellIs" dxfId="747" priority="749" operator="equal">
      <formula>"Menor"</formula>
    </cfRule>
    <cfRule type="cellIs" dxfId="746" priority="750" operator="equal">
      <formula>"Leve"</formula>
    </cfRule>
  </conditionalFormatting>
  <conditionalFormatting sqref="AV250">
    <cfRule type="cellIs" dxfId="745" priority="741" operator="equal">
      <formula>"Catastrófico"</formula>
    </cfRule>
    <cfRule type="cellIs" dxfId="744" priority="742" operator="equal">
      <formula>"Mayor"</formula>
    </cfRule>
    <cfRule type="cellIs" dxfId="743" priority="743" operator="equal">
      <formula>"Moderado"</formula>
    </cfRule>
    <cfRule type="cellIs" dxfId="742" priority="744" operator="equal">
      <formula>"Menor"</formula>
    </cfRule>
    <cfRule type="cellIs" dxfId="741" priority="745" operator="equal">
      <formula>"Leve"</formula>
    </cfRule>
  </conditionalFormatting>
  <conditionalFormatting sqref="AT238">
    <cfRule type="cellIs" dxfId="740" priority="721" operator="equal">
      <formula>"Catastrófico"</formula>
    </cfRule>
    <cfRule type="cellIs" dxfId="739" priority="722" operator="equal">
      <formula>"Mayor"</formula>
    </cfRule>
    <cfRule type="cellIs" dxfId="738" priority="723" operator="equal">
      <formula>"Moderado"</formula>
    </cfRule>
    <cfRule type="cellIs" dxfId="737" priority="724" operator="equal">
      <formula>"Menor"</formula>
    </cfRule>
    <cfRule type="cellIs" dxfId="736" priority="725" operator="equal">
      <formula>"Leve"</formula>
    </cfRule>
  </conditionalFormatting>
  <conditionalFormatting sqref="AR238:AS238">
    <cfRule type="cellIs" dxfId="735" priority="716" operator="equal">
      <formula>"Catastrófico"</formula>
    </cfRule>
    <cfRule type="cellIs" dxfId="734" priority="717" operator="equal">
      <formula>"Mayor"</formula>
    </cfRule>
    <cfRule type="cellIs" dxfId="733" priority="718" operator="equal">
      <formula>"Moderado"</formula>
    </cfRule>
    <cfRule type="cellIs" dxfId="732" priority="719" operator="equal">
      <formula>"Menor"</formula>
    </cfRule>
    <cfRule type="cellIs" dxfId="731" priority="720" operator="equal">
      <formula>"Leve"</formula>
    </cfRule>
  </conditionalFormatting>
  <conditionalFormatting sqref="AT239:AU239">
    <cfRule type="cellIs" dxfId="730" priority="711" operator="equal">
      <formula>"Catastrófico"</formula>
    </cfRule>
    <cfRule type="cellIs" dxfId="729" priority="712" operator="equal">
      <formula>"Mayor"</formula>
    </cfRule>
    <cfRule type="cellIs" dxfId="728" priority="713" operator="equal">
      <formula>"Moderado"</formula>
    </cfRule>
    <cfRule type="cellIs" dxfId="727" priority="714" operator="equal">
      <formula>"Menor"</formula>
    </cfRule>
    <cfRule type="cellIs" dxfId="726" priority="715" operator="equal">
      <formula>"Leve"</formula>
    </cfRule>
  </conditionalFormatting>
  <conditionalFormatting sqref="AR239:AS239">
    <cfRule type="cellIs" dxfId="725" priority="706" operator="equal">
      <formula>"Catastrófico"</formula>
    </cfRule>
    <cfRule type="cellIs" dxfId="724" priority="707" operator="equal">
      <formula>"Mayor"</formula>
    </cfRule>
    <cfRule type="cellIs" dxfId="723" priority="708" operator="equal">
      <formula>"Moderado"</formula>
    </cfRule>
    <cfRule type="cellIs" dxfId="722" priority="709" operator="equal">
      <formula>"Menor"</formula>
    </cfRule>
    <cfRule type="cellIs" dxfId="721" priority="710" operator="equal">
      <formula>"Leve"</formula>
    </cfRule>
  </conditionalFormatting>
  <conditionalFormatting sqref="AR148:AS148">
    <cfRule type="cellIs" dxfId="720" priority="701" operator="equal">
      <formula>"Catastrófico"</formula>
    </cfRule>
    <cfRule type="cellIs" dxfId="719" priority="702" operator="equal">
      <formula>"Mayor"</formula>
    </cfRule>
    <cfRule type="cellIs" dxfId="718" priority="703" operator="equal">
      <formula>"Moderado"</formula>
    </cfRule>
    <cfRule type="cellIs" dxfId="717" priority="704" operator="equal">
      <formula>"Menor"</formula>
    </cfRule>
    <cfRule type="cellIs" dxfId="716" priority="705" operator="equal">
      <formula>"Leve"</formula>
    </cfRule>
  </conditionalFormatting>
  <conditionalFormatting sqref="AT148:AU148">
    <cfRule type="cellIs" dxfId="715" priority="696" operator="equal">
      <formula>"Catastrófico"</formula>
    </cfRule>
    <cfRule type="cellIs" dxfId="714" priority="697" operator="equal">
      <formula>"Mayor"</formula>
    </cfRule>
    <cfRule type="cellIs" dxfId="713" priority="698" operator="equal">
      <formula>"Moderado"</formula>
    </cfRule>
    <cfRule type="cellIs" dxfId="712" priority="699" operator="equal">
      <formula>"Menor"</formula>
    </cfRule>
    <cfRule type="cellIs" dxfId="711" priority="700" operator="equal">
      <formula>"Leve"</formula>
    </cfRule>
  </conditionalFormatting>
  <conditionalFormatting sqref="AT155:AU155">
    <cfRule type="cellIs" dxfId="710" priority="691" operator="equal">
      <formula>"Catastrófico"</formula>
    </cfRule>
    <cfRule type="cellIs" dxfId="709" priority="692" operator="equal">
      <formula>"Mayor"</formula>
    </cfRule>
    <cfRule type="cellIs" dxfId="708" priority="693" operator="equal">
      <formula>"Moderado"</formula>
    </cfRule>
    <cfRule type="cellIs" dxfId="707" priority="694" operator="equal">
      <formula>"Menor"</formula>
    </cfRule>
    <cfRule type="cellIs" dxfId="706" priority="695" operator="equal">
      <formula>"Leve"</formula>
    </cfRule>
  </conditionalFormatting>
  <conditionalFormatting sqref="AR155:AS155">
    <cfRule type="cellIs" dxfId="705" priority="686" operator="equal">
      <formula>"Catastrófico"</formula>
    </cfRule>
    <cfRule type="cellIs" dxfId="704" priority="687" operator="equal">
      <formula>"Mayor"</formula>
    </cfRule>
    <cfRule type="cellIs" dxfId="703" priority="688" operator="equal">
      <formula>"Moderado"</formula>
    </cfRule>
    <cfRule type="cellIs" dxfId="702" priority="689" operator="equal">
      <formula>"Menor"</formula>
    </cfRule>
    <cfRule type="cellIs" dxfId="701" priority="690" operator="equal">
      <formula>"Leve"</formula>
    </cfRule>
  </conditionalFormatting>
  <conditionalFormatting sqref="AT154">
    <cfRule type="cellIs" dxfId="700" priority="681" operator="equal">
      <formula>"Catastrófico"</formula>
    </cfRule>
    <cfRule type="cellIs" dxfId="699" priority="682" operator="equal">
      <formula>"Mayor"</formula>
    </cfRule>
    <cfRule type="cellIs" dxfId="698" priority="683" operator="equal">
      <formula>"Moderado"</formula>
    </cfRule>
    <cfRule type="cellIs" dxfId="697" priority="684" operator="equal">
      <formula>"Menor"</formula>
    </cfRule>
    <cfRule type="cellIs" dxfId="696" priority="685" operator="equal">
      <formula>"Leve"</formula>
    </cfRule>
  </conditionalFormatting>
  <conditionalFormatting sqref="AR154:AS154">
    <cfRule type="cellIs" dxfId="695" priority="676" operator="equal">
      <formula>"Catastrófico"</formula>
    </cfRule>
    <cfRule type="cellIs" dxfId="694" priority="677" operator="equal">
      <formula>"Mayor"</formula>
    </cfRule>
    <cfRule type="cellIs" dxfId="693" priority="678" operator="equal">
      <formula>"Moderado"</formula>
    </cfRule>
    <cfRule type="cellIs" dxfId="692" priority="679" operator="equal">
      <formula>"Menor"</formula>
    </cfRule>
    <cfRule type="cellIs" dxfId="691" priority="680" operator="equal">
      <formula>"Leve"</formula>
    </cfRule>
  </conditionalFormatting>
  <conditionalFormatting sqref="AR10:AS10">
    <cfRule type="cellIs" dxfId="690" priority="671" operator="equal">
      <formula>"Catastrófico"</formula>
    </cfRule>
    <cfRule type="cellIs" dxfId="689" priority="672" operator="equal">
      <formula>"Mayor"</formula>
    </cfRule>
    <cfRule type="cellIs" dxfId="688" priority="673" operator="equal">
      <formula>"Moderado"</formula>
    </cfRule>
    <cfRule type="cellIs" dxfId="687" priority="674" operator="equal">
      <formula>"Menor"</formula>
    </cfRule>
    <cfRule type="cellIs" dxfId="686" priority="675" operator="equal">
      <formula>"Leve"</formula>
    </cfRule>
  </conditionalFormatting>
  <conditionalFormatting sqref="AT10">
    <cfRule type="cellIs" dxfId="685" priority="666" operator="equal">
      <formula>"Catastrófico"</formula>
    </cfRule>
    <cfRule type="cellIs" dxfId="684" priority="667" operator="equal">
      <formula>"Mayor"</formula>
    </cfRule>
    <cfRule type="cellIs" dxfId="683" priority="668" operator="equal">
      <formula>"Moderado"</formula>
    </cfRule>
    <cfRule type="cellIs" dxfId="682" priority="669" operator="equal">
      <formula>"Menor"</formula>
    </cfRule>
    <cfRule type="cellIs" dxfId="681" priority="670" operator="equal">
      <formula>"Leve"</formula>
    </cfRule>
  </conditionalFormatting>
  <conditionalFormatting sqref="AU10">
    <cfRule type="cellIs" dxfId="680" priority="661" operator="equal">
      <formula>"Catastrófico"</formula>
    </cfRule>
    <cfRule type="cellIs" dxfId="679" priority="662" operator="equal">
      <formula>"Mayor"</formula>
    </cfRule>
    <cfRule type="cellIs" dxfId="678" priority="663" operator="equal">
      <formula>"Moderado"</formula>
    </cfRule>
    <cfRule type="cellIs" dxfId="677" priority="664" operator="equal">
      <formula>"Menor"</formula>
    </cfRule>
    <cfRule type="cellIs" dxfId="676" priority="665" operator="equal">
      <formula>"Leve"</formula>
    </cfRule>
  </conditionalFormatting>
  <conditionalFormatting sqref="AT16:AU16">
    <cfRule type="cellIs" dxfId="675" priority="656" operator="equal">
      <formula>"Catastrófico"</formula>
    </cfRule>
    <cfRule type="cellIs" dxfId="674" priority="657" operator="equal">
      <formula>"Mayor"</formula>
    </cfRule>
    <cfRule type="cellIs" dxfId="673" priority="658" operator="equal">
      <formula>"Moderado"</formula>
    </cfRule>
    <cfRule type="cellIs" dxfId="672" priority="659" operator="equal">
      <formula>"Menor"</formula>
    </cfRule>
    <cfRule type="cellIs" dxfId="671" priority="660" operator="equal">
      <formula>"Leve"</formula>
    </cfRule>
  </conditionalFormatting>
  <conditionalFormatting sqref="AR142:AS142">
    <cfRule type="cellIs" dxfId="670" priority="651" operator="equal">
      <formula>"Catastrófico"</formula>
    </cfRule>
    <cfRule type="cellIs" dxfId="669" priority="652" operator="equal">
      <formula>"Mayor"</formula>
    </cfRule>
    <cfRule type="cellIs" dxfId="668" priority="653" operator="equal">
      <formula>"Moderado"</formula>
    </cfRule>
    <cfRule type="cellIs" dxfId="667" priority="654" operator="equal">
      <formula>"Menor"</formula>
    </cfRule>
    <cfRule type="cellIs" dxfId="666" priority="655" operator="equal">
      <formula>"Leve"</formula>
    </cfRule>
  </conditionalFormatting>
  <conditionalFormatting sqref="AT142:AU142">
    <cfRule type="cellIs" dxfId="665" priority="646" operator="equal">
      <formula>"Catastrófico"</formula>
    </cfRule>
    <cfRule type="cellIs" dxfId="664" priority="647" operator="equal">
      <formula>"Mayor"</formula>
    </cfRule>
    <cfRule type="cellIs" dxfId="663" priority="648" operator="equal">
      <formula>"Moderado"</formula>
    </cfRule>
    <cfRule type="cellIs" dxfId="662" priority="649" operator="equal">
      <formula>"Menor"</formula>
    </cfRule>
    <cfRule type="cellIs" dxfId="661" priority="650" operator="equal">
      <formula>"Leve"</formula>
    </cfRule>
  </conditionalFormatting>
  <conditionalFormatting sqref="AR130:AS130">
    <cfRule type="cellIs" dxfId="660" priority="641" operator="equal">
      <formula>"Catastrófico"</formula>
    </cfRule>
    <cfRule type="cellIs" dxfId="659" priority="642" operator="equal">
      <formula>"Mayor"</formula>
    </cfRule>
    <cfRule type="cellIs" dxfId="658" priority="643" operator="equal">
      <formula>"Moderado"</formula>
    </cfRule>
    <cfRule type="cellIs" dxfId="657" priority="644" operator="equal">
      <formula>"Menor"</formula>
    </cfRule>
    <cfRule type="cellIs" dxfId="656" priority="645" operator="equal">
      <formula>"Leve"</formula>
    </cfRule>
  </conditionalFormatting>
  <conditionalFormatting sqref="AR28">
    <cfRule type="cellIs" dxfId="655" priority="636" operator="equal">
      <formula>"Catastrófico"</formula>
    </cfRule>
    <cfRule type="cellIs" dxfId="654" priority="637" operator="equal">
      <formula>"Mayor"</formula>
    </cfRule>
    <cfRule type="cellIs" dxfId="653" priority="638" operator="equal">
      <formula>"Moderado"</formula>
    </cfRule>
    <cfRule type="cellIs" dxfId="652" priority="639" operator="equal">
      <formula>"Menor"</formula>
    </cfRule>
    <cfRule type="cellIs" dxfId="651" priority="640" operator="equal">
      <formula>"Leve"</formula>
    </cfRule>
  </conditionalFormatting>
  <conditionalFormatting sqref="AS28">
    <cfRule type="cellIs" dxfId="650" priority="631" operator="equal">
      <formula>"Catastrófico"</formula>
    </cfRule>
    <cfRule type="cellIs" dxfId="649" priority="632" operator="equal">
      <formula>"Mayor"</formula>
    </cfRule>
    <cfRule type="cellIs" dxfId="648" priority="633" operator="equal">
      <formula>"Moderado"</formula>
    </cfRule>
    <cfRule type="cellIs" dxfId="647" priority="634" operator="equal">
      <formula>"Menor"</formula>
    </cfRule>
    <cfRule type="cellIs" dxfId="646" priority="635" operator="equal">
      <formula>"Leve"</formula>
    </cfRule>
  </conditionalFormatting>
  <conditionalFormatting sqref="AU28">
    <cfRule type="cellIs" dxfId="645" priority="626" operator="equal">
      <formula>"Catastrófico"</formula>
    </cfRule>
    <cfRule type="cellIs" dxfId="644" priority="627" operator="equal">
      <formula>"Mayor"</formula>
    </cfRule>
    <cfRule type="cellIs" dxfId="643" priority="628" operator="equal">
      <formula>"Moderado"</formula>
    </cfRule>
    <cfRule type="cellIs" dxfId="642" priority="629" operator="equal">
      <formula>"Menor"</formula>
    </cfRule>
    <cfRule type="cellIs" dxfId="641" priority="630" operator="equal">
      <formula>"Leve"</formula>
    </cfRule>
  </conditionalFormatting>
  <conditionalFormatting sqref="AR34">
    <cfRule type="cellIs" dxfId="640" priority="621" operator="equal">
      <formula>"Catastrófico"</formula>
    </cfRule>
    <cfRule type="cellIs" dxfId="639" priority="622" operator="equal">
      <formula>"Mayor"</formula>
    </cfRule>
    <cfRule type="cellIs" dxfId="638" priority="623" operator="equal">
      <formula>"Moderado"</formula>
    </cfRule>
    <cfRule type="cellIs" dxfId="637" priority="624" operator="equal">
      <formula>"Menor"</formula>
    </cfRule>
    <cfRule type="cellIs" dxfId="636" priority="625" operator="equal">
      <formula>"Leve"</formula>
    </cfRule>
  </conditionalFormatting>
  <conditionalFormatting sqref="AS34:AU34">
    <cfRule type="cellIs" dxfId="635" priority="616" operator="equal">
      <formula>"Catastrófico"</formula>
    </cfRule>
    <cfRule type="cellIs" dxfId="634" priority="617" operator="equal">
      <formula>"Mayor"</formula>
    </cfRule>
    <cfRule type="cellIs" dxfId="633" priority="618" operator="equal">
      <formula>"Moderado"</formula>
    </cfRule>
    <cfRule type="cellIs" dxfId="632" priority="619" operator="equal">
      <formula>"Menor"</formula>
    </cfRule>
    <cfRule type="cellIs" dxfId="631" priority="620" operator="equal">
      <formula>"Leve"</formula>
    </cfRule>
  </conditionalFormatting>
  <conditionalFormatting sqref="AR37">
    <cfRule type="cellIs" dxfId="630" priority="611" operator="equal">
      <formula>"Catastrófico"</formula>
    </cfRule>
    <cfRule type="cellIs" dxfId="629" priority="612" operator="equal">
      <formula>"Mayor"</formula>
    </cfRule>
    <cfRule type="cellIs" dxfId="628" priority="613" operator="equal">
      <formula>"Moderado"</formula>
    </cfRule>
    <cfRule type="cellIs" dxfId="627" priority="614" operator="equal">
      <formula>"Menor"</formula>
    </cfRule>
    <cfRule type="cellIs" dxfId="626" priority="615" operator="equal">
      <formula>"Leve"</formula>
    </cfRule>
  </conditionalFormatting>
  <conditionalFormatting sqref="AS37:AU37">
    <cfRule type="cellIs" dxfId="625" priority="606" operator="equal">
      <formula>"Catastrófico"</formula>
    </cfRule>
    <cfRule type="cellIs" dxfId="624" priority="607" operator="equal">
      <formula>"Mayor"</formula>
    </cfRule>
    <cfRule type="cellIs" dxfId="623" priority="608" operator="equal">
      <formula>"Moderado"</formula>
    </cfRule>
    <cfRule type="cellIs" dxfId="622" priority="609" operator="equal">
      <formula>"Menor"</formula>
    </cfRule>
    <cfRule type="cellIs" dxfId="621" priority="610" operator="equal">
      <formula>"Leve"</formula>
    </cfRule>
  </conditionalFormatting>
  <conditionalFormatting sqref="AR101:AS101">
    <cfRule type="cellIs" dxfId="620" priority="551" operator="equal">
      <formula>"Catastrófico"</formula>
    </cfRule>
    <cfRule type="cellIs" dxfId="619" priority="552" operator="equal">
      <formula>"Mayor"</formula>
    </cfRule>
    <cfRule type="cellIs" dxfId="618" priority="553" operator="equal">
      <formula>"Moderado"</formula>
    </cfRule>
    <cfRule type="cellIs" dxfId="617" priority="554" operator="equal">
      <formula>"Menor"</formula>
    </cfRule>
    <cfRule type="cellIs" dxfId="616" priority="555" operator="equal">
      <formula>"Leve"</formula>
    </cfRule>
  </conditionalFormatting>
  <conditionalFormatting sqref="AS244">
    <cfRule type="cellIs" dxfId="615" priority="596" operator="equal">
      <formula>"Catastrófico"</formula>
    </cfRule>
    <cfRule type="cellIs" dxfId="614" priority="597" operator="equal">
      <formula>"Mayor"</formula>
    </cfRule>
    <cfRule type="cellIs" dxfId="613" priority="598" operator="equal">
      <formula>"Moderado"</formula>
    </cfRule>
    <cfRule type="cellIs" dxfId="612" priority="599" operator="equal">
      <formula>"Menor"</formula>
    </cfRule>
    <cfRule type="cellIs" dxfId="611" priority="600" operator="equal">
      <formula>"Leve"</formula>
    </cfRule>
  </conditionalFormatting>
  <conditionalFormatting sqref="AU244">
    <cfRule type="cellIs" dxfId="610" priority="591" operator="equal">
      <formula>"Catastrófico"</formula>
    </cfRule>
    <cfRule type="cellIs" dxfId="609" priority="592" operator="equal">
      <formula>"Mayor"</formula>
    </cfRule>
    <cfRule type="cellIs" dxfId="608" priority="593" operator="equal">
      <formula>"Moderado"</formula>
    </cfRule>
    <cfRule type="cellIs" dxfId="607" priority="594" operator="equal">
      <formula>"Menor"</formula>
    </cfRule>
    <cfRule type="cellIs" dxfId="606" priority="595" operator="equal">
      <formula>"Leve"</formula>
    </cfRule>
  </conditionalFormatting>
  <conditionalFormatting sqref="AR250">
    <cfRule type="cellIs" dxfId="605" priority="586" operator="equal">
      <formula>"Catastrófico"</formula>
    </cfRule>
    <cfRule type="cellIs" dxfId="604" priority="587" operator="equal">
      <formula>"Mayor"</formula>
    </cfRule>
    <cfRule type="cellIs" dxfId="603" priority="588" operator="equal">
      <formula>"Moderado"</formula>
    </cfRule>
    <cfRule type="cellIs" dxfId="602" priority="589" operator="equal">
      <formula>"Menor"</formula>
    </cfRule>
    <cfRule type="cellIs" dxfId="601" priority="590" operator="equal">
      <formula>"Leve"</formula>
    </cfRule>
  </conditionalFormatting>
  <conditionalFormatting sqref="AS250">
    <cfRule type="cellIs" dxfId="600" priority="581" operator="equal">
      <formula>"Catastrófico"</formula>
    </cfRule>
    <cfRule type="cellIs" dxfId="599" priority="582" operator="equal">
      <formula>"Mayor"</formula>
    </cfRule>
    <cfRule type="cellIs" dxfId="598" priority="583" operator="equal">
      <formula>"Moderado"</formula>
    </cfRule>
    <cfRule type="cellIs" dxfId="597" priority="584" operator="equal">
      <formula>"Menor"</formula>
    </cfRule>
    <cfRule type="cellIs" dxfId="596" priority="585" operator="equal">
      <formula>"Leve"</formula>
    </cfRule>
  </conditionalFormatting>
  <conditionalFormatting sqref="AU250">
    <cfRule type="cellIs" dxfId="595" priority="576" operator="equal">
      <formula>"Catastrófico"</formula>
    </cfRule>
    <cfRule type="cellIs" dxfId="594" priority="577" operator="equal">
      <formula>"Mayor"</formula>
    </cfRule>
    <cfRule type="cellIs" dxfId="593" priority="578" operator="equal">
      <formula>"Moderado"</formula>
    </cfRule>
    <cfRule type="cellIs" dxfId="592" priority="579" operator="equal">
      <formula>"Menor"</formula>
    </cfRule>
    <cfRule type="cellIs" dxfId="591" priority="580" operator="equal">
      <formula>"Leve"</formula>
    </cfRule>
  </conditionalFormatting>
  <conditionalFormatting sqref="AS40:AU40">
    <cfRule type="cellIs" dxfId="590" priority="571" operator="equal">
      <formula>"Catastrófico"</formula>
    </cfRule>
    <cfRule type="cellIs" dxfId="589" priority="572" operator="equal">
      <formula>"Mayor"</formula>
    </cfRule>
    <cfRule type="cellIs" dxfId="588" priority="573" operator="equal">
      <formula>"Moderado"</formula>
    </cfRule>
    <cfRule type="cellIs" dxfId="587" priority="574" operator="equal">
      <formula>"Menor"</formula>
    </cfRule>
    <cfRule type="cellIs" dxfId="586" priority="575" operator="equal">
      <formula>"Leve"</formula>
    </cfRule>
  </conditionalFormatting>
  <conditionalFormatting sqref="AR40">
    <cfRule type="cellIs" dxfId="585" priority="566" operator="equal">
      <formula>"Catastrófico"</formula>
    </cfRule>
    <cfRule type="cellIs" dxfId="584" priority="567" operator="equal">
      <formula>"Mayor"</formula>
    </cfRule>
    <cfRule type="cellIs" dxfId="583" priority="568" operator="equal">
      <formula>"Moderado"</formula>
    </cfRule>
    <cfRule type="cellIs" dxfId="582" priority="569" operator="equal">
      <formula>"Menor"</formula>
    </cfRule>
    <cfRule type="cellIs" dxfId="581" priority="570" operator="equal">
      <formula>"Leve"</formula>
    </cfRule>
  </conditionalFormatting>
  <conditionalFormatting sqref="AR42 AT42:AU42">
    <cfRule type="cellIs" dxfId="580" priority="561" operator="equal">
      <formula>"Catastrófico"</formula>
    </cfRule>
    <cfRule type="cellIs" dxfId="579" priority="562" operator="equal">
      <formula>"Mayor"</formula>
    </cfRule>
    <cfRule type="cellIs" dxfId="578" priority="563" operator="equal">
      <formula>"Moderado"</formula>
    </cfRule>
    <cfRule type="cellIs" dxfId="577" priority="564" operator="equal">
      <formula>"Menor"</formula>
    </cfRule>
    <cfRule type="cellIs" dxfId="576" priority="565" operator="equal">
      <formula>"Leve"</formula>
    </cfRule>
  </conditionalFormatting>
  <conditionalFormatting sqref="AS42">
    <cfRule type="cellIs" dxfId="575" priority="556" operator="equal">
      <formula>"Catastrófico"</formula>
    </cfRule>
    <cfRule type="cellIs" dxfId="574" priority="557" operator="equal">
      <formula>"Mayor"</formula>
    </cfRule>
    <cfRule type="cellIs" dxfId="573" priority="558" operator="equal">
      <formula>"Moderado"</formula>
    </cfRule>
    <cfRule type="cellIs" dxfId="572" priority="559" operator="equal">
      <formula>"Menor"</formula>
    </cfRule>
    <cfRule type="cellIs" dxfId="571" priority="560" operator="equal">
      <formula>"Leve"</formula>
    </cfRule>
  </conditionalFormatting>
  <conditionalFormatting sqref="AT101:AU101">
    <cfRule type="cellIs" dxfId="570" priority="546" operator="equal">
      <formula>"Catastrófico"</formula>
    </cfRule>
    <cfRule type="cellIs" dxfId="569" priority="547" operator="equal">
      <formula>"Mayor"</formula>
    </cfRule>
    <cfRule type="cellIs" dxfId="568" priority="548" operator="equal">
      <formula>"Moderado"</formula>
    </cfRule>
    <cfRule type="cellIs" dxfId="567" priority="549" operator="equal">
      <formula>"Menor"</formula>
    </cfRule>
    <cfRule type="cellIs" dxfId="566" priority="550" operator="equal">
      <formula>"Leve"</formula>
    </cfRule>
  </conditionalFormatting>
  <conditionalFormatting sqref="AW10 AW16 AW22 AW40 AW64 AW70 AW76 AW82 AW88 AW94 AW100 AW106 AW112 AW118 AW124 AW130 AW136 AW142 AW148 AW154 AW160 AW166 AW172 AW178 AW184 AW190 AW196 AW202 AW208 AW214 AW220">
    <cfRule type="cellIs" dxfId="565" priority="541" operator="equal">
      <formula>"Catastrófico"</formula>
    </cfRule>
    <cfRule type="cellIs" dxfId="564" priority="542" operator="equal">
      <formula>"Mayor"</formula>
    </cfRule>
    <cfRule type="cellIs" dxfId="563" priority="543" operator="equal">
      <formula>"Moderado"</formula>
    </cfRule>
    <cfRule type="cellIs" dxfId="562" priority="544" operator="equal">
      <formula>"Menor"</formula>
    </cfRule>
    <cfRule type="cellIs" dxfId="561" priority="545" operator="equal">
      <formula>"Leve"</formula>
    </cfRule>
  </conditionalFormatting>
  <conditionalFormatting sqref="AW46 AW52 AW58">
    <cfRule type="cellIs" dxfId="560" priority="536" operator="equal">
      <formula>"Catastrófico"</formula>
    </cfRule>
    <cfRule type="cellIs" dxfId="559" priority="537" operator="equal">
      <formula>"Mayor"</formula>
    </cfRule>
    <cfRule type="cellIs" dxfId="558" priority="538" operator="equal">
      <formula>"Moderado"</formula>
    </cfRule>
    <cfRule type="cellIs" dxfId="557" priority="539" operator="equal">
      <formula>"Menor"</formula>
    </cfRule>
    <cfRule type="cellIs" dxfId="556" priority="540" operator="equal">
      <formula>"Leve"</formula>
    </cfRule>
  </conditionalFormatting>
  <conditionalFormatting sqref="AW226">
    <cfRule type="cellIs" dxfId="555" priority="531" operator="equal">
      <formula>"Catastrófico"</formula>
    </cfRule>
    <cfRule type="cellIs" dxfId="554" priority="532" operator="equal">
      <formula>"Mayor"</formula>
    </cfRule>
    <cfRule type="cellIs" dxfId="553" priority="533" operator="equal">
      <formula>"Moderado"</formula>
    </cfRule>
    <cfRule type="cellIs" dxfId="552" priority="534" operator="equal">
      <formula>"Menor"</formula>
    </cfRule>
    <cfRule type="cellIs" dxfId="551" priority="535" operator="equal">
      <formula>"Leve"</formula>
    </cfRule>
  </conditionalFormatting>
  <conditionalFormatting sqref="AW232">
    <cfRule type="cellIs" dxfId="550" priority="526" operator="equal">
      <formula>"Catastrófico"</formula>
    </cfRule>
    <cfRule type="cellIs" dxfId="549" priority="527" operator="equal">
      <formula>"Mayor"</formula>
    </cfRule>
    <cfRule type="cellIs" dxfId="548" priority="528" operator="equal">
      <formula>"Moderado"</formula>
    </cfRule>
    <cfRule type="cellIs" dxfId="547" priority="529" operator="equal">
      <formula>"Menor"</formula>
    </cfRule>
    <cfRule type="cellIs" dxfId="546" priority="530" operator="equal">
      <formula>"Leve"</formula>
    </cfRule>
  </conditionalFormatting>
  <conditionalFormatting sqref="AW238">
    <cfRule type="cellIs" dxfId="545" priority="521" operator="equal">
      <formula>"Catastrófico"</formula>
    </cfRule>
    <cfRule type="cellIs" dxfId="544" priority="522" operator="equal">
      <formula>"Mayor"</formula>
    </cfRule>
    <cfRule type="cellIs" dxfId="543" priority="523" operator="equal">
      <formula>"Moderado"</formula>
    </cfRule>
    <cfRule type="cellIs" dxfId="542" priority="524" operator="equal">
      <formula>"Menor"</formula>
    </cfRule>
    <cfRule type="cellIs" dxfId="541" priority="525" operator="equal">
      <formula>"Leve"</formula>
    </cfRule>
  </conditionalFormatting>
  <conditionalFormatting sqref="AW244">
    <cfRule type="cellIs" dxfId="540" priority="516" operator="equal">
      <formula>"Catastrófico"</formula>
    </cfRule>
    <cfRule type="cellIs" dxfId="539" priority="517" operator="equal">
      <formula>"Mayor"</formula>
    </cfRule>
    <cfRule type="cellIs" dxfId="538" priority="518" operator="equal">
      <formula>"Moderado"</formula>
    </cfRule>
    <cfRule type="cellIs" dxfId="537" priority="519" operator="equal">
      <formula>"Menor"</formula>
    </cfRule>
    <cfRule type="cellIs" dxfId="536" priority="520" operator="equal">
      <formula>"Leve"</formula>
    </cfRule>
  </conditionalFormatting>
  <conditionalFormatting sqref="AW250">
    <cfRule type="cellIs" dxfId="535" priority="511" operator="equal">
      <formula>"Catastrófico"</formula>
    </cfRule>
    <cfRule type="cellIs" dxfId="534" priority="512" operator="equal">
      <formula>"Mayor"</formula>
    </cfRule>
    <cfRule type="cellIs" dxfId="533" priority="513" operator="equal">
      <formula>"Moderado"</formula>
    </cfRule>
    <cfRule type="cellIs" dxfId="532" priority="514" operator="equal">
      <formula>"Menor"</formula>
    </cfRule>
    <cfRule type="cellIs" dxfId="531" priority="515" operator="equal">
      <formula>"Leve"</formula>
    </cfRule>
  </conditionalFormatting>
  <conditionalFormatting sqref="AW28">
    <cfRule type="cellIs" dxfId="530" priority="501" operator="equal">
      <formula>"Catastrófico"</formula>
    </cfRule>
    <cfRule type="cellIs" dxfId="529" priority="502" operator="equal">
      <formula>"Mayor"</formula>
    </cfRule>
    <cfRule type="cellIs" dxfId="528" priority="503" operator="equal">
      <formula>"Moderado"</formula>
    </cfRule>
    <cfRule type="cellIs" dxfId="527" priority="504" operator="equal">
      <formula>"Menor"</formula>
    </cfRule>
    <cfRule type="cellIs" dxfId="526" priority="505" operator="equal">
      <formula>"Leve"</formula>
    </cfRule>
  </conditionalFormatting>
  <conditionalFormatting sqref="AW34">
    <cfRule type="cellIs" dxfId="525" priority="496" operator="equal">
      <formula>"Catastrófico"</formula>
    </cfRule>
    <cfRule type="cellIs" dxfId="524" priority="497" operator="equal">
      <formula>"Mayor"</formula>
    </cfRule>
    <cfRule type="cellIs" dxfId="523" priority="498" operator="equal">
      <formula>"Moderado"</formula>
    </cfRule>
    <cfRule type="cellIs" dxfId="522" priority="499" operator="equal">
      <formula>"Menor"</formula>
    </cfRule>
    <cfRule type="cellIs" dxfId="521" priority="500" operator="equal">
      <formula>"Leve"</formula>
    </cfRule>
  </conditionalFormatting>
  <conditionalFormatting sqref="AP35:AQ35">
    <cfRule type="cellIs" dxfId="520" priority="491" operator="equal">
      <formula>"Catastrófico"</formula>
    </cfRule>
    <cfRule type="cellIs" dxfId="519" priority="492" operator="equal">
      <formula>"Mayor"</formula>
    </cfRule>
    <cfRule type="cellIs" dxfId="518" priority="493" operator="equal">
      <formula>"Moderado"</formula>
    </cfRule>
    <cfRule type="cellIs" dxfId="517" priority="494" operator="equal">
      <formula>"Menor"</formula>
    </cfRule>
    <cfRule type="cellIs" dxfId="516" priority="495" operator="equal">
      <formula>"Leve"</formula>
    </cfRule>
  </conditionalFormatting>
  <conditionalFormatting sqref="AR35">
    <cfRule type="cellIs" dxfId="515" priority="486" operator="equal">
      <formula>"Catastrófico"</formula>
    </cfRule>
    <cfRule type="cellIs" dxfId="514" priority="487" operator="equal">
      <formula>"Mayor"</formula>
    </cfRule>
    <cfRule type="cellIs" dxfId="513" priority="488" operator="equal">
      <formula>"Moderado"</formula>
    </cfRule>
    <cfRule type="cellIs" dxfId="512" priority="489" operator="equal">
      <formula>"Menor"</formula>
    </cfRule>
    <cfRule type="cellIs" dxfId="511" priority="490" operator="equal">
      <formula>"Leve"</formula>
    </cfRule>
  </conditionalFormatting>
  <conditionalFormatting sqref="AS35:AU35">
    <cfRule type="cellIs" dxfId="510" priority="481" operator="equal">
      <formula>"Catastrófico"</formula>
    </cfRule>
    <cfRule type="cellIs" dxfId="509" priority="482" operator="equal">
      <formula>"Mayor"</formula>
    </cfRule>
    <cfRule type="cellIs" dxfId="508" priority="483" operator="equal">
      <formula>"Moderado"</formula>
    </cfRule>
    <cfRule type="cellIs" dxfId="507" priority="484" operator="equal">
      <formula>"Menor"</formula>
    </cfRule>
    <cfRule type="cellIs" dxfId="506" priority="485" operator="equal">
      <formula>"Leve"</formula>
    </cfRule>
  </conditionalFormatting>
  <conditionalFormatting sqref="AV35">
    <cfRule type="cellIs" dxfId="505" priority="476" operator="equal">
      <formula>"Catastrófico"</formula>
    </cfRule>
    <cfRule type="cellIs" dxfId="504" priority="477" operator="equal">
      <formula>"Mayor"</formula>
    </cfRule>
    <cfRule type="cellIs" dxfId="503" priority="478" operator="equal">
      <formula>"Moderado"</formula>
    </cfRule>
    <cfRule type="cellIs" dxfId="502" priority="479" operator="equal">
      <formula>"Menor"</formula>
    </cfRule>
    <cfRule type="cellIs" dxfId="501" priority="480" operator="equal">
      <formula>"Leve"</formula>
    </cfRule>
  </conditionalFormatting>
  <conditionalFormatting sqref="AO41">
    <cfRule type="cellIs" dxfId="500" priority="471" operator="equal">
      <formula>"Catastrófico"</formula>
    </cfRule>
    <cfRule type="cellIs" dxfId="499" priority="472" operator="equal">
      <formula>"Mayor"</formula>
    </cfRule>
    <cfRule type="cellIs" dxfId="498" priority="473" operator="equal">
      <formula>"Moderado"</formula>
    </cfRule>
    <cfRule type="cellIs" dxfId="497" priority="474" operator="equal">
      <formula>"Menor"</formula>
    </cfRule>
    <cfRule type="cellIs" dxfId="496" priority="475" operator="equal">
      <formula>"Leve"</formula>
    </cfRule>
  </conditionalFormatting>
  <conditionalFormatting sqref="AP41:AQ41">
    <cfRule type="cellIs" dxfId="495" priority="466" operator="equal">
      <formula>"Catastrófico"</formula>
    </cfRule>
    <cfRule type="cellIs" dxfId="494" priority="467" operator="equal">
      <formula>"Mayor"</formula>
    </cfRule>
    <cfRule type="cellIs" dxfId="493" priority="468" operator="equal">
      <formula>"Moderado"</formula>
    </cfRule>
    <cfRule type="cellIs" dxfId="492" priority="469" operator="equal">
      <formula>"Menor"</formula>
    </cfRule>
    <cfRule type="cellIs" dxfId="491" priority="470" operator="equal">
      <formula>"Leve"</formula>
    </cfRule>
  </conditionalFormatting>
  <conditionalFormatting sqref="AR41 AT41:AU41">
    <cfRule type="cellIs" dxfId="490" priority="461" operator="equal">
      <formula>"Catastrófico"</formula>
    </cfRule>
    <cfRule type="cellIs" dxfId="489" priority="462" operator="equal">
      <formula>"Mayor"</formula>
    </cfRule>
    <cfRule type="cellIs" dxfId="488" priority="463" operator="equal">
      <formula>"Moderado"</formula>
    </cfRule>
    <cfRule type="cellIs" dxfId="487" priority="464" operator="equal">
      <formula>"Menor"</formula>
    </cfRule>
    <cfRule type="cellIs" dxfId="486" priority="465" operator="equal">
      <formula>"Leve"</formula>
    </cfRule>
  </conditionalFormatting>
  <conditionalFormatting sqref="AS41">
    <cfRule type="cellIs" dxfId="485" priority="456" operator="equal">
      <formula>"Catastrófico"</formula>
    </cfRule>
    <cfRule type="cellIs" dxfId="484" priority="457" operator="equal">
      <formula>"Mayor"</formula>
    </cfRule>
    <cfRule type="cellIs" dxfId="483" priority="458" operator="equal">
      <formula>"Moderado"</formula>
    </cfRule>
    <cfRule type="cellIs" dxfId="482" priority="459" operator="equal">
      <formula>"Menor"</formula>
    </cfRule>
    <cfRule type="cellIs" dxfId="481" priority="460" operator="equal">
      <formula>"Leve"</formula>
    </cfRule>
  </conditionalFormatting>
  <conditionalFormatting sqref="AQ42">
    <cfRule type="cellIs" dxfId="480" priority="451" operator="equal">
      <formula>"Catastrófico"</formula>
    </cfRule>
    <cfRule type="cellIs" dxfId="479" priority="452" operator="equal">
      <formula>"Mayor"</formula>
    </cfRule>
    <cfRule type="cellIs" dxfId="478" priority="453" operator="equal">
      <formula>"Moderado"</formula>
    </cfRule>
    <cfRule type="cellIs" dxfId="477" priority="454" operator="equal">
      <formula>"Menor"</formula>
    </cfRule>
    <cfRule type="cellIs" dxfId="476" priority="455" operator="equal">
      <formula>"Leve"</formula>
    </cfRule>
  </conditionalFormatting>
  <conditionalFormatting sqref="AV46">
    <cfRule type="cellIs" dxfId="475" priority="446" operator="equal">
      <formula>"Catastrófico"</formula>
    </cfRule>
    <cfRule type="cellIs" dxfId="474" priority="447" operator="equal">
      <formula>"Mayor"</formula>
    </cfRule>
    <cfRule type="cellIs" dxfId="473" priority="448" operator="equal">
      <formula>"Moderado"</formula>
    </cfRule>
    <cfRule type="cellIs" dxfId="472" priority="449" operator="equal">
      <formula>"Menor"</formula>
    </cfRule>
    <cfRule type="cellIs" dxfId="471" priority="450" operator="equal">
      <formula>"Leve"</formula>
    </cfRule>
  </conditionalFormatting>
  <conditionalFormatting sqref="AV185">
    <cfRule type="cellIs" dxfId="470" priority="441" operator="equal">
      <formula>"Catastrófico"</formula>
    </cfRule>
    <cfRule type="cellIs" dxfId="469" priority="442" operator="equal">
      <formula>"Mayor"</formula>
    </cfRule>
    <cfRule type="cellIs" dxfId="468" priority="443" operator="equal">
      <formula>"Moderado"</formula>
    </cfRule>
    <cfRule type="cellIs" dxfId="467" priority="444" operator="equal">
      <formula>"Menor"</formula>
    </cfRule>
    <cfRule type="cellIs" dxfId="466" priority="445" operator="equal">
      <formula>"Leve"</formula>
    </cfRule>
  </conditionalFormatting>
  <conditionalFormatting sqref="AV227:AV228">
    <cfRule type="cellIs" dxfId="465" priority="436" operator="equal">
      <formula>"Catastrófico"</formula>
    </cfRule>
    <cfRule type="cellIs" dxfId="464" priority="437" operator="equal">
      <formula>"Mayor"</formula>
    </cfRule>
    <cfRule type="cellIs" dxfId="463" priority="438" operator="equal">
      <formula>"Moderado"</formula>
    </cfRule>
    <cfRule type="cellIs" dxfId="462" priority="439" operator="equal">
      <formula>"Menor"</formula>
    </cfRule>
    <cfRule type="cellIs" dxfId="461" priority="440" operator="equal">
      <formula>"Leve"</formula>
    </cfRule>
  </conditionalFormatting>
  <conditionalFormatting sqref="AS232">
    <cfRule type="cellIs" dxfId="460" priority="431" operator="equal">
      <formula>"Catastrófico"</formula>
    </cfRule>
    <cfRule type="cellIs" dxfId="459" priority="432" operator="equal">
      <formula>"Mayor"</formula>
    </cfRule>
    <cfRule type="cellIs" dxfId="458" priority="433" operator="equal">
      <formula>"Moderado"</formula>
    </cfRule>
    <cfRule type="cellIs" dxfId="457" priority="434" operator="equal">
      <formula>"Menor"</formula>
    </cfRule>
    <cfRule type="cellIs" dxfId="456" priority="435" operator="equal">
      <formula>"Leve"</formula>
    </cfRule>
  </conditionalFormatting>
  <conditionalFormatting sqref="AV239">
    <cfRule type="cellIs" dxfId="455" priority="426" operator="equal">
      <formula>"Catastrófico"</formula>
    </cfRule>
    <cfRule type="cellIs" dxfId="454" priority="427" operator="equal">
      <formula>"Mayor"</formula>
    </cfRule>
    <cfRule type="cellIs" dxfId="453" priority="428" operator="equal">
      <formula>"Moderado"</formula>
    </cfRule>
    <cfRule type="cellIs" dxfId="452" priority="429" operator="equal">
      <formula>"Menor"</formula>
    </cfRule>
    <cfRule type="cellIs" dxfId="451" priority="430" operator="equal">
      <formula>"Leve"</formula>
    </cfRule>
  </conditionalFormatting>
  <conditionalFormatting sqref="AT244">
    <cfRule type="cellIs" dxfId="450" priority="421" operator="equal">
      <formula>"Catastrófico"</formula>
    </cfRule>
    <cfRule type="cellIs" dxfId="449" priority="422" operator="equal">
      <formula>"Mayor"</formula>
    </cfRule>
    <cfRule type="cellIs" dxfId="448" priority="423" operator="equal">
      <formula>"Moderado"</formula>
    </cfRule>
    <cfRule type="cellIs" dxfId="447" priority="424" operator="equal">
      <formula>"Menor"</formula>
    </cfRule>
    <cfRule type="cellIs" dxfId="446" priority="425" operator="equal">
      <formula>"Leve"</formula>
    </cfRule>
  </conditionalFormatting>
  <conditionalFormatting sqref="AV251">
    <cfRule type="cellIs" dxfId="445" priority="416" operator="equal">
      <formula>"Catastrófico"</formula>
    </cfRule>
    <cfRule type="cellIs" dxfId="444" priority="417" operator="equal">
      <formula>"Mayor"</formula>
    </cfRule>
    <cfRule type="cellIs" dxfId="443" priority="418" operator="equal">
      <formula>"Moderado"</formula>
    </cfRule>
    <cfRule type="cellIs" dxfId="442" priority="419" operator="equal">
      <formula>"Menor"</formula>
    </cfRule>
    <cfRule type="cellIs" dxfId="441" priority="420" operator="equal">
      <formula>"Leve"</formula>
    </cfRule>
  </conditionalFormatting>
  <conditionalFormatting sqref="AV23">
    <cfRule type="cellIs" dxfId="440" priority="411" operator="equal">
      <formula>"Catastrófico"</formula>
    </cfRule>
    <cfRule type="cellIs" dxfId="439" priority="412" operator="equal">
      <formula>"Mayor"</formula>
    </cfRule>
    <cfRule type="cellIs" dxfId="438" priority="413" operator="equal">
      <formula>"Moderado"</formula>
    </cfRule>
    <cfRule type="cellIs" dxfId="437" priority="414" operator="equal">
      <formula>"Menor"</formula>
    </cfRule>
    <cfRule type="cellIs" dxfId="436" priority="415" operator="equal">
      <formula>"Leve"</formula>
    </cfRule>
  </conditionalFormatting>
  <conditionalFormatting sqref="AV11">
    <cfRule type="cellIs" dxfId="435" priority="406" operator="equal">
      <formula>"Catastrófico"</formula>
    </cfRule>
    <cfRule type="cellIs" dxfId="434" priority="407" operator="equal">
      <formula>"Mayor"</formula>
    </cfRule>
    <cfRule type="cellIs" dxfId="433" priority="408" operator="equal">
      <formula>"Moderado"</formula>
    </cfRule>
    <cfRule type="cellIs" dxfId="432" priority="409" operator="equal">
      <formula>"Menor"</formula>
    </cfRule>
    <cfRule type="cellIs" dxfId="431" priority="410" operator="equal">
      <formula>"Leve"</formula>
    </cfRule>
  </conditionalFormatting>
  <conditionalFormatting sqref="AV17">
    <cfRule type="cellIs" dxfId="430" priority="401" operator="equal">
      <formula>"Catastrófico"</formula>
    </cfRule>
    <cfRule type="cellIs" dxfId="429" priority="402" operator="equal">
      <formula>"Mayor"</formula>
    </cfRule>
    <cfRule type="cellIs" dxfId="428" priority="403" operator="equal">
      <formula>"Moderado"</formula>
    </cfRule>
    <cfRule type="cellIs" dxfId="427" priority="404" operator="equal">
      <formula>"Menor"</formula>
    </cfRule>
    <cfRule type="cellIs" dxfId="426" priority="405" operator="equal">
      <formula>"Leve"</formula>
    </cfRule>
  </conditionalFormatting>
  <conditionalFormatting sqref="AV101">
    <cfRule type="cellIs" dxfId="425" priority="396" operator="equal">
      <formula>"Catastrófico"</formula>
    </cfRule>
    <cfRule type="cellIs" dxfId="424" priority="397" operator="equal">
      <formula>"Mayor"</formula>
    </cfRule>
    <cfRule type="cellIs" dxfId="423" priority="398" operator="equal">
      <formula>"Moderado"</formula>
    </cfRule>
    <cfRule type="cellIs" dxfId="422" priority="399" operator="equal">
      <formula>"Menor"</formula>
    </cfRule>
    <cfRule type="cellIs" dxfId="421" priority="400" operator="equal">
      <formula>"Leve"</formula>
    </cfRule>
  </conditionalFormatting>
  <conditionalFormatting sqref="AV155">
    <cfRule type="cellIs" dxfId="420" priority="391" operator="equal">
      <formula>"Catastrófico"</formula>
    </cfRule>
    <cfRule type="cellIs" dxfId="419" priority="392" operator="equal">
      <formula>"Mayor"</formula>
    </cfRule>
    <cfRule type="cellIs" dxfId="418" priority="393" operator="equal">
      <formula>"Moderado"</formula>
    </cfRule>
    <cfRule type="cellIs" dxfId="417" priority="394" operator="equal">
      <formula>"Menor"</formula>
    </cfRule>
    <cfRule type="cellIs" dxfId="416" priority="395" operator="equal">
      <formula>"Leve"</formula>
    </cfRule>
  </conditionalFormatting>
  <conditionalFormatting sqref="AV167">
    <cfRule type="cellIs" dxfId="415" priority="386" operator="equal">
      <formula>"Catastrófico"</formula>
    </cfRule>
    <cfRule type="cellIs" dxfId="414" priority="387" operator="equal">
      <formula>"Mayor"</formula>
    </cfRule>
    <cfRule type="cellIs" dxfId="413" priority="388" operator="equal">
      <formula>"Moderado"</formula>
    </cfRule>
    <cfRule type="cellIs" dxfId="412" priority="389" operator="equal">
      <formula>"Menor"</formula>
    </cfRule>
    <cfRule type="cellIs" dxfId="411" priority="390" operator="equal">
      <formula>"Leve"</formula>
    </cfRule>
  </conditionalFormatting>
  <conditionalFormatting sqref="AX10:BL10">
    <cfRule type="cellIs" dxfId="410" priority="381" operator="equal">
      <formula>"Catastrófico"</formula>
    </cfRule>
    <cfRule type="cellIs" dxfId="409" priority="382" operator="equal">
      <formula>"Mayor"</formula>
    </cfRule>
    <cfRule type="cellIs" dxfId="408" priority="383" operator="equal">
      <formula>"Moderado"</formula>
    </cfRule>
    <cfRule type="cellIs" dxfId="407" priority="384" operator="equal">
      <formula>"Menor"</formula>
    </cfRule>
    <cfRule type="cellIs" dxfId="406" priority="385" operator="equal">
      <formula>"Leve"</formula>
    </cfRule>
  </conditionalFormatting>
  <conditionalFormatting sqref="AY11:BL237">
    <cfRule type="cellIs" dxfId="405" priority="376" operator="equal">
      <formula>"Catastrófico"</formula>
    </cfRule>
    <cfRule type="cellIs" dxfId="404" priority="377" operator="equal">
      <formula>"Mayor"</formula>
    </cfRule>
    <cfRule type="cellIs" dxfId="403" priority="378" operator="equal">
      <formula>"Moderado"</formula>
    </cfRule>
    <cfRule type="cellIs" dxfId="402" priority="379" operator="equal">
      <formula>"Menor"</formula>
    </cfRule>
    <cfRule type="cellIs" dxfId="401" priority="380" operator="equal">
      <formula>"Leve"</formula>
    </cfRule>
  </conditionalFormatting>
  <conditionalFormatting sqref="AX11:BL237">
    <cfRule type="cellIs" dxfId="400" priority="371" operator="equal">
      <formula>"Catastrófico"</formula>
    </cfRule>
    <cfRule type="cellIs" dxfId="399" priority="372" operator="equal">
      <formula>"Mayor"</formula>
    </cfRule>
    <cfRule type="cellIs" dxfId="398" priority="373" operator="equal">
      <formula>"Moderado"</formula>
    </cfRule>
    <cfRule type="cellIs" dxfId="397" priority="374" operator="equal">
      <formula>"Menor"</formula>
    </cfRule>
    <cfRule type="cellIs" dxfId="396" priority="375" operator="equal">
      <formula>"Leve"</formula>
    </cfRule>
  </conditionalFormatting>
  <conditionalFormatting sqref="AY238:BL255">
    <cfRule type="cellIs" dxfId="395" priority="366" operator="equal">
      <formula>"Catastrófico"</formula>
    </cfRule>
    <cfRule type="cellIs" dxfId="394" priority="367" operator="equal">
      <formula>"Mayor"</formula>
    </cfRule>
    <cfRule type="cellIs" dxfId="393" priority="368" operator="equal">
      <formula>"Moderado"</formula>
    </cfRule>
    <cfRule type="cellIs" dxfId="392" priority="369" operator="equal">
      <formula>"Menor"</formula>
    </cfRule>
    <cfRule type="cellIs" dxfId="391" priority="370" operator="equal">
      <formula>"Leve"</formula>
    </cfRule>
  </conditionalFormatting>
  <conditionalFormatting sqref="AX238:BL255">
    <cfRule type="cellIs" dxfId="390" priority="361" operator="equal">
      <formula>"Catastrófico"</formula>
    </cfRule>
    <cfRule type="cellIs" dxfId="389" priority="362" operator="equal">
      <formula>"Mayor"</formula>
    </cfRule>
    <cfRule type="cellIs" dxfId="388" priority="363" operator="equal">
      <formula>"Moderado"</formula>
    </cfRule>
    <cfRule type="cellIs" dxfId="387" priority="364" operator="equal">
      <formula>"Menor"</formula>
    </cfRule>
    <cfRule type="cellIs" dxfId="386" priority="365" operator="equal">
      <formula>"Leve"</formula>
    </cfRule>
  </conditionalFormatting>
  <conditionalFormatting sqref="BM10">
    <cfRule type="cellIs" dxfId="385" priority="356" operator="equal">
      <formula>"Catastrófico"</formula>
    </cfRule>
    <cfRule type="cellIs" dxfId="384" priority="357" operator="equal">
      <formula>"Mayor"</formula>
    </cfRule>
    <cfRule type="cellIs" dxfId="383" priority="358" operator="equal">
      <formula>"Moderado"</formula>
    </cfRule>
    <cfRule type="cellIs" dxfId="382" priority="359" operator="equal">
      <formula>"Menor"</formula>
    </cfRule>
    <cfRule type="cellIs" dxfId="381" priority="360" operator="equal">
      <formula>"Leve"</formula>
    </cfRule>
  </conditionalFormatting>
  <conditionalFormatting sqref="BM10">
    <cfRule type="cellIs" dxfId="380" priority="351" operator="equal">
      <formula>"Catastrófico"</formula>
    </cfRule>
    <cfRule type="cellIs" dxfId="379" priority="352" operator="equal">
      <formula>"Mayor"</formula>
    </cfRule>
    <cfRule type="cellIs" dxfId="378" priority="353" operator="equal">
      <formula>"Moderado"</formula>
    </cfRule>
    <cfRule type="cellIs" dxfId="377" priority="354" operator="equal">
      <formula>"Menor"</formula>
    </cfRule>
    <cfRule type="cellIs" dxfId="376" priority="355" operator="equal">
      <formula>"Leve"</formula>
    </cfRule>
  </conditionalFormatting>
  <conditionalFormatting sqref="BM11:BM237">
    <cfRule type="cellIs" dxfId="375" priority="346" operator="equal">
      <formula>"Catastrófico"</formula>
    </cfRule>
    <cfRule type="cellIs" dxfId="374" priority="347" operator="equal">
      <formula>"Mayor"</formula>
    </cfRule>
    <cfRule type="cellIs" dxfId="373" priority="348" operator="equal">
      <formula>"Moderado"</formula>
    </cfRule>
    <cfRule type="cellIs" dxfId="372" priority="349" operator="equal">
      <formula>"Menor"</formula>
    </cfRule>
    <cfRule type="cellIs" dxfId="371" priority="350" operator="equal">
      <formula>"Leve"</formula>
    </cfRule>
  </conditionalFormatting>
  <conditionalFormatting sqref="BM11:BM237">
    <cfRule type="cellIs" dxfId="370" priority="341" operator="equal">
      <formula>"Catastrófico"</formula>
    </cfRule>
    <cfRule type="cellIs" dxfId="369" priority="342" operator="equal">
      <formula>"Mayor"</formula>
    </cfRule>
    <cfRule type="cellIs" dxfId="368" priority="343" operator="equal">
      <formula>"Moderado"</formula>
    </cfRule>
    <cfRule type="cellIs" dxfId="367" priority="344" operator="equal">
      <formula>"Menor"</formula>
    </cfRule>
    <cfRule type="cellIs" dxfId="366" priority="345" operator="equal">
      <formula>"Leve"</formula>
    </cfRule>
  </conditionalFormatting>
  <conditionalFormatting sqref="BM238:BM255">
    <cfRule type="cellIs" dxfId="365" priority="336" operator="equal">
      <formula>"Catastrófico"</formula>
    </cfRule>
    <cfRule type="cellIs" dxfId="364" priority="337" operator="equal">
      <formula>"Mayor"</formula>
    </cfRule>
    <cfRule type="cellIs" dxfId="363" priority="338" operator="equal">
      <formula>"Moderado"</formula>
    </cfRule>
    <cfRule type="cellIs" dxfId="362" priority="339" operator="equal">
      <formula>"Menor"</formula>
    </cfRule>
    <cfRule type="cellIs" dxfId="361" priority="340" operator="equal">
      <formula>"Leve"</formula>
    </cfRule>
  </conditionalFormatting>
  <conditionalFormatting sqref="BM238:BM255">
    <cfRule type="cellIs" dxfId="360" priority="331" operator="equal">
      <formula>"Catastrófico"</formula>
    </cfRule>
    <cfRule type="cellIs" dxfId="359" priority="332" operator="equal">
      <formula>"Mayor"</formula>
    </cfRule>
    <cfRule type="cellIs" dxfId="358" priority="333" operator="equal">
      <formula>"Moderado"</formula>
    </cfRule>
    <cfRule type="cellIs" dxfId="357" priority="334" operator="equal">
      <formula>"Menor"</formula>
    </cfRule>
    <cfRule type="cellIs" dxfId="356" priority="335" operator="equal">
      <formula>"Leve"</formula>
    </cfRule>
  </conditionalFormatting>
  <conditionalFormatting sqref="BQ10">
    <cfRule type="cellIs" dxfId="355" priority="326" operator="equal">
      <formula>"Catastrófico"</formula>
    </cfRule>
    <cfRule type="cellIs" dxfId="354" priority="327" operator="equal">
      <formula>"Mayor"</formula>
    </cfRule>
    <cfRule type="cellIs" dxfId="353" priority="328" operator="equal">
      <formula>"Moderado"</formula>
    </cfRule>
    <cfRule type="cellIs" dxfId="352" priority="329" operator="equal">
      <formula>"Menor"</formula>
    </cfRule>
    <cfRule type="cellIs" dxfId="351" priority="330" operator="equal">
      <formula>"Leve"</formula>
    </cfRule>
  </conditionalFormatting>
  <conditionalFormatting sqref="BQ10">
    <cfRule type="cellIs" dxfId="350" priority="321" operator="equal">
      <formula>"Catastrófico"</formula>
    </cfRule>
    <cfRule type="cellIs" dxfId="349" priority="322" operator="equal">
      <formula>"Mayor"</formula>
    </cfRule>
    <cfRule type="cellIs" dxfId="348" priority="323" operator="equal">
      <formula>"Moderado"</formula>
    </cfRule>
    <cfRule type="cellIs" dxfId="347" priority="324" operator="equal">
      <formula>"Menor"</formula>
    </cfRule>
    <cfRule type="cellIs" dxfId="346" priority="325" operator="equal">
      <formula>"Leve"</formula>
    </cfRule>
  </conditionalFormatting>
  <conditionalFormatting sqref="BQ11:BQ237">
    <cfRule type="cellIs" dxfId="345" priority="316" operator="equal">
      <formula>"Catastrófico"</formula>
    </cfRule>
    <cfRule type="cellIs" dxfId="344" priority="317" operator="equal">
      <formula>"Mayor"</formula>
    </cfRule>
    <cfRule type="cellIs" dxfId="343" priority="318" operator="equal">
      <formula>"Moderado"</formula>
    </cfRule>
    <cfRule type="cellIs" dxfId="342" priority="319" operator="equal">
      <formula>"Menor"</formula>
    </cfRule>
    <cfRule type="cellIs" dxfId="341" priority="320" operator="equal">
      <formula>"Leve"</formula>
    </cfRule>
  </conditionalFormatting>
  <conditionalFormatting sqref="BQ11:BQ237">
    <cfRule type="cellIs" dxfId="340" priority="311" operator="equal">
      <formula>"Catastrófico"</formula>
    </cfRule>
    <cfRule type="cellIs" dxfId="339" priority="312" operator="equal">
      <formula>"Mayor"</formula>
    </cfRule>
    <cfRule type="cellIs" dxfId="338" priority="313" operator="equal">
      <formula>"Moderado"</formula>
    </cfRule>
    <cfRule type="cellIs" dxfId="337" priority="314" operator="equal">
      <formula>"Menor"</formula>
    </cfRule>
    <cfRule type="cellIs" dxfId="336" priority="315" operator="equal">
      <formula>"Leve"</formula>
    </cfRule>
  </conditionalFormatting>
  <conditionalFormatting sqref="BQ238:BQ255">
    <cfRule type="cellIs" dxfId="335" priority="306" operator="equal">
      <formula>"Catastrófico"</formula>
    </cfRule>
    <cfRule type="cellIs" dxfId="334" priority="307" operator="equal">
      <formula>"Mayor"</formula>
    </cfRule>
    <cfRule type="cellIs" dxfId="333" priority="308" operator="equal">
      <formula>"Moderado"</formula>
    </cfRule>
    <cfRule type="cellIs" dxfId="332" priority="309" operator="equal">
      <formula>"Menor"</formula>
    </cfRule>
    <cfRule type="cellIs" dxfId="331" priority="310" operator="equal">
      <formula>"Leve"</formula>
    </cfRule>
  </conditionalFormatting>
  <conditionalFormatting sqref="BQ238:BQ255">
    <cfRule type="cellIs" dxfId="330" priority="301" operator="equal">
      <formula>"Catastrófico"</formula>
    </cfRule>
    <cfRule type="cellIs" dxfId="329" priority="302" operator="equal">
      <formula>"Mayor"</formula>
    </cfRule>
    <cfRule type="cellIs" dxfId="328" priority="303" operator="equal">
      <formula>"Moderado"</formula>
    </cfRule>
    <cfRule type="cellIs" dxfId="327" priority="304" operator="equal">
      <formula>"Menor"</formula>
    </cfRule>
    <cfRule type="cellIs" dxfId="326" priority="305" operator="equal">
      <formula>"Leve"</formula>
    </cfRule>
  </conditionalFormatting>
  <conditionalFormatting sqref="BU10">
    <cfRule type="cellIs" dxfId="325" priority="296" operator="equal">
      <formula>"Catastrófico"</formula>
    </cfRule>
    <cfRule type="cellIs" dxfId="324" priority="297" operator="equal">
      <formula>"Mayor"</formula>
    </cfRule>
    <cfRule type="cellIs" dxfId="323" priority="298" operator="equal">
      <formula>"Moderado"</formula>
    </cfRule>
    <cfRule type="cellIs" dxfId="322" priority="299" operator="equal">
      <formula>"Menor"</formula>
    </cfRule>
    <cfRule type="cellIs" dxfId="321" priority="300" operator="equal">
      <formula>"Leve"</formula>
    </cfRule>
  </conditionalFormatting>
  <conditionalFormatting sqref="BU10">
    <cfRule type="cellIs" dxfId="320" priority="291" operator="equal">
      <formula>"Catastrófico"</formula>
    </cfRule>
    <cfRule type="cellIs" dxfId="319" priority="292" operator="equal">
      <formula>"Mayor"</formula>
    </cfRule>
    <cfRule type="cellIs" dxfId="318" priority="293" operator="equal">
      <formula>"Moderado"</formula>
    </cfRule>
    <cfRule type="cellIs" dxfId="317" priority="294" operator="equal">
      <formula>"Menor"</formula>
    </cfRule>
    <cfRule type="cellIs" dxfId="316" priority="295" operator="equal">
      <formula>"Leve"</formula>
    </cfRule>
  </conditionalFormatting>
  <conditionalFormatting sqref="BU11:BU237">
    <cfRule type="cellIs" dxfId="315" priority="286" operator="equal">
      <formula>"Catastrófico"</formula>
    </cfRule>
    <cfRule type="cellIs" dxfId="314" priority="287" operator="equal">
      <formula>"Mayor"</formula>
    </cfRule>
    <cfRule type="cellIs" dxfId="313" priority="288" operator="equal">
      <formula>"Moderado"</formula>
    </cfRule>
    <cfRule type="cellIs" dxfId="312" priority="289" operator="equal">
      <formula>"Menor"</formula>
    </cfRule>
    <cfRule type="cellIs" dxfId="311" priority="290" operator="equal">
      <formula>"Leve"</formula>
    </cfRule>
  </conditionalFormatting>
  <conditionalFormatting sqref="BU11:BU237">
    <cfRule type="cellIs" dxfId="310" priority="281" operator="equal">
      <formula>"Catastrófico"</formula>
    </cfRule>
    <cfRule type="cellIs" dxfId="309" priority="282" operator="equal">
      <formula>"Mayor"</formula>
    </cfRule>
    <cfRule type="cellIs" dxfId="308" priority="283" operator="equal">
      <formula>"Moderado"</formula>
    </cfRule>
    <cfRule type="cellIs" dxfId="307" priority="284" operator="equal">
      <formula>"Menor"</formula>
    </cfRule>
    <cfRule type="cellIs" dxfId="306" priority="285" operator="equal">
      <formula>"Leve"</formula>
    </cfRule>
  </conditionalFormatting>
  <conditionalFormatting sqref="BU238:BU255">
    <cfRule type="cellIs" dxfId="305" priority="276" operator="equal">
      <formula>"Catastrófico"</formula>
    </cfRule>
    <cfRule type="cellIs" dxfId="304" priority="277" operator="equal">
      <formula>"Mayor"</formula>
    </cfRule>
    <cfRule type="cellIs" dxfId="303" priority="278" operator="equal">
      <formula>"Moderado"</formula>
    </cfRule>
    <cfRule type="cellIs" dxfId="302" priority="279" operator="equal">
      <formula>"Menor"</formula>
    </cfRule>
    <cfRule type="cellIs" dxfId="301" priority="280" operator="equal">
      <formula>"Leve"</formula>
    </cfRule>
  </conditionalFormatting>
  <conditionalFormatting sqref="BU238:BU255">
    <cfRule type="cellIs" dxfId="300" priority="271" operator="equal">
      <formula>"Catastrófico"</formula>
    </cfRule>
    <cfRule type="cellIs" dxfId="299" priority="272" operator="equal">
      <formula>"Mayor"</formula>
    </cfRule>
    <cfRule type="cellIs" dxfId="298" priority="273" operator="equal">
      <formula>"Moderado"</formula>
    </cfRule>
    <cfRule type="cellIs" dxfId="297" priority="274" operator="equal">
      <formula>"Menor"</formula>
    </cfRule>
    <cfRule type="cellIs" dxfId="296" priority="275" operator="equal">
      <formula>"Leve"</formula>
    </cfRule>
  </conditionalFormatting>
  <conditionalFormatting sqref="BY10">
    <cfRule type="cellIs" dxfId="295" priority="266" operator="equal">
      <formula>"Catastrófico"</formula>
    </cfRule>
    <cfRule type="cellIs" dxfId="294" priority="267" operator="equal">
      <formula>"Mayor"</formula>
    </cfRule>
    <cfRule type="cellIs" dxfId="293" priority="268" operator="equal">
      <formula>"Moderado"</formula>
    </cfRule>
    <cfRule type="cellIs" dxfId="292" priority="269" operator="equal">
      <formula>"Menor"</formula>
    </cfRule>
    <cfRule type="cellIs" dxfId="291" priority="270" operator="equal">
      <formula>"Leve"</formula>
    </cfRule>
  </conditionalFormatting>
  <conditionalFormatting sqref="BY10">
    <cfRule type="cellIs" dxfId="290" priority="261" operator="equal">
      <formula>"Catastrófico"</formula>
    </cfRule>
    <cfRule type="cellIs" dxfId="289" priority="262" operator="equal">
      <formula>"Mayor"</formula>
    </cfRule>
    <cfRule type="cellIs" dxfId="288" priority="263" operator="equal">
      <formula>"Moderado"</formula>
    </cfRule>
    <cfRule type="cellIs" dxfId="287" priority="264" operator="equal">
      <formula>"Menor"</formula>
    </cfRule>
    <cfRule type="cellIs" dxfId="286" priority="265" operator="equal">
      <formula>"Leve"</formula>
    </cfRule>
  </conditionalFormatting>
  <conditionalFormatting sqref="BY11:BY237">
    <cfRule type="cellIs" dxfId="285" priority="256" operator="equal">
      <formula>"Catastrófico"</formula>
    </cfRule>
    <cfRule type="cellIs" dxfId="284" priority="257" operator="equal">
      <formula>"Mayor"</formula>
    </cfRule>
    <cfRule type="cellIs" dxfId="283" priority="258" operator="equal">
      <formula>"Moderado"</formula>
    </cfRule>
    <cfRule type="cellIs" dxfId="282" priority="259" operator="equal">
      <formula>"Menor"</formula>
    </cfRule>
    <cfRule type="cellIs" dxfId="281" priority="260" operator="equal">
      <formula>"Leve"</formula>
    </cfRule>
  </conditionalFormatting>
  <conditionalFormatting sqref="BY11:BY237">
    <cfRule type="cellIs" dxfId="280" priority="251" operator="equal">
      <formula>"Catastrófico"</formula>
    </cfRule>
    <cfRule type="cellIs" dxfId="279" priority="252" operator="equal">
      <formula>"Mayor"</formula>
    </cfRule>
    <cfRule type="cellIs" dxfId="278" priority="253" operator="equal">
      <formula>"Moderado"</formula>
    </cfRule>
    <cfRule type="cellIs" dxfId="277" priority="254" operator="equal">
      <formula>"Menor"</formula>
    </cfRule>
    <cfRule type="cellIs" dxfId="276" priority="255" operator="equal">
      <formula>"Leve"</formula>
    </cfRule>
  </conditionalFormatting>
  <conditionalFormatting sqref="BY238:BY255">
    <cfRule type="cellIs" dxfId="275" priority="246" operator="equal">
      <formula>"Catastrófico"</formula>
    </cfRule>
    <cfRule type="cellIs" dxfId="274" priority="247" operator="equal">
      <formula>"Mayor"</formula>
    </cfRule>
    <cfRule type="cellIs" dxfId="273" priority="248" operator="equal">
      <formula>"Moderado"</formula>
    </cfRule>
    <cfRule type="cellIs" dxfId="272" priority="249" operator="equal">
      <formula>"Menor"</formula>
    </cfRule>
    <cfRule type="cellIs" dxfId="271" priority="250" operator="equal">
      <formula>"Leve"</formula>
    </cfRule>
  </conditionalFormatting>
  <conditionalFormatting sqref="BY238:BY255">
    <cfRule type="cellIs" dxfId="270" priority="241" operator="equal">
      <formula>"Catastrófico"</formula>
    </cfRule>
    <cfRule type="cellIs" dxfId="269" priority="242" operator="equal">
      <formula>"Mayor"</formula>
    </cfRule>
    <cfRule type="cellIs" dxfId="268" priority="243" operator="equal">
      <formula>"Moderado"</formula>
    </cfRule>
    <cfRule type="cellIs" dxfId="267" priority="244" operator="equal">
      <formula>"Menor"</formula>
    </cfRule>
    <cfRule type="cellIs" dxfId="266" priority="245" operator="equal">
      <formula>"Leve"</formula>
    </cfRule>
  </conditionalFormatting>
  <conditionalFormatting sqref="CC10">
    <cfRule type="cellIs" dxfId="265" priority="236" operator="equal">
      <formula>"Catastrófico"</formula>
    </cfRule>
    <cfRule type="cellIs" dxfId="264" priority="237" operator="equal">
      <formula>"Mayor"</formula>
    </cfRule>
    <cfRule type="cellIs" dxfId="263" priority="238" operator="equal">
      <formula>"Moderado"</formula>
    </cfRule>
    <cfRule type="cellIs" dxfId="262" priority="239" operator="equal">
      <formula>"Menor"</formula>
    </cfRule>
    <cfRule type="cellIs" dxfId="261" priority="240" operator="equal">
      <formula>"Leve"</formula>
    </cfRule>
  </conditionalFormatting>
  <conditionalFormatting sqref="CC10">
    <cfRule type="cellIs" dxfId="260" priority="231" operator="equal">
      <formula>"Catastrófico"</formula>
    </cfRule>
    <cfRule type="cellIs" dxfId="259" priority="232" operator="equal">
      <formula>"Mayor"</formula>
    </cfRule>
    <cfRule type="cellIs" dxfId="258" priority="233" operator="equal">
      <formula>"Moderado"</formula>
    </cfRule>
    <cfRule type="cellIs" dxfId="257" priority="234" operator="equal">
      <formula>"Menor"</formula>
    </cfRule>
    <cfRule type="cellIs" dxfId="256" priority="235" operator="equal">
      <formula>"Leve"</formula>
    </cfRule>
  </conditionalFormatting>
  <conditionalFormatting sqref="CC11:CC237">
    <cfRule type="cellIs" dxfId="255" priority="226" operator="equal">
      <formula>"Catastrófico"</formula>
    </cfRule>
    <cfRule type="cellIs" dxfId="254" priority="227" operator="equal">
      <formula>"Mayor"</formula>
    </cfRule>
    <cfRule type="cellIs" dxfId="253" priority="228" operator="equal">
      <formula>"Moderado"</formula>
    </cfRule>
    <cfRule type="cellIs" dxfId="252" priority="229" operator="equal">
      <formula>"Menor"</formula>
    </cfRule>
    <cfRule type="cellIs" dxfId="251" priority="230" operator="equal">
      <formula>"Leve"</formula>
    </cfRule>
  </conditionalFormatting>
  <conditionalFormatting sqref="CC11:CC237">
    <cfRule type="cellIs" dxfId="250" priority="221" operator="equal">
      <formula>"Catastrófico"</formula>
    </cfRule>
    <cfRule type="cellIs" dxfId="249" priority="222" operator="equal">
      <formula>"Mayor"</formula>
    </cfRule>
    <cfRule type="cellIs" dxfId="248" priority="223" operator="equal">
      <formula>"Moderado"</formula>
    </cfRule>
    <cfRule type="cellIs" dxfId="247" priority="224" operator="equal">
      <formula>"Menor"</formula>
    </cfRule>
    <cfRule type="cellIs" dxfId="246" priority="225" operator="equal">
      <formula>"Leve"</formula>
    </cfRule>
  </conditionalFormatting>
  <conditionalFormatting sqref="CC238:CC255">
    <cfRule type="cellIs" dxfId="245" priority="216" operator="equal">
      <formula>"Catastrófico"</formula>
    </cfRule>
    <cfRule type="cellIs" dxfId="244" priority="217" operator="equal">
      <formula>"Mayor"</formula>
    </cfRule>
    <cfRule type="cellIs" dxfId="243" priority="218" operator="equal">
      <formula>"Moderado"</formula>
    </cfRule>
    <cfRule type="cellIs" dxfId="242" priority="219" operator="equal">
      <formula>"Menor"</formula>
    </cfRule>
    <cfRule type="cellIs" dxfId="241" priority="220" operator="equal">
      <formula>"Leve"</formula>
    </cfRule>
  </conditionalFormatting>
  <conditionalFormatting sqref="CC238:CC255">
    <cfRule type="cellIs" dxfId="240" priority="211" operator="equal">
      <formula>"Catastrófico"</formula>
    </cfRule>
    <cfRule type="cellIs" dxfId="239" priority="212" operator="equal">
      <formula>"Mayor"</formula>
    </cfRule>
    <cfRule type="cellIs" dxfId="238" priority="213" operator="equal">
      <formula>"Moderado"</formula>
    </cfRule>
    <cfRule type="cellIs" dxfId="237" priority="214" operator="equal">
      <formula>"Menor"</formula>
    </cfRule>
    <cfRule type="cellIs" dxfId="236" priority="215" operator="equal">
      <formula>"Leve"</formula>
    </cfRule>
  </conditionalFormatting>
  <conditionalFormatting sqref="CG10">
    <cfRule type="cellIs" dxfId="235" priority="206" operator="equal">
      <formula>"Catastrófico"</formula>
    </cfRule>
    <cfRule type="cellIs" dxfId="234" priority="207" operator="equal">
      <formula>"Mayor"</formula>
    </cfRule>
    <cfRule type="cellIs" dxfId="233" priority="208" operator="equal">
      <formula>"Moderado"</formula>
    </cfRule>
    <cfRule type="cellIs" dxfId="232" priority="209" operator="equal">
      <formula>"Menor"</formula>
    </cfRule>
    <cfRule type="cellIs" dxfId="231" priority="210" operator="equal">
      <formula>"Leve"</formula>
    </cfRule>
  </conditionalFormatting>
  <conditionalFormatting sqref="CG10">
    <cfRule type="cellIs" dxfId="230" priority="201" operator="equal">
      <formula>"Catastrófico"</formula>
    </cfRule>
    <cfRule type="cellIs" dxfId="229" priority="202" operator="equal">
      <formula>"Mayor"</formula>
    </cfRule>
    <cfRule type="cellIs" dxfId="228" priority="203" operator="equal">
      <formula>"Moderado"</formula>
    </cfRule>
    <cfRule type="cellIs" dxfId="227" priority="204" operator="equal">
      <formula>"Menor"</formula>
    </cfRule>
    <cfRule type="cellIs" dxfId="226" priority="205" operator="equal">
      <formula>"Leve"</formula>
    </cfRule>
  </conditionalFormatting>
  <conditionalFormatting sqref="CG11:CG237">
    <cfRule type="cellIs" dxfId="225" priority="196" operator="equal">
      <formula>"Catastrófico"</formula>
    </cfRule>
    <cfRule type="cellIs" dxfId="224" priority="197" operator="equal">
      <formula>"Mayor"</formula>
    </cfRule>
    <cfRule type="cellIs" dxfId="223" priority="198" operator="equal">
      <formula>"Moderado"</formula>
    </cfRule>
    <cfRule type="cellIs" dxfId="222" priority="199" operator="equal">
      <formula>"Menor"</formula>
    </cfRule>
    <cfRule type="cellIs" dxfId="221" priority="200" operator="equal">
      <formula>"Leve"</formula>
    </cfRule>
  </conditionalFormatting>
  <conditionalFormatting sqref="CG11:CG237">
    <cfRule type="cellIs" dxfId="220" priority="191" operator="equal">
      <formula>"Catastrófico"</formula>
    </cfRule>
    <cfRule type="cellIs" dxfId="219" priority="192" operator="equal">
      <formula>"Mayor"</formula>
    </cfRule>
    <cfRule type="cellIs" dxfId="218" priority="193" operator="equal">
      <formula>"Moderado"</formula>
    </cfRule>
    <cfRule type="cellIs" dxfId="217" priority="194" operator="equal">
      <formula>"Menor"</formula>
    </cfRule>
    <cfRule type="cellIs" dxfId="216" priority="195" operator="equal">
      <formula>"Leve"</formula>
    </cfRule>
  </conditionalFormatting>
  <conditionalFormatting sqref="CG238:CG255">
    <cfRule type="cellIs" dxfId="215" priority="186" operator="equal">
      <formula>"Catastrófico"</formula>
    </cfRule>
    <cfRule type="cellIs" dxfId="214" priority="187" operator="equal">
      <formula>"Mayor"</formula>
    </cfRule>
    <cfRule type="cellIs" dxfId="213" priority="188" operator="equal">
      <formula>"Moderado"</formula>
    </cfRule>
    <cfRule type="cellIs" dxfId="212" priority="189" operator="equal">
      <formula>"Menor"</formula>
    </cfRule>
    <cfRule type="cellIs" dxfId="211" priority="190" operator="equal">
      <formula>"Leve"</formula>
    </cfRule>
  </conditionalFormatting>
  <conditionalFormatting sqref="CG238:CG255">
    <cfRule type="cellIs" dxfId="210" priority="181" operator="equal">
      <formula>"Catastrófico"</formula>
    </cfRule>
    <cfRule type="cellIs" dxfId="209" priority="182" operator="equal">
      <formula>"Mayor"</formula>
    </cfRule>
    <cfRule type="cellIs" dxfId="208" priority="183" operator="equal">
      <formula>"Moderado"</formula>
    </cfRule>
    <cfRule type="cellIs" dxfId="207" priority="184" operator="equal">
      <formula>"Menor"</formula>
    </cfRule>
    <cfRule type="cellIs" dxfId="206" priority="185" operator="equal">
      <formula>"Leve"</formula>
    </cfRule>
  </conditionalFormatting>
  <conditionalFormatting sqref="CK10">
    <cfRule type="cellIs" dxfId="205" priority="176" operator="equal">
      <formula>"Catastrófico"</formula>
    </cfRule>
    <cfRule type="cellIs" dxfId="204" priority="177" operator="equal">
      <formula>"Mayor"</formula>
    </cfRule>
    <cfRule type="cellIs" dxfId="203" priority="178" operator="equal">
      <formula>"Moderado"</formula>
    </cfRule>
    <cfRule type="cellIs" dxfId="202" priority="179" operator="equal">
      <formula>"Menor"</formula>
    </cfRule>
    <cfRule type="cellIs" dxfId="201" priority="180" operator="equal">
      <formula>"Leve"</formula>
    </cfRule>
  </conditionalFormatting>
  <conditionalFormatting sqref="CK10">
    <cfRule type="cellIs" dxfId="200" priority="171" operator="equal">
      <formula>"Catastrófico"</formula>
    </cfRule>
    <cfRule type="cellIs" dxfId="199" priority="172" operator="equal">
      <formula>"Mayor"</formula>
    </cfRule>
    <cfRule type="cellIs" dxfId="198" priority="173" operator="equal">
      <formula>"Moderado"</formula>
    </cfRule>
    <cfRule type="cellIs" dxfId="197" priority="174" operator="equal">
      <formula>"Menor"</formula>
    </cfRule>
    <cfRule type="cellIs" dxfId="196" priority="175" operator="equal">
      <formula>"Leve"</formula>
    </cfRule>
  </conditionalFormatting>
  <conditionalFormatting sqref="CK11:CK237">
    <cfRule type="cellIs" dxfId="195" priority="166" operator="equal">
      <formula>"Catastrófico"</formula>
    </cfRule>
    <cfRule type="cellIs" dxfId="194" priority="167" operator="equal">
      <formula>"Mayor"</formula>
    </cfRule>
    <cfRule type="cellIs" dxfId="193" priority="168" operator="equal">
      <formula>"Moderado"</formula>
    </cfRule>
    <cfRule type="cellIs" dxfId="192" priority="169" operator="equal">
      <formula>"Menor"</formula>
    </cfRule>
    <cfRule type="cellIs" dxfId="191" priority="170" operator="equal">
      <formula>"Leve"</formula>
    </cfRule>
  </conditionalFormatting>
  <conditionalFormatting sqref="CK11:CK237">
    <cfRule type="cellIs" dxfId="190" priority="161" operator="equal">
      <formula>"Catastrófico"</formula>
    </cfRule>
    <cfRule type="cellIs" dxfId="189" priority="162" operator="equal">
      <formula>"Mayor"</formula>
    </cfRule>
    <cfRule type="cellIs" dxfId="188" priority="163" operator="equal">
      <formula>"Moderado"</formula>
    </cfRule>
    <cfRule type="cellIs" dxfId="187" priority="164" operator="equal">
      <formula>"Menor"</formula>
    </cfRule>
    <cfRule type="cellIs" dxfId="186" priority="165" operator="equal">
      <formula>"Leve"</formula>
    </cfRule>
  </conditionalFormatting>
  <conditionalFormatting sqref="CK238:CK255">
    <cfRule type="cellIs" dxfId="185" priority="156" operator="equal">
      <formula>"Catastrófico"</formula>
    </cfRule>
    <cfRule type="cellIs" dxfId="184" priority="157" operator="equal">
      <formula>"Mayor"</formula>
    </cfRule>
    <cfRule type="cellIs" dxfId="183" priority="158" operator="equal">
      <formula>"Moderado"</formula>
    </cfRule>
    <cfRule type="cellIs" dxfId="182" priority="159" operator="equal">
      <formula>"Menor"</formula>
    </cfRule>
    <cfRule type="cellIs" dxfId="181" priority="160" operator="equal">
      <formula>"Leve"</formula>
    </cfRule>
  </conditionalFormatting>
  <conditionalFormatting sqref="CK238:CK255">
    <cfRule type="cellIs" dxfId="180" priority="151" operator="equal">
      <formula>"Catastrófico"</formula>
    </cfRule>
    <cfRule type="cellIs" dxfId="179" priority="152" operator="equal">
      <formula>"Mayor"</formula>
    </cfRule>
    <cfRule type="cellIs" dxfId="178" priority="153" operator="equal">
      <formula>"Moderado"</formula>
    </cfRule>
    <cfRule type="cellIs" dxfId="177" priority="154" operator="equal">
      <formula>"Menor"</formula>
    </cfRule>
    <cfRule type="cellIs" dxfId="176" priority="155" operator="equal">
      <formula>"Leve"</formula>
    </cfRule>
  </conditionalFormatting>
  <conditionalFormatting sqref="CO10">
    <cfRule type="cellIs" dxfId="175" priority="146" operator="equal">
      <formula>"Catastrófico"</formula>
    </cfRule>
    <cfRule type="cellIs" dxfId="174" priority="147" operator="equal">
      <formula>"Mayor"</formula>
    </cfRule>
    <cfRule type="cellIs" dxfId="173" priority="148" operator="equal">
      <formula>"Moderado"</formula>
    </cfRule>
    <cfRule type="cellIs" dxfId="172" priority="149" operator="equal">
      <formula>"Menor"</formula>
    </cfRule>
    <cfRule type="cellIs" dxfId="171" priority="150" operator="equal">
      <formula>"Leve"</formula>
    </cfRule>
  </conditionalFormatting>
  <conditionalFormatting sqref="CO10">
    <cfRule type="cellIs" dxfId="170" priority="141" operator="equal">
      <formula>"Catastrófico"</formula>
    </cfRule>
    <cfRule type="cellIs" dxfId="169" priority="142" operator="equal">
      <formula>"Mayor"</formula>
    </cfRule>
    <cfRule type="cellIs" dxfId="168" priority="143" operator="equal">
      <formula>"Moderado"</formula>
    </cfRule>
    <cfRule type="cellIs" dxfId="167" priority="144" operator="equal">
      <formula>"Menor"</formula>
    </cfRule>
    <cfRule type="cellIs" dxfId="166" priority="145" operator="equal">
      <formula>"Leve"</formula>
    </cfRule>
  </conditionalFormatting>
  <conditionalFormatting sqref="CO11:CO237">
    <cfRule type="cellIs" dxfId="165" priority="136" operator="equal">
      <formula>"Catastrófico"</formula>
    </cfRule>
    <cfRule type="cellIs" dxfId="164" priority="137" operator="equal">
      <formula>"Mayor"</formula>
    </cfRule>
    <cfRule type="cellIs" dxfId="163" priority="138" operator="equal">
      <formula>"Moderado"</formula>
    </cfRule>
    <cfRule type="cellIs" dxfId="162" priority="139" operator="equal">
      <formula>"Menor"</formula>
    </cfRule>
    <cfRule type="cellIs" dxfId="161" priority="140" operator="equal">
      <formula>"Leve"</formula>
    </cfRule>
  </conditionalFormatting>
  <conditionalFormatting sqref="CO11:CO237">
    <cfRule type="cellIs" dxfId="160" priority="131" operator="equal">
      <formula>"Catastrófico"</formula>
    </cfRule>
    <cfRule type="cellIs" dxfId="159" priority="132" operator="equal">
      <formula>"Mayor"</formula>
    </cfRule>
    <cfRule type="cellIs" dxfId="158" priority="133" operator="equal">
      <formula>"Moderado"</formula>
    </cfRule>
    <cfRule type="cellIs" dxfId="157" priority="134" operator="equal">
      <formula>"Menor"</formula>
    </cfRule>
    <cfRule type="cellIs" dxfId="156" priority="135" operator="equal">
      <formula>"Leve"</formula>
    </cfRule>
  </conditionalFormatting>
  <conditionalFormatting sqref="CO238:CO255">
    <cfRule type="cellIs" dxfId="155" priority="126" operator="equal">
      <formula>"Catastrófico"</formula>
    </cfRule>
    <cfRule type="cellIs" dxfId="154" priority="127" operator="equal">
      <formula>"Mayor"</formula>
    </cfRule>
    <cfRule type="cellIs" dxfId="153" priority="128" operator="equal">
      <formula>"Moderado"</formula>
    </cfRule>
    <cfRule type="cellIs" dxfId="152" priority="129" operator="equal">
      <formula>"Menor"</formula>
    </cfRule>
    <cfRule type="cellIs" dxfId="151" priority="130" operator="equal">
      <formula>"Leve"</formula>
    </cfRule>
  </conditionalFormatting>
  <conditionalFormatting sqref="CO238:CO255">
    <cfRule type="cellIs" dxfId="150" priority="121" operator="equal">
      <formula>"Catastrófico"</formula>
    </cfRule>
    <cfRule type="cellIs" dxfId="149" priority="122" operator="equal">
      <formula>"Mayor"</formula>
    </cfRule>
    <cfRule type="cellIs" dxfId="148" priority="123" operator="equal">
      <formula>"Moderado"</formula>
    </cfRule>
    <cfRule type="cellIs" dxfId="147" priority="124" operator="equal">
      <formula>"Menor"</formula>
    </cfRule>
    <cfRule type="cellIs" dxfId="146" priority="125" operator="equal">
      <formula>"Leve"</formula>
    </cfRule>
  </conditionalFormatting>
  <conditionalFormatting sqref="CS10">
    <cfRule type="cellIs" dxfId="145" priority="116" operator="equal">
      <formula>"Catastrófico"</formula>
    </cfRule>
    <cfRule type="cellIs" dxfId="144" priority="117" operator="equal">
      <formula>"Mayor"</formula>
    </cfRule>
    <cfRule type="cellIs" dxfId="143" priority="118" operator="equal">
      <formula>"Moderado"</formula>
    </cfRule>
    <cfRule type="cellIs" dxfId="142" priority="119" operator="equal">
      <formula>"Menor"</formula>
    </cfRule>
    <cfRule type="cellIs" dxfId="141" priority="120" operator="equal">
      <formula>"Leve"</formula>
    </cfRule>
  </conditionalFormatting>
  <conditionalFormatting sqref="CS10">
    <cfRule type="cellIs" dxfId="140" priority="111" operator="equal">
      <formula>"Catastrófico"</formula>
    </cfRule>
    <cfRule type="cellIs" dxfId="139" priority="112" operator="equal">
      <formula>"Mayor"</formula>
    </cfRule>
    <cfRule type="cellIs" dxfId="138" priority="113" operator="equal">
      <formula>"Moderado"</formula>
    </cfRule>
    <cfRule type="cellIs" dxfId="137" priority="114" operator="equal">
      <formula>"Menor"</formula>
    </cfRule>
    <cfRule type="cellIs" dxfId="136" priority="115" operator="equal">
      <formula>"Leve"</formula>
    </cfRule>
  </conditionalFormatting>
  <conditionalFormatting sqref="CS11:CS237">
    <cfRule type="cellIs" dxfId="135" priority="106" operator="equal">
      <formula>"Catastrófico"</formula>
    </cfRule>
    <cfRule type="cellIs" dxfId="134" priority="107" operator="equal">
      <formula>"Mayor"</formula>
    </cfRule>
    <cfRule type="cellIs" dxfId="133" priority="108" operator="equal">
      <formula>"Moderado"</formula>
    </cfRule>
    <cfRule type="cellIs" dxfId="132" priority="109" operator="equal">
      <formula>"Menor"</formula>
    </cfRule>
    <cfRule type="cellIs" dxfId="131" priority="110" operator="equal">
      <formula>"Leve"</formula>
    </cfRule>
  </conditionalFormatting>
  <conditionalFormatting sqref="CS11:CS237">
    <cfRule type="cellIs" dxfId="130" priority="101" operator="equal">
      <formula>"Catastrófico"</formula>
    </cfRule>
    <cfRule type="cellIs" dxfId="129" priority="102" operator="equal">
      <formula>"Mayor"</formula>
    </cfRule>
    <cfRule type="cellIs" dxfId="128" priority="103" operator="equal">
      <formula>"Moderado"</formula>
    </cfRule>
    <cfRule type="cellIs" dxfId="127" priority="104" operator="equal">
      <formula>"Menor"</formula>
    </cfRule>
    <cfRule type="cellIs" dxfId="126" priority="105" operator="equal">
      <formula>"Leve"</formula>
    </cfRule>
  </conditionalFormatting>
  <conditionalFormatting sqref="CS238:CS255">
    <cfRule type="cellIs" dxfId="125" priority="96" operator="equal">
      <formula>"Catastrófico"</formula>
    </cfRule>
    <cfRule type="cellIs" dxfId="124" priority="97" operator="equal">
      <formula>"Mayor"</formula>
    </cfRule>
    <cfRule type="cellIs" dxfId="123" priority="98" operator="equal">
      <formula>"Moderado"</formula>
    </cfRule>
    <cfRule type="cellIs" dxfId="122" priority="99" operator="equal">
      <formula>"Menor"</formula>
    </cfRule>
    <cfRule type="cellIs" dxfId="121" priority="100" operator="equal">
      <formula>"Leve"</formula>
    </cfRule>
  </conditionalFormatting>
  <conditionalFormatting sqref="CS238:CS255">
    <cfRule type="cellIs" dxfId="120" priority="91" operator="equal">
      <formula>"Catastrófico"</formula>
    </cfRule>
    <cfRule type="cellIs" dxfId="119" priority="92" operator="equal">
      <formula>"Mayor"</formula>
    </cfRule>
    <cfRule type="cellIs" dxfId="118" priority="93" operator="equal">
      <formula>"Moderado"</formula>
    </cfRule>
    <cfRule type="cellIs" dxfId="117" priority="94" operator="equal">
      <formula>"Menor"</formula>
    </cfRule>
    <cfRule type="cellIs" dxfId="116" priority="95" operator="equal">
      <formula>"Leve"</formula>
    </cfRule>
  </conditionalFormatting>
  <conditionalFormatting sqref="CW10">
    <cfRule type="cellIs" dxfId="115" priority="86" operator="equal">
      <formula>"Catastrófico"</formula>
    </cfRule>
    <cfRule type="cellIs" dxfId="114" priority="87" operator="equal">
      <formula>"Mayor"</formula>
    </cfRule>
    <cfRule type="cellIs" dxfId="113" priority="88" operator="equal">
      <formula>"Moderado"</formula>
    </cfRule>
    <cfRule type="cellIs" dxfId="112" priority="89" operator="equal">
      <formula>"Menor"</formula>
    </cfRule>
    <cfRule type="cellIs" dxfId="111" priority="90" operator="equal">
      <formula>"Leve"</formula>
    </cfRule>
  </conditionalFormatting>
  <conditionalFormatting sqref="CW10">
    <cfRule type="cellIs" dxfId="110" priority="81" operator="equal">
      <formula>"Catastrófico"</formula>
    </cfRule>
    <cfRule type="cellIs" dxfId="109" priority="82" operator="equal">
      <formula>"Mayor"</formula>
    </cfRule>
    <cfRule type="cellIs" dxfId="108" priority="83" operator="equal">
      <formula>"Moderado"</formula>
    </cfRule>
    <cfRule type="cellIs" dxfId="107" priority="84" operator="equal">
      <formula>"Menor"</formula>
    </cfRule>
    <cfRule type="cellIs" dxfId="106" priority="85" operator="equal">
      <formula>"Leve"</formula>
    </cfRule>
  </conditionalFormatting>
  <conditionalFormatting sqref="CW11:CW237">
    <cfRule type="cellIs" dxfId="105" priority="76" operator="equal">
      <formula>"Catastrófico"</formula>
    </cfRule>
    <cfRule type="cellIs" dxfId="104" priority="77" operator="equal">
      <formula>"Mayor"</formula>
    </cfRule>
    <cfRule type="cellIs" dxfId="103" priority="78" operator="equal">
      <formula>"Moderado"</formula>
    </cfRule>
    <cfRule type="cellIs" dxfId="102" priority="79" operator="equal">
      <formula>"Menor"</formula>
    </cfRule>
    <cfRule type="cellIs" dxfId="101" priority="80" operator="equal">
      <formula>"Leve"</formula>
    </cfRule>
  </conditionalFormatting>
  <conditionalFormatting sqref="CW11:CW237">
    <cfRule type="cellIs" dxfId="100" priority="71" operator="equal">
      <formula>"Catastrófico"</formula>
    </cfRule>
    <cfRule type="cellIs" dxfId="99" priority="72" operator="equal">
      <formula>"Mayor"</formula>
    </cfRule>
    <cfRule type="cellIs" dxfId="98" priority="73" operator="equal">
      <formula>"Moderado"</formula>
    </cfRule>
    <cfRule type="cellIs" dxfId="97" priority="74" operator="equal">
      <formula>"Menor"</formula>
    </cfRule>
    <cfRule type="cellIs" dxfId="96" priority="75" operator="equal">
      <formula>"Leve"</formula>
    </cfRule>
  </conditionalFormatting>
  <conditionalFormatting sqref="CW238:CW255">
    <cfRule type="cellIs" dxfId="95" priority="66" operator="equal">
      <formula>"Catastrófico"</formula>
    </cfRule>
    <cfRule type="cellIs" dxfId="94" priority="67" operator="equal">
      <formula>"Mayor"</formula>
    </cfRule>
    <cfRule type="cellIs" dxfId="93" priority="68" operator="equal">
      <formula>"Moderado"</formula>
    </cfRule>
    <cfRule type="cellIs" dxfId="92" priority="69" operator="equal">
      <formula>"Menor"</formula>
    </cfRule>
    <cfRule type="cellIs" dxfId="91" priority="70" operator="equal">
      <formula>"Leve"</formula>
    </cfRule>
  </conditionalFormatting>
  <conditionalFormatting sqref="CW238:CW255">
    <cfRule type="cellIs" dxfId="90" priority="61" operator="equal">
      <formula>"Catastrófico"</formula>
    </cfRule>
    <cfRule type="cellIs" dxfId="89" priority="62" operator="equal">
      <formula>"Mayor"</formula>
    </cfRule>
    <cfRule type="cellIs" dxfId="88" priority="63" operator="equal">
      <formula>"Moderado"</formula>
    </cfRule>
    <cfRule type="cellIs" dxfId="87" priority="64" operator="equal">
      <formula>"Menor"</formula>
    </cfRule>
    <cfRule type="cellIs" dxfId="86" priority="65" operator="equal">
      <formula>"Leve"</formula>
    </cfRule>
  </conditionalFormatting>
  <conditionalFormatting sqref="DF10">
    <cfRule type="cellIs" dxfId="85" priority="56" operator="equal">
      <formula>"Catastrófico"</formula>
    </cfRule>
    <cfRule type="cellIs" dxfId="84" priority="57" operator="equal">
      <formula>"Mayor"</formula>
    </cfRule>
    <cfRule type="cellIs" dxfId="83" priority="58" operator="equal">
      <formula>"Moderado"</formula>
    </cfRule>
    <cfRule type="cellIs" dxfId="82" priority="59" operator="equal">
      <formula>"Menor"</formula>
    </cfRule>
    <cfRule type="cellIs" dxfId="81" priority="60" operator="equal">
      <formula>"Leve"</formula>
    </cfRule>
  </conditionalFormatting>
  <conditionalFormatting sqref="DF10">
    <cfRule type="cellIs" dxfId="80" priority="51" operator="equal">
      <formula>"Catastrófico"</formula>
    </cfRule>
    <cfRule type="cellIs" dxfId="79" priority="52" operator="equal">
      <formula>"Mayor"</formula>
    </cfRule>
    <cfRule type="cellIs" dxfId="78" priority="53" operator="equal">
      <formula>"Moderado"</formula>
    </cfRule>
    <cfRule type="cellIs" dxfId="77" priority="54" operator="equal">
      <formula>"Menor"</formula>
    </cfRule>
    <cfRule type="cellIs" dxfId="76" priority="55" operator="equal">
      <formula>"Leve"</formula>
    </cfRule>
  </conditionalFormatting>
  <conditionalFormatting sqref="DF11:DF237">
    <cfRule type="cellIs" dxfId="75" priority="46" operator="equal">
      <formula>"Catastrófico"</formula>
    </cfRule>
    <cfRule type="cellIs" dxfId="74" priority="47" operator="equal">
      <formula>"Mayor"</formula>
    </cfRule>
    <cfRule type="cellIs" dxfId="73" priority="48" operator="equal">
      <formula>"Moderado"</formula>
    </cfRule>
    <cfRule type="cellIs" dxfId="72" priority="49" operator="equal">
      <formula>"Menor"</formula>
    </cfRule>
    <cfRule type="cellIs" dxfId="71" priority="50" operator="equal">
      <formula>"Leve"</formula>
    </cfRule>
  </conditionalFormatting>
  <conditionalFormatting sqref="DF11:DF237">
    <cfRule type="cellIs" dxfId="70" priority="41" operator="equal">
      <formula>"Catastrófico"</formula>
    </cfRule>
    <cfRule type="cellIs" dxfId="69" priority="42" operator="equal">
      <formula>"Mayor"</formula>
    </cfRule>
    <cfRule type="cellIs" dxfId="68" priority="43" operator="equal">
      <formula>"Moderado"</formula>
    </cfRule>
    <cfRule type="cellIs" dxfId="67" priority="44" operator="equal">
      <formula>"Menor"</formula>
    </cfRule>
    <cfRule type="cellIs" dxfId="66" priority="45" operator="equal">
      <formula>"Leve"</formula>
    </cfRule>
  </conditionalFormatting>
  <conditionalFormatting sqref="DF238:DF255">
    <cfRule type="cellIs" dxfId="65" priority="36" operator="equal">
      <formula>"Catastrófico"</formula>
    </cfRule>
    <cfRule type="cellIs" dxfId="64" priority="37" operator="equal">
      <formula>"Mayor"</formula>
    </cfRule>
    <cfRule type="cellIs" dxfId="63" priority="38" operator="equal">
      <formula>"Moderado"</formula>
    </cfRule>
    <cfRule type="cellIs" dxfId="62" priority="39" operator="equal">
      <formula>"Menor"</formula>
    </cfRule>
    <cfRule type="cellIs" dxfId="61" priority="40" operator="equal">
      <formula>"Leve"</formula>
    </cfRule>
  </conditionalFormatting>
  <conditionalFormatting sqref="DF238:DF255">
    <cfRule type="cellIs" dxfId="60" priority="31" operator="equal">
      <formula>"Catastrófico"</formula>
    </cfRule>
    <cfRule type="cellIs" dxfId="59" priority="32" operator="equal">
      <formula>"Mayor"</formula>
    </cfRule>
    <cfRule type="cellIs" dxfId="58" priority="33" operator="equal">
      <formula>"Moderado"</formula>
    </cfRule>
    <cfRule type="cellIs" dxfId="57" priority="34" operator="equal">
      <formula>"Menor"</formula>
    </cfRule>
    <cfRule type="cellIs" dxfId="56" priority="35" operator="equal">
      <formula>"Leve"</formula>
    </cfRule>
  </conditionalFormatting>
  <conditionalFormatting sqref="DO10">
    <cfRule type="cellIs" dxfId="55" priority="26" operator="equal">
      <formula>"Catastrófico"</formula>
    </cfRule>
    <cfRule type="cellIs" dxfId="54" priority="27" operator="equal">
      <formula>"Mayor"</formula>
    </cfRule>
    <cfRule type="cellIs" dxfId="53" priority="28" operator="equal">
      <formula>"Moderado"</formula>
    </cfRule>
    <cfRule type="cellIs" dxfId="52" priority="29" operator="equal">
      <formula>"Menor"</formula>
    </cfRule>
    <cfRule type="cellIs" dxfId="51" priority="30" operator="equal">
      <formula>"Leve"</formula>
    </cfRule>
  </conditionalFormatting>
  <conditionalFormatting sqref="DO10">
    <cfRule type="cellIs" dxfId="50" priority="21" operator="equal">
      <formula>"Catastrófico"</formula>
    </cfRule>
    <cfRule type="cellIs" dxfId="49" priority="22" operator="equal">
      <formula>"Mayor"</formula>
    </cfRule>
    <cfRule type="cellIs" dxfId="48" priority="23" operator="equal">
      <formula>"Moderado"</formula>
    </cfRule>
    <cfRule type="cellIs" dxfId="47" priority="24" operator="equal">
      <formula>"Menor"</formula>
    </cfRule>
    <cfRule type="cellIs" dxfId="46" priority="25" operator="equal">
      <formula>"Leve"</formula>
    </cfRule>
  </conditionalFormatting>
  <conditionalFormatting sqref="DO11:DO237">
    <cfRule type="cellIs" dxfId="45" priority="16" operator="equal">
      <formula>"Catastrófico"</formula>
    </cfRule>
    <cfRule type="cellIs" dxfId="44" priority="17" operator="equal">
      <formula>"Mayor"</formula>
    </cfRule>
    <cfRule type="cellIs" dxfId="43" priority="18" operator="equal">
      <formula>"Moderado"</formula>
    </cfRule>
    <cfRule type="cellIs" dxfId="42" priority="19" operator="equal">
      <formula>"Menor"</formula>
    </cfRule>
    <cfRule type="cellIs" dxfId="41" priority="20" operator="equal">
      <formula>"Leve"</formula>
    </cfRule>
  </conditionalFormatting>
  <conditionalFormatting sqref="DO11:DO237">
    <cfRule type="cellIs" dxfId="40" priority="11" operator="equal">
      <formula>"Catastrófico"</formula>
    </cfRule>
    <cfRule type="cellIs" dxfId="39" priority="12" operator="equal">
      <formula>"Mayor"</formula>
    </cfRule>
    <cfRule type="cellIs" dxfId="38" priority="13" operator="equal">
      <formula>"Moderado"</formula>
    </cfRule>
    <cfRule type="cellIs" dxfId="37" priority="14" operator="equal">
      <formula>"Menor"</formula>
    </cfRule>
    <cfRule type="cellIs" dxfId="36" priority="15" operator="equal">
      <formula>"Leve"</formula>
    </cfRule>
  </conditionalFormatting>
  <conditionalFormatting sqref="DO238:DO255">
    <cfRule type="cellIs" dxfId="35" priority="6" operator="equal">
      <formula>"Catastrófico"</formula>
    </cfRule>
    <cfRule type="cellIs" dxfId="34" priority="7" operator="equal">
      <formula>"Mayor"</formula>
    </cfRule>
    <cfRule type="cellIs" dxfId="33" priority="8" operator="equal">
      <formula>"Moderado"</formula>
    </cfRule>
    <cfRule type="cellIs" dxfId="32" priority="9" operator="equal">
      <formula>"Menor"</formula>
    </cfRule>
    <cfRule type="cellIs" dxfId="31" priority="10" operator="equal">
      <formula>"Leve"</formula>
    </cfRule>
  </conditionalFormatting>
  <conditionalFormatting sqref="DO238:DO255">
    <cfRule type="cellIs" dxfId="30" priority="1" operator="equal">
      <formula>"Catastrófico"</formula>
    </cfRule>
    <cfRule type="cellIs" dxfId="29" priority="2" operator="equal">
      <formula>"Mayor"</formula>
    </cfRule>
    <cfRule type="cellIs" dxfId="28" priority="3" operator="equal">
      <formula>"Moderado"</formula>
    </cfRule>
    <cfRule type="cellIs" dxfId="27" priority="4" operator="equal">
      <formula>"Menor"</formula>
    </cfRule>
    <cfRule type="cellIs" dxfId="26" priority="5" operator="equal">
      <formula>"Leve"</formula>
    </cfRule>
  </conditionalFormatting>
  <dataValidations count="1">
    <dataValidation type="list" allowBlank="1" showInputMessage="1" showErrorMessage="1" sqref="B10:B255">
      <formula1>$CW$506:$CW$528</formula1>
    </dataValidation>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681" operator="containsText" id="{CCC8358D-92B9-4FEB-B46C-51449D2F549B}">
            <xm:f>NOT(ISERROR(SEARCH(FORMULAS!$O$6,AI10)))</xm:f>
            <xm:f>FORMULAS!$O$6</xm:f>
            <x14:dxf>
              <fill>
                <patternFill>
                  <bgColor rgb="FFFF0000"/>
                </patternFill>
              </fill>
            </x14:dxf>
          </x14:cfRule>
          <x14:cfRule type="containsText" priority="1682" operator="containsText" id="{B1751669-A7AD-46E3-B740-89B0D3FF7160}">
            <xm:f>NOT(ISERROR(SEARCH(FORMULAS!$O$5,AI10)))</xm:f>
            <xm:f>FORMULAS!$O$5</xm:f>
            <x14:dxf>
              <fill>
                <patternFill>
                  <bgColor rgb="FFFFC000"/>
                </patternFill>
              </fill>
            </x14:dxf>
          </x14:cfRule>
          <x14:cfRule type="containsText" priority="1683" operator="containsText" id="{BA4B1FD5-2391-4FC0-AA6D-1069FF470811}">
            <xm:f>NOT(ISERROR(SEARCH(FORMULAS!$O$4,AI10)))</xm:f>
            <xm:f>FORMULAS!$O$4</xm:f>
            <x14:dxf>
              <fill>
                <patternFill>
                  <bgColor rgb="FFFFFF00"/>
                </patternFill>
              </fill>
            </x14:dxf>
          </x14:cfRule>
          <x14:cfRule type="containsText" priority="1684" operator="containsText" id="{B9012000-A781-455D-81F5-F1C30553410C}">
            <xm:f>NOT(ISERROR(SEARCH(FORMULAS!$O$3,AI10)))</xm:f>
            <xm:f>FORMULAS!$O$3</xm:f>
            <x14:dxf>
              <fill>
                <patternFill>
                  <bgColor rgb="FF92D050"/>
                </patternFill>
              </fill>
            </x14:dxf>
          </x14:cfRule>
          <x14:cfRule type="cellIs" priority="1685" operator="equal" id="{BD79CAC5-52B8-459D-858C-6C5E679E5678}">
            <xm:f>FORMULAS!$O$2</xm:f>
            <x14:dxf>
              <fill>
                <patternFill>
                  <bgColor theme="6" tint="0.39994506668294322"/>
                </patternFill>
              </fill>
            </x14:dxf>
          </x14:cfRule>
          <xm:sqref>AI10:AI255</xm:sqref>
        </x14:conditionalFormatting>
        <x14:conditionalFormatting xmlns:xm="http://schemas.microsoft.com/office/excel/2006/main">
          <x14:cfRule type="containsText" priority="1676" operator="containsText" id="{82B94A39-B029-4874-9AC3-48B2146BFDC0}">
            <xm:f>NOT(ISERROR(SEARCH(FORMULAS!$I$6,AJ10)))</xm:f>
            <xm:f>FORMULAS!$I$6</xm:f>
            <x14:dxf>
              <fill>
                <patternFill>
                  <bgColor rgb="FFFF0000"/>
                </patternFill>
              </fill>
            </x14:dxf>
          </x14:cfRule>
          <x14:cfRule type="containsText" priority="1677" operator="containsText" id="{1487107C-FBC7-4366-AE82-1035D17BFB70}">
            <xm:f>NOT(ISERROR(SEARCH(FORMULAS!$I$5,AJ10)))</xm:f>
            <xm:f>FORMULAS!$I$5</xm:f>
            <x14:dxf>
              <fill>
                <patternFill>
                  <bgColor rgb="FFFFC000"/>
                </patternFill>
              </fill>
            </x14:dxf>
          </x14:cfRule>
          <x14:cfRule type="containsText" priority="1678" operator="containsText" id="{1E017C95-5927-4466-B62E-C5F62A3DD40B}">
            <xm:f>NOT(ISERROR(SEARCH(FORMULAS!$I$4,AJ10)))</xm:f>
            <xm:f>FORMULAS!$I$4</xm:f>
            <x14:dxf>
              <fill>
                <patternFill>
                  <bgColor rgb="FFFFFF00"/>
                </patternFill>
              </fill>
            </x14:dxf>
          </x14:cfRule>
          <x14:cfRule type="containsText" priority="1679" operator="containsText" id="{69D02177-75E8-4D37-92C7-1C5011988951}">
            <xm:f>NOT(ISERROR(SEARCH(FORMULAS!$I$3,AJ10)))</xm:f>
            <xm:f>FORMULAS!$I$3</xm:f>
            <x14:dxf>
              <fill>
                <patternFill>
                  <bgColor rgb="FF92D050"/>
                </patternFill>
              </fill>
            </x14:dxf>
          </x14:cfRule>
          <x14:cfRule type="containsText" priority="1680" operator="containsText" id="{8D326458-9F28-4FCB-A93A-22A10628DA05}">
            <xm:f>NOT(ISERROR(SEARCH(FORMULAS!$I$2,AJ10)))</xm:f>
            <xm:f>FORMULAS!$I$2</xm:f>
            <x14:dxf>
              <fill>
                <patternFill>
                  <bgColor theme="6" tint="0.39994506668294322"/>
                </patternFill>
              </fill>
            </x14:dxf>
          </x14:cfRule>
          <xm:sqref>AJ10:AJ255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FORMULAS!$A$58:$A$60</xm:f>
          </x14:formula1>
          <xm:sqref>BN10:BO225</xm:sqref>
        </x14:dataValidation>
        <x14:dataValidation type="list" allowBlank="1" showInputMessage="1" showErrorMessage="1">
          <x14:formula1>
            <xm:f>'E:\CONSULTORIAS 2022\CAJA DE LA VIVIENDA POPULAR\RIESGOS\BASE INICIAL DE RIESGOS\AJUSTES RIESGOS FEBRERO\[208-PLA-Ft-78 Mapa de Riesgos de Gestión_2022.xlsx]FORMULAS'!#REF!</xm:f>
          </x14:formula1>
          <xm:sqref>E10:E255 AV28:AV43 AV10:AV23 AV45:AV89 AV94:AV255 AN10:AN255 U10:U255 I10:I255 M10:M255</xm:sqref>
        </x14:dataValidation>
        <x14:dataValidation type="list" allowBlank="1" showInputMessage="1" showErrorMessage="1">
          <x14:formula1>
            <xm:f>'E:\CONSULTORIAS 2022\CAJA DE LA VIVIENDA POPULAR\RIESGOS\BASE INICIAL DE RIESGOS\AJUSTES RIESGOS FEBRERO\[208-PLA-Ft-78 Mapa de Riesgos de Gestión_2022.xlsx]Tabla Valoración controles'!#REF!</xm:f>
          </x14:formula1>
          <xm:sqref>W10:W255 AC10:AC255 AA10:AA255 Y10:Y255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topLeftCell="A3" zoomScale="80" zoomScaleNormal="80" workbookViewId="0">
      <selection activeCell="F29" sqref="F29"/>
    </sheetView>
  </sheetViews>
  <sheetFormatPr baseColWidth="10" defaultRowHeight="15" x14ac:dyDescent="0.25"/>
  <cols>
    <col min="1" max="1" width="12.28515625" style="14" customWidth="1"/>
    <col min="2" max="2" width="8.85546875" style="14" bestFit="1" customWidth="1"/>
    <col min="3" max="3" width="48.5703125" style="14" customWidth="1"/>
    <col min="4" max="4" width="72.5703125" style="14" customWidth="1"/>
    <col min="5" max="5" width="74.85546875" style="14" customWidth="1"/>
    <col min="6" max="16384" width="11.42578125" style="14"/>
  </cols>
  <sheetData>
    <row r="1" spans="1:7" ht="18" x14ac:dyDescent="0.25">
      <c r="A1" s="347" t="s">
        <v>694</v>
      </c>
      <c r="B1" s="347"/>
      <c r="C1" s="347"/>
      <c r="D1" s="347"/>
      <c r="E1" s="347"/>
      <c r="F1" s="347"/>
    </row>
    <row r="2" spans="1:7" ht="18" x14ac:dyDescent="0.25">
      <c r="A2" s="347" t="s">
        <v>695</v>
      </c>
      <c r="B2" s="347"/>
      <c r="C2" s="347"/>
      <c r="D2" s="347"/>
      <c r="E2" s="347"/>
      <c r="F2" s="347"/>
    </row>
    <row r="3" spans="1:7" ht="18" x14ac:dyDescent="0.25">
      <c r="A3" s="348" t="s">
        <v>702</v>
      </c>
      <c r="B3" s="348"/>
      <c r="C3" s="348"/>
      <c r="D3" s="348"/>
      <c r="E3" s="348"/>
      <c r="F3" s="348"/>
    </row>
    <row r="4" spans="1:7" ht="18" x14ac:dyDescent="0.25">
      <c r="A4" s="349" t="s">
        <v>696</v>
      </c>
      <c r="B4" s="349"/>
      <c r="C4" s="349"/>
      <c r="D4" s="349"/>
      <c r="E4" s="349"/>
      <c r="F4" s="349"/>
    </row>
    <row r="5" spans="1:7" ht="15.75" x14ac:dyDescent="0.25">
      <c r="A5" s="178" t="s">
        <v>697</v>
      </c>
      <c r="B5" s="178" t="s">
        <v>698</v>
      </c>
      <c r="C5" s="178" t="s">
        <v>699</v>
      </c>
      <c r="D5" s="178" t="s">
        <v>700</v>
      </c>
      <c r="E5" s="178" t="s">
        <v>701</v>
      </c>
      <c r="G5" s="179"/>
    </row>
    <row r="6" spans="1:7" x14ac:dyDescent="0.25">
      <c r="A6" s="181">
        <v>44613</v>
      </c>
      <c r="B6" s="182">
        <v>2</v>
      </c>
      <c r="C6" s="180" t="s">
        <v>714</v>
      </c>
      <c r="D6" s="180" t="s">
        <v>705</v>
      </c>
      <c r="E6" s="183">
        <v>202217200020423</v>
      </c>
    </row>
    <row r="7" spans="1:7" x14ac:dyDescent="0.25">
      <c r="A7" s="181">
        <v>44613</v>
      </c>
      <c r="B7" s="182">
        <v>2</v>
      </c>
      <c r="C7" s="180" t="s">
        <v>715</v>
      </c>
      <c r="D7" s="180" t="s">
        <v>706</v>
      </c>
      <c r="E7" s="183">
        <v>202217200020423</v>
      </c>
    </row>
    <row r="8" spans="1:7" x14ac:dyDescent="0.25">
      <c r="A8" s="181">
        <v>44613</v>
      </c>
      <c r="B8" s="182">
        <v>2</v>
      </c>
      <c r="C8" s="180" t="s">
        <v>715</v>
      </c>
      <c r="D8" s="180" t="s">
        <v>707</v>
      </c>
      <c r="E8" s="183">
        <v>202217200020423</v>
      </c>
    </row>
    <row r="9" spans="1:7" x14ac:dyDescent="0.25">
      <c r="A9" s="181">
        <v>44613</v>
      </c>
      <c r="B9" s="182">
        <v>2</v>
      </c>
      <c r="C9" s="180" t="s">
        <v>716</v>
      </c>
      <c r="D9" s="180" t="s">
        <v>708</v>
      </c>
      <c r="E9" s="183">
        <v>202217200020423</v>
      </c>
    </row>
    <row r="10" spans="1:7" x14ac:dyDescent="0.25">
      <c r="A10" s="181">
        <v>44613</v>
      </c>
      <c r="B10" s="182">
        <v>2</v>
      </c>
      <c r="C10" s="180" t="s">
        <v>716</v>
      </c>
      <c r="D10" s="180" t="s">
        <v>709</v>
      </c>
      <c r="E10" s="183">
        <v>202217200020423</v>
      </c>
    </row>
    <row r="11" spans="1:7" x14ac:dyDescent="0.25">
      <c r="A11" s="181">
        <v>44613</v>
      </c>
      <c r="B11" s="182">
        <v>2</v>
      </c>
      <c r="C11" s="180" t="s">
        <v>714</v>
      </c>
      <c r="D11" s="180" t="s">
        <v>710</v>
      </c>
      <c r="E11" s="183">
        <v>202217200020423</v>
      </c>
    </row>
    <row r="12" spans="1:7" x14ac:dyDescent="0.25">
      <c r="A12" s="181">
        <v>44613</v>
      </c>
      <c r="B12" s="182">
        <v>2</v>
      </c>
      <c r="C12" s="180" t="s">
        <v>714</v>
      </c>
      <c r="D12" s="180" t="s">
        <v>711</v>
      </c>
      <c r="E12" s="183">
        <v>202217200020423</v>
      </c>
    </row>
    <row r="13" spans="1:7" x14ac:dyDescent="0.25">
      <c r="A13" s="181">
        <v>44613</v>
      </c>
      <c r="B13" s="182">
        <v>2</v>
      </c>
      <c r="C13" s="180" t="s">
        <v>714</v>
      </c>
      <c r="D13" s="180" t="s">
        <v>712</v>
      </c>
      <c r="E13" s="183">
        <v>202217200020423</v>
      </c>
    </row>
    <row r="14" spans="1:7" x14ac:dyDescent="0.25">
      <c r="A14" s="181">
        <v>44613</v>
      </c>
      <c r="B14" s="182">
        <v>2</v>
      </c>
      <c r="C14" s="180" t="s">
        <v>715</v>
      </c>
      <c r="D14" s="180" t="s">
        <v>713</v>
      </c>
      <c r="E14" s="183">
        <v>202217200020423</v>
      </c>
    </row>
    <row r="15" spans="1:7" x14ac:dyDescent="0.25">
      <c r="A15" s="181">
        <v>44620</v>
      </c>
      <c r="B15" s="182">
        <v>2</v>
      </c>
      <c r="C15" s="180" t="s">
        <v>719</v>
      </c>
      <c r="D15" s="180" t="s">
        <v>717</v>
      </c>
      <c r="E15" s="183">
        <v>20221710002251</v>
      </c>
    </row>
    <row r="16" spans="1:7" x14ac:dyDescent="0.25">
      <c r="A16" s="181">
        <v>44620</v>
      </c>
      <c r="B16" s="182">
        <v>2</v>
      </c>
      <c r="C16" s="180" t="s">
        <v>719</v>
      </c>
      <c r="D16" s="180" t="s">
        <v>718</v>
      </c>
      <c r="E16" s="183">
        <v>20221710002251</v>
      </c>
    </row>
    <row r="17" spans="1:5" x14ac:dyDescent="0.25">
      <c r="A17" s="181">
        <v>44620</v>
      </c>
      <c r="B17" s="182">
        <v>2</v>
      </c>
      <c r="C17" s="180" t="s">
        <v>719</v>
      </c>
      <c r="D17" s="180" t="s">
        <v>720</v>
      </c>
      <c r="E17" s="183">
        <v>20221710002251</v>
      </c>
    </row>
    <row r="18" spans="1:5" x14ac:dyDescent="0.25">
      <c r="A18" s="181">
        <v>44620</v>
      </c>
      <c r="B18" s="182">
        <v>2</v>
      </c>
      <c r="C18" s="180" t="s">
        <v>719</v>
      </c>
      <c r="D18" s="180" t="s">
        <v>721</v>
      </c>
      <c r="E18" s="183">
        <v>20221710002251</v>
      </c>
    </row>
    <row r="19" spans="1:5" x14ac:dyDescent="0.25">
      <c r="A19" s="181">
        <v>44620</v>
      </c>
      <c r="B19" s="182">
        <v>2</v>
      </c>
      <c r="C19" s="180" t="s">
        <v>719</v>
      </c>
      <c r="D19" s="180" t="s">
        <v>722</v>
      </c>
      <c r="E19" s="183">
        <v>20221710002251</v>
      </c>
    </row>
    <row r="20" spans="1:5" x14ac:dyDescent="0.25">
      <c r="A20" s="181">
        <v>44620</v>
      </c>
      <c r="B20" s="182">
        <v>2</v>
      </c>
      <c r="C20" s="180" t="s">
        <v>719</v>
      </c>
      <c r="D20" s="180" t="s">
        <v>723</v>
      </c>
      <c r="E20" s="183">
        <v>20221710002251</v>
      </c>
    </row>
    <row r="21" spans="1:5" x14ac:dyDescent="0.25">
      <c r="A21" s="181">
        <v>44620</v>
      </c>
      <c r="B21" s="182">
        <v>2</v>
      </c>
      <c r="C21" s="180" t="s">
        <v>719</v>
      </c>
      <c r="D21" s="180" t="s">
        <v>724</v>
      </c>
      <c r="E21" s="183">
        <v>20221710002251</v>
      </c>
    </row>
    <row r="22" spans="1:5" x14ac:dyDescent="0.25">
      <c r="A22" s="181">
        <v>44620</v>
      </c>
      <c r="B22" s="182">
        <v>2</v>
      </c>
      <c r="C22" s="180" t="s">
        <v>719</v>
      </c>
      <c r="D22" s="180" t="s">
        <v>725</v>
      </c>
      <c r="E22" s="183">
        <v>20221710002251</v>
      </c>
    </row>
    <row r="23" spans="1:5" x14ac:dyDescent="0.25">
      <c r="A23" s="181">
        <v>44620</v>
      </c>
      <c r="B23" s="182">
        <v>2</v>
      </c>
      <c r="C23" s="180" t="s">
        <v>703</v>
      </c>
      <c r="D23" s="180" t="s">
        <v>726</v>
      </c>
      <c r="E23" s="182" t="s">
        <v>704</v>
      </c>
    </row>
    <row r="24" spans="1:5" x14ac:dyDescent="0.25">
      <c r="A24" s="181">
        <v>44621</v>
      </c>
      <c r="B24" s="182">
        <v>3</v>
      </c>
      <c r="C24" s="180" t="s">
        <v>728</v>
      </c>
      <c r="D24" s="180" t="s">
        <v>729</v>
      </c>
      <c r="E24" s="183">
        <v>202217000023573</v>
      </c>
    </row>
    <row r="25" spans="1:5" x14ac:dyDescent="0.25">
      <c r="A25" s="181">
        <v>44621</v>
      </c>
      <c r="B25" s="182">
        <v>3</v>
      </c>
      <c r="C25" s="180" t="s">
        <v>733</v>
      </c>
      <c r="D25" s="180" t="s">
        <v>744</v>
      </c>
      <c r="E25" s="183">
        <v>202217000023573</v>
      </c>
    </row>
    <row r="26" spans="1:5" x14ac:dyDescent="0.25">
      <c r="A26" s="181">
        <v>44621</v>
      </c>
      <c r="B26" s="182">
        <v>3</v>
      </c>
      <c r="C26" s="180" t="s">
        <v>742</v>
      </c>
      <c r="D26" s="180" t="s">
        <v>743</v>
      </c>
      <c r="E26" s="183">
        <v>202217000013443</v>
      </c>
    </row>
    <row r="27" spans="1:5" x14ac:dyDescent="0.25">
      <c r="A27" s="181">
        <v>44621</v>
      </c>
      <c r="B27" s="182">
        <v>3</v>
      </c>
      <c r="C27" s="180" t="s">
        <v>733</v>
      </c>
      <c r="D27" s="180" t="s">
        <v>743</v>
      </c>
      <c r="E27" s="183">
        <v>202217000013443</v>
      </c>
    </row>
    <row r="28" spans="1:5" x14ac:dyDescent="0.25">
      <c r="A28" s="181">
        <v>44672</v>
      </c>
      <c r="B28" s="182">
        <v>3</v>
      </c>
      <c r="C28" s="180" t="s">
        <v>747</v>
      </c>
      <c r="D28" s="180" t="s">
        <v>748</v>
      </c>
      <c r="E28" s="183">
        <v>202211400040333</v>
      </c>
    </row>
    <row r="29" spans="1:5" ht="60" x14ac:dyDescent="0.25">
      <c r="A29" s="192">
        <v>44676</v>
      </c>
      <c r="B29" s="190">
        <v>3</v>
      </c>
      <c r="C29" s="193" t="s">
        <v>703</v>
      </c>
      <c r="D29" s="193" t="s">
        <v>749</v>
      </c>
      <c r="E29" s="191" t="s">
        <v>750</v>
      </c>
    </row>
    <row r="30" spans="1:5" ht="30" x14ac:dyDescent="0.25">
      <c r="A30" s="192">
        <v>44678</v>
      </c>
      <c r="B30" s="190">
        <v>3</v>
      </c>
      <c r="C30" s="14" t="s">
        <v>716</v>
      </c>
      <c r="D30" s="195" t="s">
        <v>768</v>
      </c>
      <c r="E30" s="183">
        <v>202217200042433</v>
      </c>
    </row>
    <row r="31" spans="1:5" ht="30" x14ac:dyDescent="0.25">
      <c r="A31" s="192">
        <v>44678</v>
      </c>
      <c r="B31" s="190">
        <v>3</v>
      </c>
      <c r="C31" s="193" t="s">
        <v>714</v>
      </c>
      <c r="D31" s="194" t="s">
        <v>769</v>
      </c>
      <c r="E31" s="183">
        <v>202217200042433</v>
      </c>
    </row>
    <row r="32" spans="1:5" ht="90" x14ac:dyDescent="0.25">
      <c r="A32" s="192">
        <v>44678</v>
      </c>
      <c r="B32" s="190">
        <v>3</v>
      </c>
      <c r="C32" s="193" t="s">
        <v>715</v>
      </c>
      <c r="D32" s="194" t="s">
        <v>770</v>
      </c>
      <c r="E32" s="196">
        <v>202217200042433</v>
      </c>
    </row>
  </sheetData>
  <mergeCells count="4">
    <mergeCell ref="A1:F1"/>
    <mergeCell ref="A2:F2"/>
    <mergeCell ref="A3:F3"/>
    <mergeCell ref="A4:F4"/>
  </mergeCells>
  <phoneticPr fontId="57"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7" tint="-0.249977111117893"/>
  </sheetPr>
  <dimension ref="B1:H16"/>
  <sheetViews>
    <sheetView zoomScale="70" zoomScaleNormal="70" workbookViewId="0">
      <selection activeCell="E6" sqref="E6"/>
    </sheetView>
  </sheetViews>
  <sheetFormatPr baseColWidth="10" defaultColWidth="14.28515625" defaultRowHeight="12.75" x14ac:dyDescent="0.2"/>
  <cols>
    <col min="1" max="2" width="14.28515625" style="15"/>
    <col min="3" max="3" width="17" style="15" customWidth="1"/>
    <col min="4" max="4" width="14.28515625" style="15"/>
    <col min="5" max="5" width="46" style="15" customWidth="1"/>
    <col min="6" max="16384" width="14.28515625" style="15"/>
  </cols>
  <sheetData>
    <row r="1" spans="2:8" ht="24" customHeight="1" thickBot="1" x14ac:dyDescent="0.25">
      <c r="B1" s="350" t="s">
        <v>71</v>
      </c>
      <c r="C1" s="351"/>
      <c r="D1" s="351"/>
      <c r="E1" s="351"/>
      <c r="F1" s="352"/>
    </row>
    <row r="2" spans="2:8" ht="16.5" thickBot="1" x14ac:dyDescent="0.3">
      <c r="B2" s="16"/>
      <c r="C2" s="16"/>
      <c r="D2" s="16"/>
      <c r="E2" s="16"/>
      <c r="F2" s="16"/>
    </row>
    <row r="3" spans="2:8" ht="16.5" thickBot="1" x14ac:dyDescent="0.25">
      <c r="B3" s="354" t="s">
        <v>58</v>
      </c>
      <c r="C3" s="355"/>
      <c r="D3" s="355"/>
      <c r="E3" s="24" t="s">
        <v>59</v>
      </c>
      <c r="F3" s="25" t="s">
        <v>60</v>
      </c>
    </row>
    <row r="4" spans="2:8" ht="31.5" x14ac:dyDescent="0.2">
      <c r="B4" s="356" t="s">
        <v>61</v>
      </c>
      <c r="C4" s="358" t="s">
        <v>12</v>
      </c>
      <c r="D4" s="17" t="s">
        <v>13</v>
      </c>
      <c r="E4" s="18" t="s">
        <v>62</v>
      </c>
      <c r="F4" s="19">
        <v>0.25</v>
      </c>
    </row>
    <row r="5" spans="2:8" ht="47.25" x14ac:dyDescent="0.2">
      <c r="B5" s="357"/>
      <c r="C5" s="359"/>
      <c r="D5" s="20" t="s">
        <v>14</v>
      </c>
      <c r="E5" s="21" t="s">
        <v>63</v>
      </c>
      <c r="F5" s="22">
        <v>0.15</v>
      </c>
    </row>
    <row r="6" spans="2:8" ht="47.25" x14ac:dyDescent="0.2">
      <c r="B6" s="357"/>
      <c r="C6" s="359"/>
      <c r="D6" s="20" t="s">
        <v>15</v>
      </c>
      <c r="E6" s="21" t="s">
        <v>64</v>
      </c>
      <c r="F6" s="22">
        <v>0.1</v>
      </c>
    </row>
    <row r="7" spans="2:8" ht="63" x14ac:dyDescent="0.2">
      <c r="B7" s="357"/>
      <c r="C7" s="359" t="s">
        <v>16</v>
      </c>
      <c r="D7" s="20" t="s">
        <v>9</v>
      </c>
      <c r="E7" s="21" t="s">
        <v>65</v>
      </c>
      <c r="F7" s="22">
        <v>0.25</v>
      </c>
    </row>
    <row r="8" spans="2:8" ht="31.5" x14ac:dyDescent="0.2">
      <c r="B8" s="357"/>
      <c r="C8" s="359"/>
      <c r="D8" s="20" t="s">
        <v>8</v>
      </c>
      <c r="E8" s="21" t="s">
        <v>66</v>
      </c>
      <c r="F8" s="22">
        <v>0.15</v>
      </c>
    </row>
    <row r="9" spans="2:8" ht="47.25" x14ac:dyDescent="0.2">
      <c r="B9" s="360" t="s">
        <v>135</v>
      </c>
      <c r="C9" s="362" t="s">
        <v>17</v>
      </c>
      <c r="D9" s="41" t="s">
        <v>18</v>
      </c>
      <c r="E9" s="42" t="s">
        <v>67</v>
      </c>
      <c r="F9" s="43"/>
      <c r="G9" s="40"/>
    </row>
    <row r="10" spans="2:8" ht="63" x14ac:dyDescent="0.2">
      <c r="B10" s="360"/>
      <c r="C10" s="362"/>
      <c r="D10" s="41" t="s">
        <v>19</v>
      </c>
      <c r="E10" s="42" t="s">
        <v>68</v>
      </c>
      <c r="F10" s="44"/>
    </row>
    <row r="11" spans="2:8" ht="47.25" x14ac:dyDescent="0.2">
      <c r="B11" s="360"/>
      <c r="C11" s="362" t="s">
        <v>20</v>
      </c>
      <c r="D11" s="41" t="s">
        <v>21</v>
      </c>
      <c r="E11" s="42" t="s">
        <v>69</v>
      </c>
      <c r="F11" s="43"/>
    </row>
    <row r="12" spans="2:8" ht="47.25" x14ac:dyDescent="0.2">
      <c r="B12" s="360"/>
      <c r="C12" s="362"/>
      <c r="D12" s="41" t="s">
        <v>22</v>
      </c>
      <c r="E12" s="42" t="s">
        <v>70</v>
      </c>
      <c r="F12" s="44"/>
    </row>
    <row r="13" spans="2:8" ht="31.5" x14ac:dyDescent="0.2">
      <c r="B13" s="360"/>
      <c r="C13" s="362" t="s">
        <v>23</v>
      </c>
      <c r="D13" s="41" t="s">
        <v>100</v>
      </c>
      <c r="E13" s="42" t="s">
        <v>103</v>
      </c>
      <c r="F13" s="43"/>
      <c r="H13" s="40"/>
    </row>
    <row r="14" spans="2:8" ht="32.25" thickBot="1" x14ac:dyDescent="0.25">
      <c r="B14" s="361"/>
      <c r="C14" s="363"/>
      <c r="D14" s="45" t="s">
        <v>101</v>
      </c>
      <c r="E14" s="46" t="s">
        <v>102</v>
      </c>
      <c r="F14" s="44"/>
    </row>
    <row r="15" spans="2:8" ht="49.5" customHeight="1" x14ac:dyDescent="0.2">
      <c r="B15" s="353" t="s">
        <v>134</v>
      </c>
      <c r="C15" s="353"/>
      <c r="D15" s="353"/>
      <c r="E15" s="353"/>
      <c r="F15" s="353"/>
    </row>
    <row r="16" spans="2:8" ht="27" customHeight="1" x14ac:dyDescent="0.25">
      <c r="B16" s="2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sheetPr>
  <dimension ref="A1:AK55"/>
  <sheetViews>
    <sheetView zoomScale="70" zoomScaleNormal="70" workbookViewId="0">
      <selection activeCell="C6" sqref="C6"/>
    </sheetView>
  </sheetViews>
  <sheetFormatPr baseColWidth="10" defaultRowHeight="15" x14ac:dyDescent="0.25"/>
  <cols>
    <col min="2" max="2" width="24.140625" customWidth="1"/>
    <col min="3" max="3" width="76.28515625" customWidth="1"/>
    <col min="4" max="4" width="29.85546875" customWidth="1"/>
  </cols>
  <sheetData>
    <row r="1" spans="1:37" ht="23.25" x14ac:dyDescent="0.25">
      <c r="A1" s="14"/>
      <c r="B1" s="364" t="s">
        <v>49</v>
      </c>
      <c r="C1" s="364"/>
      <c r="D1" s="364"/>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37" x14ac:dyDescent="0.2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37" ht="25.5" x14ac:dyDescent="0.25">
      <c r="A3" s="14"/>
      <c r="B3" s="3"/>
      <c r="C3" s="4" t="s">
        <v>46</v>
      </c>
      <c r="D3" s="4" t="s">
        <v>3</v>
      </c>
      <c r="E3" s="14"/>
      <c r="F3" s="14"/>
      <c r="G3" s="14"/>
      <c r="H3" s="14"/>
      <c r="I3" s="14"/>
      <c r="J3" s="14"/>
      <c r="K3" s="14"/>
      <c r="L3" s="14"/>
      <c r="M3" s="14"/>
      <c r="N3" s="14"/>
      <c r="O3" s="14"/>
      <c r="P3" s="14"/>
      <c r="Q3" s="14"/>
      <c r="R3" s="14"/>
      <c r="S3" s="14"/>
      <c r="T3" s="14"/>
      <c r="U3" s="14"/>
      <c r="V3" s="14"/>
      <c r="W3" s="14"/>
      <c r="X3" s="14"/>
      <c r="Y3" s="14"/>
      <c r="Z3" s="14"/>
      <c r="AA3" s="14"/>
      <c r="AB3" s="14"/>
      <c r="AC3" s="14"/>
      <c r="AD3" s="14"/>
      <c r="AE3" s="14"/>
    </row>
    <row r="4" spans="1:37" ht="51" x14ac:dyDescent="0.25">
      <c r="A4" s="14"/>
      <c r="B4" s="5" t="s">
        <v>45</v>
      </c>
      <c r="C4" s="6" t="s">
        <v>93</v>
      </c>
      <c r="D4" s="7">
        <v>0.2</v>
      </c>
      <c r="E4" s="14"/>
      <c r="F4" s="14"/>
      <c r="G4" s="14"/>
      <c r="H4" s="14"/>
      <c r="I4" s="14"/>
      <c r="J4" s="14"/>
      <c r="K4" s="14"/>
      <c r="L4" s="14"/>
      <c r="M4" s="14"/>
      <c r="N4" s="14"/>
      <c r="O4" s="14"/>
      <c r="P4" s="14"/>
      <c r="Q4" s="14"/>
      <c r="R4" s="14"/>
      <c r="S4" s="14"/>
      <c r="T4" s="14"/>
      <c r="U4" s="14"/>
      <c r="V4" s="14"/>
      <c r="W4" s="14"/>
      <c r="X4" s="14"/>
      <c r="Y4" s="14"/>
      <c r="Z4" s="14"/>
      <c r="AA4" s="14"/>
      <c r="AB4" s="14"/>
      <c r="AC4" s="14"/>
      <c r="AD4" s="14"/>
      <c r="AE4" s="14"/>
    </row>
    <row r="5" spans="1:37" ht="51" x14ac:dyDescent="0.25">
      <c r="A5" s="14"/>
      <c r="B5" s="8" t="s">
        <v>47</v>
      </c>
      <c r="C5" s="9" t="s">
        <v>94</v>
      </c>
      <c r="D5" s="10">
        <v>0.4</v>
      </c>
      <c r="E5" s="14"/>
      <c r="F5" s="14"/>
      <c r="G5" s="14"/>
      <c r="H5" s="14"/>
      <c r="I5" s="14"/>
      <c r="J5" s="14"/>
      <c r="K5" s="14"/>
      <c r="L5" s="14"/>
      <c r="M5" s="14"/>
      <c r="N5" s="14"/>
      <c r="O5" s="14"/>
      <c r="P5" s="14"/>
      <c r="Q5" s="14"/>
      <c r="R5" s="14"/>
      <c r="S5" s="14"/>
      <c r="T5" s="14"/>
      <c r="U5" s="14"/>
      <c r="V5" s="14"/>
      <c r="W5" s="14"/>
      <c r="X5" s="14"/>
      <c r="Y5" s="14"/>
      <c r="Z5" s="14"/>
      <c r="AA5" s="14"/>
      <c r="AB5" s="14"/>
      <c r="AC5" s="14"/>
      <c r="AD5" s="14"/>
      <c r="AE5" s="14"/>
    </row>
    <row r="6" spans="1:37" ht="51" x14ac:dyDescent="0.25">
      <c r="A6" s="14"/>
      <c r="B6" s="11" t="s">
        <v>98</v>
      </c>
      <c r="C6" s="9" t="s">
        <v>95</v>
      </c>
      <c r="D6" s="10">
        <v>0.6</v>
      </c>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7" ht="76.5" x14ac:dyDescent="0.25">
      <c r="A7" s="14"/>
      <c r="B7" s="12" t="s">
        <v>5</v>
      </c>
      <c r="C7" s="9" t="s">
        <v>96</v>
      </c>
      <c r="D7" s="10">
        <v>0.8</v>
      </c>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7" ht="51" x14ac:dyDescent="0.25">
      <c r="A8" s="14"/>
      <c r="B8" s="13" t="s">
        <v>48</v>
      </c>
      <c r="C8" s="9" t="s">
        <v>97</v>
      </c>
      <c r="D8" s="10">
        <v>1</v>
      </c>
      <c r="E8" s="14"/>
      <c r="F8" s="14"/>
      <c r="G8" s="14"/>
      <c r="H8" s="14"/>
      <c r="I8" s="14"/>
      <c r="J8" s="14"/>
      <c r="K8" s="14"/>
      <c r="L8" s="14"/>
      <c r="M8" s="14"/>
      <c r="N8" s="14"/>
      <c r="O8" s="14"/>
      <c r="P8" s="14"/>
      <c r="Q8" s="14"/>
      <c r="R8" s="14"/>
      <c r="S8" s="14"/>
      <c r="T8" s="14"/>
      <c r="U8" s="14"/>
      <c r="V8" s="14"/>
      <c r="W8" s="14"/>
      <c r="X8" s="14"/>
      <c r="Y8" s="14"/>
      <c r="Z8" s="14"/>
      <c r="AA8" s="14"/>
      <c r="AB8" s="14"/>
      <c r="AC8" s="14"/>
      <c r="AD8" s="14"/>
      <c r="AE8" s="14"/>
    </row>
    <row r="9" spans="1:37" x14ac:dyDescent="0.25">
      <c r="A9" s="14"/>
      <c r="B9" s="26"/>
      <c r="C9" s="26"/>
      <c r="D9" s="26"/>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row>
    <row r="10" spans="1:37" ht="16.5" x14ac:dyDescent="0.25">
      <c r="A10" s="14"/>
      <c r="B10" s="27"/>
      <c r="C10" s="26"/>
      <c r="D10" s="26"/>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row>
    <row r="11" spans="1:37" x14ac:dyDescent="0.25">
      <c r="A11" s="14"/>
      <c r="B11" s="26"/>
      <c r="C11" s="26"/>
      <c r="D11" s="26"/>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row>
    <row r="12" spans="1:37" x14ac:dyDescent="0.25">
      <c r="A12" s="14"/>
      <c r="B12" s="26"/>
      <c r="C12" s="26"/>
      <c r="D12" s="26"/>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row>
    <row r="13" spans="1:37" x14ac:dyDescent="0.25">
      <c r="A13" s="14"/>
      <c r="B13" s="26"/>
      <c r="C13" s="26"/>
      <c r="D13" s="26"/>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row>
    <row r="14" spans="1:37" x14ac:dyDescent="0.25">
      <c r="A14" s="14"/>
      <c r="B14" s="26"/>
      <c r="C14" s="26"/>
      <c r="D14" s="26"/>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37" x14ac:dyDescent="0.25">
      <c r="A15" s="14"/>
      <c r="B15" s="26"/>
      <c r="C15" s="26"/>
      <c r="D15" s="26"/>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row>
    <row r="16" spans="1:37" x14ac:dyDescent="0.25">
      <c r="A16" s="14"/>
      <c r="B16" s="26"/>
      <c r="C16" s="26"/>
      <c r="D16" s="26"/>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x14ac:dyDescent="0.25">
      <c r="A17" s="14"/>
      <c r="B17" s="26"/>
      <c r="C17" s="26"/>
      <c r="D17" s="26"/>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x14ac:dyDescent="0.25">
      <c r="A18" s="14"/>
      <c r="B18" s="26"/>
      <c r="C18" s="26"/>
      <c r="D18" s="26"/>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x14ac:dyDescent="0.2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x14ac:dyDescent="0.2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1:37" x14ac:dyDescent="0.2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row>
    <row r="24" spans="1:37"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row>
    <row r="25" spans="1:37" x14ac:dyDescent="0.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row>
    <row r="26" spans="1:37"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row>
    <row r="27" spans="1:37"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row>
    <row r="28" spans="1:37"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row>
    <row r="29" spans="1:37"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row>
    <row r="30" spans="1:37"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row>
    <row r="31" spans="1:37"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row>
    <row r="32" spans="1:37"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row>
    <row r="33" spans="1:31" x14ac:dyDescent="0.25">
      <c r="A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1:31" x14ac:dyDescent="0.25">
      <c r="A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row>
    <row r="35" spans="1:31" x14ac:dyDescent="0.25">
      <c r="A35" s="14"/>
    </row>
    <row r="36" spans="1:31" x14ac:dyDescent="0.25">
      <c r="A36" s="14"/>
    </row>
    <row r="37" spans="1:31" x14ac:dyDescent="0.25">
      <c r="A37" s="14"/>
    </row>
    <row r="38" spans="1:31" x14ac:dyDescent="0.25">
      <c r="A38" s="14"/>
    </row>
    <row r="39" spans="1:31" x14ac:dyDescent="0.25">
      <c r="A39" s="14"/>
    </row>
    <row r="40" spans="1:31" x14ac:dyDescent="0.25">
      <c r="A40" s="14"/>
    </row>
    <row r="41" spans="1:31" x14ac:dyDescent="0.25">
      <c r="A41" s="14"/>
    </row>
    <row r="42" spans="1:31" x14ac:dyDescent="0.25">
      <c r="A42" s="14"/>
    </row>
    <row r="43" spans="1:31" x14ac:dyDescent="0.25">
      <c r="A43" s="14"/>
    </row>
    <row r="44" spans="1:31" x14ac:dyDescent="0.25">
      <c r="A44" s="14"/>
    </row>
    <row r="45" spans="1:31" x14ac:dyDescent="0.25">
      <c r="A45" s="14"/>
    </row>
    <row r="46" spans="1:31" x14ac:dyDescent="0.25">
      <c r="A46" s="14"/>
    </row>
    <row r="47" spans="1:31" x14ac:dyDescent="0.25">
      <c r="A47" s="14"/>
    </row>
    <row r="48" spans="1:31"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6" tint="-0.249977111117893"/>
  </sheetPr>
  <dimension ref="A1:U232"/>
  <sheetViews>
    <sheetView zoomScale="70" zoomScaleNormal="70" workbookViewId="0">
      <selection activeCell="C6" sqref="C6"/>
    </sheetView>
  </sheetViews>
  <sheetFormatPr baseColWidth="10" defaultRowHeight="26.25" x14ac:dyDescent="0.4"/>
  <cols>
    <col min="1" max="1" width="11.42578125" style="29"/>
    <col min="2" max="2" width="40.42578125" style="29" customWidth="1"/>
    <col min="3" max="3" width="64.42578125" style="29" customWidth="1"/>
    <col min="4" max="4" width="97.42578125" style="29" customWidth="1"/>
    <col min="5" max="5" width="144.7109375" style="29" bestFit="1" customWidth="1"/>
    <col min="6" max="16384" width="11.42578125" style="29"/>
  </cols>
  <sheetData>
    <row r="1" spans="1:21" x14ac:dyDescent="0.4">
      <c r="A1" s="87"/>
      <c r="B1" s="365" t="s">
        <v>57</v>
      </c>
      <c r="C1" s="365"/>
      <c r="D1" s="365"/>
      <c r="E1" s="87"/>
      <c r="F1" s="87"/>
      <c r="G1" s="87"/>
      <c r="H1" s="87"/>
      <c r="I1" s="87"/>
      <c r="J1" s="87"/>
      <c r="K1" s="87"/>
      <c r="L1" s="87"/>
      <c r="M1" s="87"/>
      <c r="N1" s="87"/>
      <c r="O1" s="87"/>
      <c r="P1" s="87"/>
      <c r="Q1" s="87"/>
      <c r="R1" s="87"/>
      <c r="S1" s="87"/>
      <c r="T1" s="87"/>
      <c r="U1" s="87"/>
    </row>
    <row r="2" spans="1:21" x14ac:dyDescent="0.4">
      <c r="A2" s="87"/>
      <c r="B2" s="87"/>
      <c r="C2" s="87"/>
      <c r="D2" s="87"/>
      <c r="E2" s="87"/>
      <c r="F2" s="87"/>
      <c r="G2" s="87"/>
      <c r="H2" s="87"/>
      <c r="I2" s="87"/>
      <c r="J2" s="87"/>
      <c r="K2" s="87"/>
      <c r="L2" s="87"/>
      <c r="M2" s="87"/>
      <c r="N2" s="87"/>
      <c r="O2" s="87"/>
      <c r="P2" s="87"/>
      <c r="Q2" s="87"/>
      <c r="R2" s="87"/>
      <c r="S2" s="87"/>
      <c r="T2" s="87"/>
      <c r="U2" s="87"/>
    </row>
    <row r="3" spans="1:21" x14ac:dyDescent="0.4">
      <c r="A3" s="87"/>
      <c r="B3" s="88"/>
      <c r="C3" s="4" t="s">
        <v>50</v>
      </c>
      <c r="D3" s="4" t="s">
        <v>51</v>
      </c>
      <c r="E3" s="87"/>
      <c r="F3" s="87"/>
      <c r="G3" s="87"/>
      <c r="H3" s="87"/>
      <c r="I3" s="87"/>
      <c r="J3" s="87"/>
      <c r="K3" s="87"/>
      <c r="L3" s="87"/>
      <c r="M3" s="87"/>
      <c r="N3" s="87"/>
      <c r="O3" s="87"/>
      <c r="P3" s="87"/>
      <c r="Q3" s="87"/>
      <c r="R3" s="87"/>
      <c r="S3" s="87"/>
      <c r="T3" s="87"/>
      <c r="U3" s="87"/>
    </row>
    <row r="4" spans="1:21" x14ac:dyDescent="0.4">
      <c r="A4" s="89" t="s">
        <v>76</v>
      </c>
      <c r="B4" s="5" t="s">
        <v>92</v>
      </c>
      <c r="C4" s="90" t="s">
        <v>133</v>
      </c>
      <c r="D4" s="6" t="s">
        <v>88</v>
      </c>
      <c r="E4" s="87"/>
      <c r="F4" s="87"/>
      <c r="G4" s="87"/>
      <c r="H4" s="87"/>
      <c r="I4" s="87"/>
      <c r="J4" s="87"/>
      <c r="K4" s="87"/>
      <c r="L4" s="87"/>
      <c r="M4" s="87"/>
      <c r="N4" s="87"/>
      <c r="O4" s="87"/>
      <c r="P4" s="87"/>
      <c r="Q4" s="87"/>
      <c r="R4" s="87"/>
      <c r="S4" s="87"/>
      <c r="T4" s="87"/>
      <c r="U4" s="87"/>
    </row>
    <row r="5" spans="1:21" ht="76.5" x14ac:dyDescent="0.4">
      <c r="A5" s="89" t="s">
        <v>77</v>
      </c>
      <c r="B5" s="8" t="s">
        <v>53</v>
      </c>
      <c r="C5" s="91" t="s">
        <v>84</v>
      </c>
      <c r="D5" s="9" t="s">
        <v>89</v>
      </c>
      <c r="E5" s="87"/>
      <c r="F5" s="87"/>
      <c r="G5" s="87"/>
      <c r="H5" s="87"/>
      <c r="I5" s="87"/>
      <c r="J5" s="87"/>
      <c r="K5" s="87"/>
      <c r="L5" s="87"/>
      <c r="M5" s="87"/>
      <c r="N5" s="87"/>
      <c r="O5" s="87"/>
      <c r="P5" s="87"/>
      <c r="Q5" s="87"/>
      <c r="R5" s="87"/>
      <c r="S5" s="87"/>
      <c r="T5" s="87"/>
      <c r="U5" s="87"/>
    </row>
    <row r="6" spans="1:21" ht="51" x14ac:dyDescent="0.4">
      <c r="A6" s="89" t="s">
        <v>74</v>
      </c>
      <c r="B6" s="11" t="s">
        <v>54</v>
      </c>
      <c r="C6" s="91" t="s">
        <v>85</v>
      </c>
      <c r="D6" s="9" t="s">
        <v>91</v>
      </c>
      <c r="E6" s="87"/>
      <c r="F6" s="87"/>
      <c r="G6" s="87"/>
      <c r="H6" s="87"/>
      <c r="I6" s="87"/>
      <c r="J6" s="87"/>
      <c r="K6" s="87"/>
      <c r="L6" s="87"/>
      <c r="M6" s="87"/>
      <c r="N6" s="87"/>
      <c r="O6" s="87"/>
      <c r="P6" s="87"/>
      <c r="Q6" s="87"/>
      <c r="R6" s="87"/>
      <c r="S6" s="87"/>
      <c r="T6" s="87"/>
      <c r="U6" s="87"/>
    </row>
    <row r="7" spans="1:21" ht="76.5" x14ac:dyDescent="0.4">
      <c r="A7" s="89" t="s">
        <v>6</v>
      </c>
      <c r="B7" s="12" t="s">
        <v>55</v>
      </c>
      <c r="C7" s="91" t="s">
        <v>86</v>
      </c>
      <c r="D7" s="9" t="s">
        <v>90</v>
      </c>
      <c r="E7" s="87"/>
      <c r="F7" s="87"/>
      <c r="G7" s="87"/>
      <c r="H7" s="87"/>
      <c r="I7" s="87"/>
      <c r="J7" s="87"/>
      <c r="K7" s="87"/>
      <c r="L7" s="87"/>
      <c r="M7" s="87"/>
      <c r="N7" s="87"/>
      <c r="O7" s="87"/>
      <c r="P7" s="87"/>
      <c r="Q7" s="87"/>
      <c r="R7" s="87"/>
      <c r="S7" s="87"/>
      <c r="T7" s="87"/>
      <c r="U7" s="87"/>
    </row>
    <row r="8" spans="1:21" ht="51" x14ac:dyDescent="0.4">
      <c r="A8" s="89" t="s">
        <v>78</v>
      </c>
      <c r="B8" s="13" t="s">
        <v>56</v>
      </c>
      <c r="C8" s="91" t="s">
        <v>87</v>
      </c>
      <c r="D8" s="9" t="s">
        <v>99</v>
      </c>
      <c r="E8" s="87"/>
      <c r="F8" s="87"/>
      <c r="G8" s="87"/>
      <c r="H8" s="87"/>
      <c r="I8" s="87"/>
      <c r="J8" s="87"/>
      <c r="K8" s="87"/>
      <c r="L8" s="87"/>
      <c r="M8" s="87"/>
      <c r="N8" s="87"/>
      <c r="O8" s="87"/>
      <c r="P8" s="87"/>
      <c r="Q8" s="87"/>
      <c r="R8" s="87"/>
      <c r="S8" s="87"/>
      <c r="T8" s="87"/>
      <c r="U8" s="87"/>
    </row>
    <row r="9" spans="1:21" x14ac:dyDescent="0.4">
      <c r="A9" s="89"/>
      <c r="B9" s="89"/>
      <c r="C9" s="92"/>
      <c r="D9" s="92"/>
      <c r="E9" s="87"/>
      <c r="F9" s="87"/>
      <c r="G9" s="87"/>
      <c r="H9" s="87"/>
      <c r="I9" s="87"/>
      <c r="J9" s="87"/>
      <c r="K9" s="87"/>
      <c r="L9" s="87"/>
      <c r="M9" s="87"/>
      <c r="N9" s="87"/>
      <c r="O9" s="87"/>
      <c r="P9" s="87"/>
      <c r="Q9" s="87"/>
      <c r="R9" s="87"/>
      <c r="S9" s="87"/>
      <c r="T9" s="87"/>
      <c r="U9" s="87"/>
    </row>
    <row r="10" spans="1:21" x14ac:dyDescent="0.4">
      <c r="A10" s="89"/>
      <c r="B10" s="93"/>
      <c r="C10" s="93"/>
      <c r="D10" s="93"/>
      <c r="E10" s="87"/>
      <c r="F10" s="87"/>
      <c r="G10" s="87"/>
      <c r="H10" s="87"/>
      <c r="I10" s="87"/>
      <c r="J10" s="87"/>
      <c r="K10" s="87"/>
      <c r="L10" s="87"/>
      <c r="M10" s="87"/>
      <c r="N10" s="87"/>
      <c r="O10" s="87"/>
      <c r="P10" s="87"/>
      <c r="Q10" s="87"/>
      <c r="R10" s="87"/>
      <c r="S10" s="87"/>
      <c r="T10" s="87"/>
      <c r="U10" s="87"/>
    </row>
    <row r="11" spans="1:21" x14ac:dyDescent="0.4">
      <c r="A11" s="89"/>
      <c r="B11" s="89" t="s">
        <v>83</v>
      </c>
      <c r="C11" s="89" t="s">
        <v>121</v>
      </c>
      <c r="D11" s="89" t="s">
        <v>128</v>
      </c>
      <c r="E11" s="87"/>
      <c r="F11" s="87"/>
      <c r="G11" s="87"/>
      <c r="H11" s="87"/>
      <c r="I11" s="87"/>
      <c r="J11" s="87"/>
      <c r="K11" s="87"/>
      <c r="L11" s="87"/>
      <c r="M11" s="87"/>
      <c r="N11" s="87"/>
      <c r="O11" s="87"/>
      <c r="P11" s="87"/>
      <c r="Q11" s="87"/>
      <c r="R11" s="87"/>
      <c r="S11" s="87"/>
      <c r="T11" s="87"/>
      <c r="U11" s="87"/>
    </row>
    <row r="12" spans="1:21" x14ac:dyDescent="0.4">
      <c r="A12" s="89"/>
      <c r="B12" s="89" t="s">
        <v>81</v>
      </c>
      <c r="C12" s="89" t="s">
        <v>125</v>
      </c>
      <c r="D12" s="89" t="s">
        <v>129</v>
      </c>
      <c r="E12" s="87"/>
      <c r="F12" s="87"/>
      <c r="G12" s="87"/>
      <c r="H12" s="87"/>
      <c r="I12" s="87"/>
      <c r="J12" s="87"/>
      <c r="K12" s="87"/>
      <c r="L12" s="87"/>
      <c r="M12" s="87"/>
      <c r="N12" s="87"/>
      <c r="O12" s="87"/>
      <c r="P12" s="87"/>
      <c r="Q12" s="87"/>
      <c r="R12" s="87"/>
      <c r="S12" s="87"/>
      <c r="T12" s="87"/>
      <c r="U12" s="87"/>
    </row>
    <row r="13" spans="1:21" x14ac:dyDescent="0.4">
      <c r="A13" s="89"/>
      <c r="B13" s="89"/>
      <c r="C13" s="89" t="s">
        <v>124</v>
      </c>
      <c r="D13" s="89" t="s">
        <v>130</v>
      </c>
      <c r="E13" s="87"/>
      <c r="F13" s="87"/>
      <c r="G13" s="87"/>
      <c r="H13" s="87"/>
      <c r="I13" s="87"/>
      <c r="J13" s="87"/>
      <c r="K13" s="87"/>
      <c r="L13" s="87"/>
      <c r="M13" s="87"/>
      <c r="N13" s="87"/>
      <c r="O13" s="87"/>
      <c r="P13" s="87"/>
      <c r="Q13" s="87"/>
      <c r="R13" s="87"/>
      <c r="S13" s="87"/>
      <c r="T13" s="87"/>
      <c r="U13" s="87"/>
    </row>
    <row r="14" spans="1:21" x14ac:dyDescent="0.4">
      <c r="A14" s="89"/>
      <c r="B14" s="89"/>
      <c r="C14" s="89" t="s">
        <v>126</v>
      </c>
      <c r="D14" s="89" t="s">
        <v>131</v>
      </c>
      <c r="E14" s="87"/>
      <c r="F14" s="87"/>
      <c r="G14" s="87"/>
      <c r="H14" s="87"/>
      <c r="I14" s="87"/>
      <c r="J14" s="87"/>
      <c r="K14" s="87"/>
      <c r="L14" s="87"/>
      <c r="M14" s="87"/>
      <c r="N14" s="87"/>
      <c r="O14" s="87"/>
      <c r="P14" s="87"/>
      <c r="Q14" s="87"/>
      <c r="R14" s="87"/>
      <c r="S14" s="87"/>
      <c r="T14" s="87"/>
      <c r="U14" s="87"/>
    </row>
    <row r="15" spans="1:21" x14ac:dyDescent="0.4">
      <c r="A15" s="89"/>
      <c r="B15" s="89"/>
      <c r="C15" s="89" t="s">
        <v>127</v>
      </c>
      <c r="D15" s="89" t="s">
        <v>132</v>
      </c>
      <c r="E15" s="87"/>
      <c r="F15" s="87"/>
      <c r="G15" s="87"/>
      <c r="H15" s="87"/>
      <c r="I15" s="87"/>
      <c r="J15" s="87"/>
      <c r="K15" s="87"/>
      <c r="L15" s="87"/>
      <c r="M15" s="87"/>
      <c r="N15" s="87"/>
      <c r="O15" s="87"/>
      <c r="P15" s="87"/>
      <c r="Q15" s="87"/>
      <c r="R15" s="87"/>
      <c r="S15" s="87"/>
      <c r="T15" s="87"/>
      <c r="U15" s="87"/>
    </row>
    <row r="16" spans="1:21" x14ac:dyDescent="0.4">
      <c r="A16" s="89"/>
      <c r="B16" s="89"/>
      <c r="C16" s="89"/>
      <c r="D16" s="89"/>
      <c r="E16" s="87"/>
      <c r="F16" s="87"/>
      <c r="G16" s="87"/>
      <c r="H16" s="87"/>
      <c r="I16" s="87"/>
      <c r="J16" s="87"/>
      <c r="K16" s="87"/>
      <c r="L16" s="87"/>
      <c r="M16" s="87"/>
      <c r="N16" s="87"/>
      <c r="O16" s="87"/>
    </row>
    <row r="17" spans="1:15" x14ac:dyDescent="0.4">
      <c r="A17" s="89"/>
      <c r="B17" s="89"/>
      <c r="C17" s="89"/>
      <c r="D17" s="89"/>
      <c r="E17" s="87"/>
      <c r="F17" s="87"/>
      <c r="G17" s="87"/>
      <c r="H17" s="87"/>
      <c r="I17" s="87"/>
      <c r="J17" s="87"/>
      <c r="K17" s="87"/>
      <c r="L17" s="87"/>
      <c r="M17" s="87"/>
      <c r="N17" s="87"/>
      <c r="O17" s="87"/>
    </row>
    <row r="18" spans="1:15" x14ac:dyDescent="0.4">
      <c r="A18" s="89"/>
      <c r="B18" s="94"/>
      <c r="C18" s="94"/>
      <c r="D18" s="94"/>
      <c r="E18" s="87"/>
      <c r="F18" s="87"/>
      <c r="G18" s="87"/>
      <c r="H18" s="87"/>
      <c r="I18" s="87"/>
      <c r="J18" s="87"/>
      <c r="K18" s="87"/>
      <c r="L18" s="87"/>
      <c r="M18" s="87"/>
      <c r="N18" s="87"/>
      <c r="O18" s="87"/>
    </row>
    <row r="19" spans="1:15" x14ac:dyDescent="0.4">
      <c r="A19" s="89"/>
      <c r="B19" s="94"/>
      <c r="C19" s="94"/>
      <c r="D19" s="94"/>
      <c r="E19" s="87"/>
      <c r="F19" s="87"/>
      <c r="G19" s="87"/>
      <c r="H19" s="87"/>
      <c r="I19" s="87"/>
      <c r="J19" s="87"/>
      <c r="K19" s="87"/>
      <c r="L19" s="87"/>
      <c r="M19" s="87"/>
      <c r="N19" s="87"/>
      <c r="O19" s="87"/>
    </row>
    <row r="20" spans="1:15" x14ac:dyDescent="0.4">
      <c r="A20" s="89"/>
      <c r="B20" s="94"/>
      <c r="C20" s="94"/>
      <c r="D20" s="94"/>
      <c r="E20" s="87"/>
      <c r="F20" s="87"/>
      <c r="G20" s="87"/>
      <c r="H20" s="87"/>
      <c r="I20" s="87"/>
      <c r="J20" s="87"/>
      <c r="K20" s="87"/>
      <c r="L20" s="87"/>
      <c r="M20" s="87"/>
      <c r="N20" s="87"/>
      <c r="O20" s="87"/>
    </row>
    <row r="21" spans="1:15" x14ac:dyDescent="0.4">
      <c r="A21" s="89"/>
      <c r="B21" s="94"/>
      <c r="C21" s="94"/>
      <c r="D21" s="94"/>
      <c r="E21" s="87"/>
      <c r="F21" s="87"/>
      <c r="G21" s="87"/>
      <c r="H21" s="87"/>
      <c r="I21" s="87"/>
      <c r="J21" s="87"/>
      <c r="K21" s="87"/>
      <c r="L21" s="87"/>
      <c r="M21" s="87"/>
      <c r="N21" s="87"/>
      <c r="O21" s="87"/>
    </row>
    <row r="22" spans="1:15" x14ac:dyDescent="0.4">
      <c r="A22" s="89"/>
      <c r="B22" s="89"/>
      <c r="C22" s="92"/>
      <c r="D22" s="92"/>
      <c r="E22" s="87"/>
      <c r="F22" s="87"/>
      <c r="G22" s="87"/>
      <c r="H22" s="87"/>
      <c r="I22" s="87"/>
      <c r="J22" s="87"/>
      <c r="K22" s="87"/>
      <c r="L22" s="87"/>
      <c r="M22" s="87"/>
      <c r="N22" s="87"/>
      <c r="O22" s="87"/>
    </row>
    <row r="23" spans="1:15" x14ac:dyDescent="0.4">
      <c r="A23" s="89"/>
      <c r="B23" s="89"/>
      <c r="C23" s="92"/>
      <c r="D23" s="92"/>
      <c r="E23" s="87"/>
      <c r="F23" s="87"/>
      <c r="G23" s="87"/>
      <c r="H23" s="87"/>
      <c r="I23" s="87"/>
      <c r="J23" s="87"/>
      <c r="K23" s="87"/>
      <c r="L23" s="87"/>
      <c r="M23" s="87"/>
      <c r="N23" s="87"/>
      <c r="O23" s="87"/>
    </row>
    <row r="24" spans="1:15" x14ac:dyDescent="0.4">
      <c r="A24" s="89"/>
      <c r="B24" s="89"/>
      <c r="C24" s="92"/>
      <c r="D24" s="92"/>
      <c r="E24" s="87"/>
      <c r="F24" s="87"/>
      <c r="G24" s="87"/>
      <c r="H24" s="87"/>
      <c r="I24" s="87"/>
      <c r="J24" s="87"/>
      <c r="K24" s="87"/>
      <c r="L24" s="87"/>
      <c r="M24" s="87"/>
      <c r="N24" s="87"/>
      <c r="O24" s="87"/>
    </row>
    <row r="25" spans="1:15" x14ac:dyDescent="0.4">
      <c r="A25" s="89"/>
      <c r="B25" s="89"/>
      <c r="C25" s="92"/>
      <c r="D25" s="92"/>
      <c r="E25" s="87"/>
      <c r="F25" s="87"/>
      <c r="G25" s="87"/>
      <c r="H25" s="87"/>
      <c r="I25" s="87"/>
      <c r="J25" s="87"/>
      <c r="K25" s="87"/>
      <c r="L25" s="87"/>
      <c r="M25" s="87"/>
      <c r="N25" s="87"/>
      <c r="O25" s="87"/>
    </row>
    <row r="26" spans="1:15" x14ac:dyDescent="0.4">
      <c r="A26" s="89"/>
      <c r="B26" s="89"/>
      <c r="C26" s="92"/>
      <c r="D26" s="92"/>
      <c r="E26" s="87"/>
      <c r="F26" s="87"/>
      <c r="G26" s="87"/>
      <c r="H26" s="87"/>
      <c r="I26" s="87"/>
      <c r="J26" s="87"/>
      <c r="K26" s="87"/>
      <c r="L26" s="87"/>
      <c r="M26" s="87"/>
      <c r="N26" s="87"/>
      <c r="O26" s="87"/>
    </row>
    <row r="27" spans="1:15" x14ac:dyDescent="0.4">
      <c r="A27" s="89"/>
      <c r="B27" s="89"/>
      <c r="C27" s="92"/>
      <c r="D27" s="92"/>
      <c r="E27" s="87"/>
      <c r="F27" s="87"/>
      <c r="G27" s="87"/>
      <c r="H27" s="87"/>
      <c r="I27" s="87"/>
      <c r="J27" s="87"/>
      <c r="K27" s="87"/>
      <c r="L27" s="87"/>
      <c r="M27" s="87"/>
      <c r="N27" s="87"/>
      <c r="O27" s="87"/>
    </row>
    <row r="28" spans="1:15" x14ac:dyDescent="0.4">
      <c r="A28" s="89"/>
      <c r="B28" s="89"/>
      <c r="C28" s="92"/>
      <c r="D28" s="92"/>
      <c r="E28" s="87"/>
      <c r="F28" s="87"/>
      <c r="G28" s="87"/>
      <c r="H28" s="87"/>
      <c r="I28" s="87"/>
      <c r="J28" s="87"/>
      <c r="K28" s="87"/>
      <c r="L28" s="87"/>
      <c r="M28" s="87"/>
      <c r="N28" s="87"/>
      <c r="O28" s="87"/>
    </row>
    <row r="29" spans="1:15" x14ac:dyDescent="0.4">
      <c r="A29" s="89"/>
      <c r="B29" s="89"/>
      <c r="C29" s="92"/>
      <c r="D29" s="92"/>
      <c r="E29" s="87"/>
      <c r="F29" s="87"/>
      <c r="G29" s="87"/>
      <c r="H29" s="87"/>
      <c r="I29" s="87"/>
      <c r="J29" s="87"/>
      <c r="K29" s="87"/>
      <c r="L29" s="87"/>
      <c r="M29" s="87"/>
      <c r="N29" s="87"/>
      <c r="O29" s="87"/>
    </row>
    <row r="30" spans="1:15" x14ac:dyDescent="0.4">
      <c r="A30" s="89"/>
      <c r="B30" s="89"/>
      <c r="C30" s="92"/>
      <c r="D30" s="92"/>
      <c r="E30" s="87"/>
      <c r="F30" s="87"/>
      <c r="G30" s="87"/>
      <c r="H30" s="87"/>
      <c r="I30" s="87"/>
      <c r="J30" s="87"/>
      <c r="K30" s="87"/>
      <c r="L30" s="87"/>
      <c r="M30" s="87"/>
      <c r="N30" s="87"/>
      <c r="O30" s="87"/>
    </row>
    <row r="31" spans="1:15" x14ac:dyDescent="0.4">
      <c r="A31" s="89"/>
      <c r="B31" s="89"/>
      <c r="C31" s="92"/>
      <c r="D31" s="92"/>
      <c r="E31" s="87"/>
      <c r="F31" s="87"/>
      <c r="G31" s="87"/>
      <c r="H31" s="87"/>
      <c r="I31" s="87"/>
      <c r="J31" s="87"/>
      <c r="K31" s="87"/>
      <c r="L31" s="87"/>
      <c r="M31" s="87"/>
      <c r="N31" s="87"/>
      <c r="O31" s="87"/>
    </row>
    <row r="32" spans="1:15" x14ac:dyDescent="0.4">
      <c r="A32" s="89"/>
      <c r="B32" s="89"/>
      <c r="C32" s="92"/>
      <c r="D32" s="92"/>
      <c r="E32" s="87"/>
      <c r="F32" s="87"/>
      <c r="G32" s="87"/>
      <c r="H32" s="87"/>
      <c r="I32" s="87"/>
      <c r="J32" s="87"/>
      <c r="K32" s="87"/>
      <c r="L32" s="87"/>
      <c r="M32" s="87"/>
      <c r="N32" s="87"/>
      <c r="O32" s="87"/>
    </row>
    <row r="33" spans="1:15" x14ac:dyDescent="0.4">
      <c r="A33" s="89"/>
      <c r="B33" s="89"/>
      <c r="C33" s="92"/>
      <c r="D33" s="92"/>
      <c r="E33" s="87"/>
      <c r="F33" s="87"/>
      <c r="G33" s="87"/>
      <c r="H33" s="87"/>
      <c r="I33" s="87"/>
      <c r="J33" s="87"/>
      <c r="K33" s="87"/>
      <c r="L33" s="87"/>
      <c r="M33" s="87"/>
      <c r="N33" s="87"/>
      <c r="O33" s="87"/>
    </row>
    <row r="34" spans="1:15" x14ac:dyDescent="0.4">
      <c r="A34" s="89"/>
      <c r="B34" s="89"/>
      <c r="C34" s="92"/>
      <c r="D34" s="92"/>
      <c r="E34" s="87"/>
      <c r="F34" s="87"/>
      <c r="G34" s="87"/>
      <c r="H34" s="87"/>
      <c r="I34" s="87"/>
      <c r="J34" s="87"/>
      <c r="K34" s="87"/>
      <c r="L34" s="87"/>
      <c r="M34" s="87"/>
      <c r="N34" s="87"/>
      <c r="O34" s="87"/>
    </row>
    <row r="35" spans="1:15" x14ac:dyDescent="0.4">
      <c r="A35" s="89"/>
      <c r="B35" s="89"/>
      <c r="C35" s="92"/>
      <c r="D35" s="92"/>
      <c r="E35" s="87"/>
      <c r="F35" s="87"/>
      <c r="G35" s="87"/>
      <c r="H35" s="87"/>
      <c r="I35" s="87"/>
      <c r="J35" s="87"/>
      <c r="K35" s="87"/>
      <c r="L35" s="87"/>
      <c r="M35" s="87"/>
      <c r="N35" s="87"/>
      <c r="O35" s="87"/>
    </row>
    <row r="36" spans="1:15" x14ac:dyDescent="0.4">
      <c r="A36" s="89"/>
      <c r="B36" s="89"/>
      <c r="C36" s="92"/>
      <c r="D36" s="92"/>
      <c r="E36" s="87"/>
      <c r="F36" s="87"/>
      <c r="G36" s="87"/>
      <c r="H36" s="87"/>
      <c r="I36" s="87"/>
      <c r="J36" s="87"/>
      <c r="K36" s="87"/>
      <c r="L36" s="87"/>
      <c r="M36" s="87"/>
      <c r="N36" s="87"/>
      <c r="O36" s="87"/>
    </row>
    <row r="37" spans="1:15" x14ac:dyDescent="0.4">
      <c r="A37" s="89"/>
      <c r="B37" s="89"/>
      <c r="C37" s="92"/>
      <c r="D37" s="92"/>
      <c r="E37" s="87"/>
      <c r="F37" s="87"/>
      <c r="G37" s="87"/>
      <c r="H37" s="87"/>
      <c r="I37" s="87"/>
      <c r="J37" s="87"/>
      <c r="K37" s="87"/>
      <c r="L37" s="87"/>
      <c r="M37" s="87"/>
      <c r="N37" s="87"/>
      <c r="O37" s="87"/>
    </row>
    <row r="38" spans="1:15" x14ac:dyDescent="0.4">
      <c r="A38" s="89"/>
      <c r="B38" s="89"/>
      <c r="C38" s="92"/>
      <c r="D38" s="92"/>
      <c r="E38" s="87"/>
      <c r="F38" s="87"/>
      <c r="G38" s="87"/>
      <c r="H38" s="87"/>
      <c r="I38" s="87"/>
      <c r="J38" s="87"/>
      <c r="K38" s="87"/>
      <c r="L38" s="87"/>
      <c r="M38" s="87"/>
      <c r="N38" s="87"/>
      <c r="O38" s="87"/>
    </row>
    <row r="39" spans="1:15" x14ac:dyDescent="0.4">
      <c r="A39" s="89"/>
      <c r="B39" s="89"/>
      <c r="C39" s="92"/>
      <c r="D39" s="92"/>
      <c r="E39" s="87"/>
      <c r="F39" s="87"/>
      <c r="G39" s="87"/>
      <c r="H39" s="87"/>
      <c r="I39" s="87"/>
      <c r="J39" s="87"/>
      <c r="K39" s="87"/>
      <c r="L39" s="87"/>
      <c r="M39" s="87"/>
      <c r="N39" s="87"/>
      <c r="O39" s="87"/>
    </row>
    <row r="40" spans="1:15" x14ac:dyDescent="0.4">
      <c r="A40" s="89"/>
      <c r="B40" s="89"/>
      <c r="C40" s="92"/>
      <c r="D40" s="92"/>
      <c r="E40" s="87"/>
      <c r="F40" s="87"/>
      <c r="G40" s="87"/>
      <c r="H40" s="87"/>
      <c r="I40" s="87"/>
      <c r="J40" s="87"/>
      <c r="K40" s="87"/>
      <c r="L40" s="87"/>
      <c r="M40" s="87"/>
      <c r="N40" s="87"/>
      <c r="O40" s="87"/>
    </row>
    <row r="41" spans="1:15" x14ac:dyDescent="0.4">
      <c r="A41" s="89"/>
      <c r="B41" s="89"/>
      <c r="C41" s="92"/>
      <c r="D41" s="92"/>
      <c r="E41" s="87"/>
      <c r="F41" s="87"/>
      <c r="G41" s="87"/>
      <c r="H41" s="87"/>
      <c r="I41" s="87"/>
      <c r="J41" s="87"/>
      <c r="K41" s="87"/>
      <c r="L41" s="87"/>
      <c r="M41" s="87"/>
      <c r="N41" s="87"/>
      <c r="O41" s="87"/>
    </row>
    <row r="42" spans="1:15" x14ac:dyDescent="0.4">
      <c r="A42" s="89"/>
      <c r="B42" s="89"/>
      <c r="C42" s="92"/>
      <c r="D42" s="92"/>
      <c r="E42" s="87"/>
      <c r="F42" s="87"/>
      <c r="G42" s="87"/>
      <c r="H42" s="87"/>
      <c r="I42" s="87"/>
      <c r="J42" s="87"/>
      <c r="K42" s="87"/>
      <c r="L42" s="87"/>
      <c r="M42" s="87"/>
      <c r="N42" s="87"/>
      <c r="O42" s="87"/>
    </row>
    <row r="43" spans="1:15" x14ac:dyDescent="0.4">
      <c r="A43" s="89"/>
      <c r="B43" s="89"/>
      <c r="C43" s="92"/>
      <c r="D43" s="92"/>
      <c r="E43" s="87"/>
      <c r="F43" s="87"/>
      <c r="G43" s="87"/>
      <c r="H43" s="87"/>
      <c r="I43" s="87"/>
      <c r="J43" s="87"/>
      <c r="K43" s="87"/>
      <c r="L43" s="87"/>
      <c r="M43" s="87"/>
      <c r="N43" s="87"/>
      <c r="O43" s="87"/>
    </row>
    <row r="44" spans="1:15" x14ac:dyDescent="0.4">
      <c r="A44" s="89"/>
      <c r="B44" s="89"/>
      <c r="C44" s="92"/>
      <c r="D44" s="92"/>
      <c r="E44" s="87"/>
      <c r="F44" s="87"/>
      <c r="G44" s="87"/>
      <c r="H44" s="87"/>
      <c r="I44" s="87"/>
      <c r="J44" s="87"/>
      <c r="K44" s="87"/>
      <c r="L44" s="87"/>
      <c r="M44" s="87"/>
      <c r="N44" s="87"/>
      <c r="O44" s="87"/>
    </row>
    <row r="45" spans="1:15" x14ac:dyDescent="0.4">
      <c r="A45" s="89"/>
      <c r="B45" s="89"/>
      <c r="C45" s="92"/>
      <c r="D45" s="92"/>
      <c r="E45" s="87"/>
      <c r="F45" s="87"/>
      <c r="G45" s="87"/>
      <c r="H45" s="87"/>
      <c r="I45" s="87"/>
      <c r="J45" s="87"/>
      <c r="K45" s="87"/>
      <c r="L45" s="87"/>
      <c r="M45" s="87"/>
      <c r="N45" s="87"/>
      <c r="O45" s="87"/>
    </row>
    <row r="46" spans="1:15" x14ac:dyDescent="0.4">
      <c r="A46" s="89"/>
      <c r="B46" s="89"/>
      <c r="C46" s="92"/>
      <c r="D46" s="92"/>
      <c r="E46" s="87"/>
      <c r="F46" s="87"/>
      <c r="G46" s="87"/>
      <c r="H46" s="87"/>
      <c r="I46" s="87"/>
      <c r="J46" s="87"/>
      <c r="K46" s="87"/>
      <c r="L46" s="87"/>
      <c r="M46" s="87"/>
      <c r="N46" s="87"/>
      <c r="O46" s="87"/>
    </row>
    <row r="47" spans="1:15" x14ac:dyDescent="0.4">
      <c r="A47" s="89"/>
      <c r="B47" s="89"/>
      <c r="C47" s="92"/>
      <c r="D47" s="92"/>
      <c r="E47" s="87"/>
      <c r="F47" s="87"/>
      <c r="G47" s="87"/>
      <c r="H47" s="87"/>
      <c r="I47" s="87"/>
      <c r="J47" s="87"/>
      <c r="K47" s="87"/>
      <c r="L47" s="87"/>
      <c r="M47" s="87"/>
      <c r="N47" s="87"/>
      <c r="O47" s="87"/>
    </row>
    <row r="48" spans="1:15" x14ac:dyDescent="0.4">
      <c r="A48" s="89"/>
      <c r="B48" s="89"/>
      <c r="C48" s="92"/>
      <c r="D48" s="92"/>
      <c r="E48" s="87"/>
      <c r="F48" s="87"/>
      <c r="G48" s="87"/>
      <c r="H48" s="87"/>
      <c r="I48" s="87"/>
      <c r="J48" s="87"/>
      <c r="K48" s="87"/>
      <c r="L48" s="87"/>
      <c r="M48" s="87"/>
      <c r="N48" s="87"/>
      <c r="O48" s="87"/>
    </row>
    <row r="49" spans="1:15" x14ac:dyDescent="0.4">
      <c r="A49" s="89"/>
      <c r="B49" s="89"/>
      <c r="C49" s="92"/>
      <c r="D49" s="92"/>
      <c r="E49" s="87"/>
      <c r="F49" s="87"/>
      <c r="G49" s="87"/>
      <c r="H49" s="87"/>
      <c r="I49" s="87"/>
      <c r="J49" s="87"/>
      <c r="K49" s="87"/>
      <c r="L49" s="87"/>
      <c r="M49" s="87"/>
      <c r="N49" s="87"/>
      <c r="O49" s="87"/>
    </row>
    <row r="50" spans="1:15" x14ac:dyDescent="0.4">
      <c r="A50" s="89"/>
      <c r="B50" s="89"/>
      <c r="C50" s="92"/>
      <c r="D50" s="92"/>
      <c r="E50" s="87"/>
      <c r="F50" s="87"/>
      <c r="G50" s="87"/>
      <c r="H50" s="87"/>
      <c r="I50" s="87"/>
      <c r="J50" s="87"/>
      <c r="K50" s="87"/>
      <c r="L50" s="87"/>
      <c r="M50" s="87"/>
      <c r="N50" s="87"/>
      <c r="O50" s="87"/>
    </row>
    <row r="51" spans="1:15" x14ac:dyDescent="0.4">
      <c r="A51" s="89"/>
      <c r="B51" s="89"/>
      <c r="C51" s="92"/>
      <c r="D51" s="92"/>
      <c r="E51" s="87"/>
      <c r="F51" s="87"/>
      <c r="G51" s="87"/>
      <c r="H51" s="87"/>
      <c r="I51" s="87"/>
      <c r="J51" s="87"/>
      <c r="K51" s="87"/>
      <c r="L51" s="87"/>
      <c r="M51" s="87"/>
      <c r="N51" s="87"/>
      <c r="O51" s="87"/>
    </row>
    <row r="52" spans="1:15" x14ac:dyDescent="0.4">
      <c r="A52" s="89"/>
      <c r="B52" s="95"/>
      <c r="C52" s="96"/>
      <c r="D52" s="96"/>
    </row>
    <row r="53" spans="1:15" x14ac:dyDescent="0.4">
      <c r="A53" s="89"/>
      <c r="B53" s="95"/>
      <c r="C53" s="96"/>
      <c r="D53" s="96"/>
    </row>
    <row r="54" spans="1:15" x14ac:dyDescent="0.4">
      <c r="A54" s="89"/>
      <c r="B54" s="95"/>
      <c r="C54" s="96"/>
      <c r="D54" s="96"/>
    </row>
    <row r="55" spans="1:15" x14ac:dyDescent="0.4">
      <c r="A55" s="89"/>
      <c r="B55" s="95"/>
      <c r="C55" s="96"/>
      <c r="D55" s="96"/>
    </row>
    <row r="56" spans="1:15" x14ac:dyDescent="0.4">
      <c r="A56" s="89"/>
      <c r="B56" s="95"/>
      <c r="C56" s="96"/>
      <c r="D56" s="96"/>
    </row>
    <row r="57" spans="1:15" x14ac:dyDescent="0.4">
      <c r="A57" s="89"/>
      <c r="B57" s="95"/>
      <c r="C57" s="96"/>
      <c r="D57" s="96"/>
    </row>
    <row r="58" spans="1:15" x14ac:dyDescent="0.4">
      <c r="A58" s="89"/>
      <c r="B58" s="95"/>
      <c r="C58" s="96"/>
      <c r="D58" s="96"/>
    </row>
    <row r="59" spans="1:15" x14ac:dyDescent="0.4">
      <c r="A59" s="89"/>
      <c r="B59" s="95"/>
      <c r="C59" s="96"/>
      <c r="D59" s="96"/>
    </row>
    <row r="60" spans="1:15" x14ac:dyDescent="0.4">
      <c r="A60" s="89"/>
      <c r="B60" s="95"/>
      <c r="C60" s="96"/>
      <c r="D60" s="96"/>
    </row>
    <row r="61" spans="1:15" x14ac:dyDescent="0.4">
      <c r="A61" s="89"/>
      <c r="B61" s="95"/>
      <c r="C61" s="96"/>
      <c r="D61" s="96"/>
    </row>
    <row r="62" spans="1:15" x14ac:dyDescent="0.4">
      <c r="A62" s="89"/>
      <c r="B62" s="95"/>
      <c r="C62" s="96"/>
      <c r="D62" s="96"/>
    </row>
    <row r="63" spans="1:15" x14ac:dyDescent="0.4">
      <c r="A63" s="89"/>
      <c r="B63" s="95"/>
      <c r="C63" s="96"/>
      <c r="D63" s="96"/>
    </row>
    <row r="64" spans="1:15" x14ac:dyDescent="0.4">
      <c r="A64" s="89"/>
      <c r="B64" s="95"/>
      <c r="C64" s="96"/>
      <c r="D64" s="96"/>
    </row>
    <row r="65" spans="1:4" x14ac:dyDescent="0.4">
      <c r="A65" s="89"/>
      <c r="B65" s="95"/>
      <c r="C65" s="96"/>
      <c r="D65" s="96"/>
    </row>
    <row r="66" spans="1:4" x14ac:dyDescent="0.4">
      <c r="A66" s="89"/>
      <c r="B66" s="95"/>
      <c r="C66" s="96"/>
      <c r="D66" s="96"/>
    </row>
    <row r="67" spans="1:4" x14ac:dyDescent="0.4">
      <c r="A67" s="89"/>
      <c r="B67" s="95"/>
      <c r="C67" s="96"/>
      <c r="D67" s="96"/>
    </row>
    <row r="68" spans="1:4" x14ac:dyDescent="0.4">
      <c r="A68" s="89"/>
      <c r="B68" s="95"/>
      <c r="C68" s="96"/>
      <c r="D68" s="96"/>
    </row>
    <row r="69" spans="1:4" x14ac:dyDescent="0.4">
      <c r="A69" s="89"/>
      <c r="B69" s="95"/>
      <c r="C69" s="96"/>
      <c r="D69" s="96"/>
    </row>
    <row r="70" spans="1:4" x14ac:dyDescent="0.4">
      <c r="A70" s="89"/>
      <c r="B70" s="95"/>
      <c r="C70" s="96"/>
      <c r="D70" s="96"/>
    </row>
    <row r="71" spans="1:4" x14ac:dyDescent="0.4">
      <c r="A71" s="89"/>
      <c r="B71" s="95"/>
      <c r="C71" s="96"/>
      <c r="D71" s="96"/>
    </row>
    <row r="72" spans="1:4" x14ac:dyDescent="0.4">
      <c r="A72" s="89"/>
      <c r="B72" s="95"/>
      <c r="C72" s="96"/>
      <c r="D72" s="96"/>
    </row>
    <row r="73" spans="1:4" x14ac:dyDescent="0.4">
      <c r="A73" s="89"/>
      <c r="B73" s="95"/>
      <c r="C73" s="96"/>
      <c r="D73" s="96"/>
    </row>
    <row r="74" spans="1:4" x14ac:dyDescent="0.4">
      <c r="A74" s="89"/>
      <c r="B74" s="95"/>
      <c r="C74" s="96"/>
      <c r="D74" s="96"/>
    </row>
    <row r="75" spans="1:4" x14ac:dyDescent="0.4">
      <c r="A75" s="89"/>
      <c r="B75" s="95"/>
      <c r="C75" s="96"/>
      <c r="D75" s="96"/>
    </row>
    <row r="76" spans="1:4" x14ac:dyDescent="0.4">
      <c r="A76" s="89"/>
      <c r="B76" s="95"/>
      <c r="C76" s="96"/>
      <c r="D76" s="96"/>
    </row>
    <row r="77" spans="1:4" x14ac:dyDescent="0.4">
      <c r="A77" s="89"/>
      <c r="B77" s="95"/>
      <c r="C77" s="96"/>
      <c r="D77" s="96"/>
    </row>
    <row r="78" spans="1:4" x14ac:dyDescent="0.4">
      <c r="A78" s="89"/>
      <c r="B78" s="95"/>
      <c r="C78" s="96"/>
      <c r="D78" s="96"/>
    </row>
    <row r="79" spans="1:4" x14ac:dyDescent="0.4">
      <c r="A79" s="89"/>
      <c r="B79" s="95"/>
      <c r="C79" s="96"/>
      <c r="D79" s="96"/>
    </row>
    <row r="80" spans="1:4" x14ac:dyDescent="0.4">
      <c r="A80" s="89"/>
      <c r="B80" s="95"/>
      <c r="C80" s="96"/>
      <c r="D80" s="96"/>
    </row>
    <row r="81" spans="1:4" x14ac:dyDescent="0.4">
      <c r="A81" s="89"/>
      <c r="B81" s="95"/>
      <c r="C81" s="96"/>
      <c r="D81" s="96"/>
    </row>
    <row r="82" spans="1:4" x14ac:dyDescent="0.4">
      <c r="A82" s="89"/>
      <c r="B82" s="95"/>
      <c r="C82" s="96"/>
      <c r="D82" s="96"/>
    </row>
    <row r="83" spans="1:4" x14ac:dyDescent="0.4">
      <c r="A83" s="89"/>
      <c r="B83" s="95"/>
      <c r="C83" s="96"/>
      <c r="D83" s="96"/>
    </row>
    <row r="84" spans="1:4" x14ac:dyDescent="0.4">
      <c r="A84" s="89"/>
      <c r="B84" s="95"/>
      <c r="C84" s="96"/>
      <c r="D84" s="96"/>
    </row>
    <row r="85" spans="1:4" x14ac:dyDescent="0.4">
      <c r="A85" s="89"/>
      <c r="B85" s="95"/>
      <c r="C85" s="96"/>
      <c r="D85" s="96"/>
    </row>
    <row r="86" spans="1:4" x14ac:dyDescent="0.4">
      <c r="A86" s="89"/>
      <c r="B86" s="95"/>
      <c r="C86" s="96"/>
      <c r="D86" s="96"/>
    </row>
    <row r="87" spans="1:4" x14ac:dyDescent="0.4">
      <c r="A87" s="89"/>
      <c r="B87" s="95"/>
      <c r="C87" s="96"/>
      <c r="D87" s="96"/>
    </row>
    <row r="88" spans="1:4" x14ac:dyDescent="0.4">
      <c r="A88" s="89"/>
      <c r="B88" s="95"/>
      <c r="C88" s="96"/>
      <c r="D88" s="96"/>
    </row>
    <row r="89" spans="1:4" x14ac:dyDescent="0.4">
      <c r="A89" s="89"/>
      <c r="B89" s="95"/>
      <c r="C89" s="96"/>
      <c r="D89" s="96"/>
    </row>
    <row r="90" spans="1:4" x14ac:dyDescent="0.4">
      <c r="A90" s="89"/>
      <c r="B90" s="95"/>
      <c r="C90" s="96"/>
      <c r="D90" s="96"/>
    </row>
    <row r="91" spans="1:4" x14ac:dyDescent="0.4">
      <c r="A91" s="89"/>
      <c r="B91" s="95"/>
      <c r="C91" s="96"/>
      <c r="D91" s="96"/>
    </row>
    <row r="92" spans="1:4" x14ac:dyDescent="0.4">
      <c r="A92" s="89"/>
      <c r="B92" s="95"/>
      <c r="C92" s="96"/>
      <c r="D92" s="96"/>
    </row>
    <row r="93" spans="1:4" x14ac:dyDescent="0.4">
      <c r="A93" s="89"/>
      <c r="B93" s="95"/>
      <c r="C93" s="96"/>
      <c r="D93" s="96"/>
    </row>
    <row r="94" spans="1:4" x14ac:dyDescent="0.4">
      <c r="A94" s="89"/>
      <c r="B94" s="95"/>
      <c r="C94" s="96"/>
      <c r="D94" s="96"/>
    </row>
    <row r="95" spans="1:4" x14ac:dyDescent="0.4">
      <c r="A95" s="89"/>
      <c r="B95" s="95"/>
      <c r="C95" s="96"/>
      <c r="D95" s="96"/>
    </row>
    <row r="96" spans="1:4" x14ac:dyDescent="0.4">
      <c r="A96" s="89"/>
      <c r="B96" s="95"/>
      <c r="C96" s="96"/>
      <c r="D96" s="96"/>
    </row>
    <row r="97" spans="1:4" x14ac:dyDescent="0.4">
      <c r="A97" s="89"/>
      <c r="B97" s="95"/>
      <c r="C97" s="96"/>
      <c r="D97" s="96"/>
    </row>
    <row r="98" spans="1:4" x14ac:dyDescent="0.4">
      <c r="A98" s="89"/>
      <c r="B98" s="95"/>
      <c r="C98" s="96"/>
      <c r="D98" s="96"/>
    </row>
    <row r="99" spans="1:4" x14ac:dyDescent="0.4">
      <c r="A99" s="89"/>
      <c r="B99" s="95"/>
      <c r="C99" s="96"/>
      <c r="D99" s="96"/>
    </row>
    <row r="100" spans="1:4" x14ac:dyDescent="0.4">
      <c r="A100" s="89"/>
      <c r="B100" s="95"/>
      <c r="C100" s="96"/>
      <c r="D100" s="96"/>
    </row>
    <row r="101" spans="1:4" x14ac:dyDescent="0.4">
      <c r="A101" s="89"/>
      <c r="B101" s="95"/>
      <c r="C101" s="96"/>
      <c r="D101" s="96"/>
    </row>
    <row r="102" spans="1:4" x14ac:dyDescent="0.4">
      <c r="A102" s="89"/>
      <c r="B102" s="95"/>
      <c r="C102" s="96"/>
      <c r="D102" s="96"/>
    </row>
    <row r="103" spans="1:4" x14ac:dyDescent="0.4">
      <c r="A103" s="89"/>
      <c r="B103" s="95"/>
      <c r="C103" s="96"/>
      <c r="D103" s="96"/>
    </row>
    <row r="104" spans="1:4" x14ac:dyDescent="0.4">
      <c r="A104" s="89"/>
      <c r="B104" s="95"/>
      <c r="C104" s="96"/>
      <c r="D104" s="96"/>
    </row>
    <row r="105" spans="1:4" x14ac:dyDescent="0.4">
      <c r="A105" s="89"/>
      <c r="B105" s="95"/>
      <c r="C105" s="96"/>
      <c r="D105" s="96"/>
    </row>
    <row r="106" spans="1:4" x14ac:dyDescent="0.4">
      <c r="A106" s="89"/>
      <c r="B106" s="95"/>
      <c r="C106" s="96"/>
      <c r="D106" s="96"/>
    </row>
    <row r="107" spans="1:4" x14ac:dyDescent="0.4">
      <c r="A107" s="89"/>
      <c r="B107" s="95"/>
      <c r="C107" s="96"/>
      <c r="D107" s="96"/>
    </row>
    <row r="108" spans="1:4" x14ac:dyDescent="0.4">
      <c r="A108" s="89"/>
      <c r="B108" s="95"/>
      <c r="C108" s="96"/>
      <c r="D108" s="96"/>
    </row>
    <row r="109" spans="1:4" x14ac:dyDescent="0.4">
      <c r="A109" s="89"/>
      <c r="B109" s="95"/>
      <c r="C109" s="96"/>
      <c r="D109" s="96"/>
    </row>
    <row r="110" spans="1:4" x14ac:dyDescent="0.4">
      <c r="A110" s="89"/>
      <c r="B110" s="95"/>
      <c r="C110" s="96"/>
      <c r="D110" s="96"/>
    </row>
    <row r="111" spans="1:4" x14ac:dyDescent="0.4">
      <c r="A111" s="89"/>
      <c r="B111" s="95"/>
      <c r="C111" s="96"/>
      <c r="D111" s="96"/>
    </row>
    <row r="112" spans="1:4" x14ac:dyDescent="0.4">
      <c r="A112" s="89"/>
      <c r="B112" s="95"/>
      <c r="C112" s="96"/>
      <c r="D112" s="96"/>
    </row>
    <row r="113" spans="1:4" x14ac:dyDescent="0.4">
      <c r="A113" s="89"/>
      <c r="B113" s="95"/>
      <c r="C113" s="96"/>
      <c r="D113" s="96"/>
    </row>
    <row r="114" spans="1:4" x14ac:dyDescent="0.4">
      <c r="A114" s="89"/>
      <c r="B114" s="95"/>
      <c r="C114" s="96"/>
      <c r="D114" s="96"/>
    </row>
    <row r="115" spans="1:4" x14ac:dyDescent="0.4">
      <c r="A115" s="89"/>
      <c r="B115" s="95"/>
      <c r="C115" s="96"/>
      <c r="D115" s="96"/>
    </row>
    <row r="116" spans="1:4" x14ac:dyDescent="0.4">
      <c r="A116" s="89"/>
      <c r="B116" s="95"/>
      <c r="C116" s="96"/>
      <c r="D116" s="96"/>
    </row>
    <row r="117" spans="1:4" x14ac:dyDescent="0.4">
      <c r="A117" s="89"/>
      <c r="B117" s="95"/>
      <c r="C117" s="96"/>
      <c r="D117" s="96"/>
    </row>
    <row r="118" spans="1:4" x14ac:dyDescent="0.4">
      <c r="A118" s="89"/>
      <c r="B118" s="95"/>
      <c r="C118" s="96"/>
      <c r="D118" s="96"/>
    </row>
    <row r="119" spans="1:4" x14ac:dyDescent="0.4">
      <c r="A119" s="89"/>
      <c r="B119" s="95"/>
      <c r="C119" s="96"/>
      <c r="D119" s="96"/>
    </row>
    <row r="120" spans="1:4" x14ac:dyDescent="0.4">
      <c r="A120" s="89"/>
      <c r="B120" s="95"/>
      <c r="C120" s="96"/>
      <c r="D120" s="96"/>
    </row>
    <row r="121" spans="1:4" x14ac:dyDescent="0.4">
      <c r="A121" s="89"/>
      <c r="B121" s="95"/>
      <c r="C121" s="96"/>
      <c r="D121" s="96"/>
    </row>
    <row r="122" spans="1:4" x14ac:dyDescent="0.4">
      <c r="A122" s="89"/>
      <c r="B122" s="95"/>
      <c r="C122" s="96"/>
      <c r="D122" s="96"/>
    </row>
    <row r="123" spans="1:4" x14ac:dyDescent="0.4">
      <c r="A123" s="89"/>
      <c r="B123" s="95"/>
      <c r="C123" s="96"/>
      <c r="D123" s="96"/>
    </row>
    <row r="124" spans="1:4" x14ac:dyDescent="0.4">
      <c r="A124" s="89"/>
      <c r="B124" s="95"/>
      <c r="C124" s="96"/>
      <c r="D124" s="96"/>
    </row>
    <row r="125" spans="1:4" x14ac:dyDescent="0.4">
      <c r="A125" s="89"/>
      <c r="B125" s="95"/>
      <c r="C125" s="96"/>
      <c r="D125" s="96"/>
    </row>
    <row r="126" spans="1:4" x14ac:dyDescent="0.4">
      <c r="A126" s="89"/>
      <c r="B126" s="95"/>
      <c r="C126" s="96"/>
      <c r="D126" s="96"/>
    </row>
    <row r="127" spans="1:4" x14ac:dyDescent="0.4">
      <c r="A127" s="89"/>
      <c r="B127" s="95"/>
      <c r="C127" s="96"/>
      <c r="D127" s="96"/>
    </row>
    <row r="128" spans="1:4" x14ac:dyDescent="0.4">
      <c r="A128" s="89"/>
      <c r="B128" s="95"/>
      <c r="C128" s="96"/>
      <c r="D128" s="96"/>
    </row>
    <row r="129" spans="1:4" x14ac:dyDescent="0.4">
      <c r="A129" s="89"/>
      <c r="B129" s="95"/>
      <c r="C129" s="96"/>
      <c r="D129" s="96"/>
    </row>
    <row r="130" spans="1:4" x14ac:dyDescent="0.4">
      <c r="A130" s="89"/>
      <c r="B130" s="95"/>
      <c r="C130" s="96"/>
      <c r="D130" s="96"/>
    </row>
    <row r="131" spans="1:4" x14ac:dyDescent="0.4">
      <c r="A131" s="89"/>
      <c r="B131" s="95"/>
      <c r="C131" s="96"/>
      <c r="D131" s="96"/>
    </row>
    <row r="132" spans="1:4" x14ac:dyDescent="0.4">
      <c r="A132" s="89"/>
      <c r="B132" s="95"/>
      <c r="C132" s="96"/>
      <c r="D132" s="96"/>
    </row>
    <row r="133" spans="1:4" x14ac:dyDescent="0.4">
      <c r="A133" s="89"/>
      <c r="B133" s="95"/>
      <c r="C133" s="96"/>
      <c r="D133" s="96"/>
    </row>
    <row r="134" spans="1:4" x14ac:dyDescent="0.4">
      <c r="A134" s="89"/>
      <c r="B134" s="95"/>
      <c r="C134" s="96"/>
      <c r="D134" s="96"/>
    </row>
    <row r="135" spans="1:4" x14ac:dyDescent="0.4">
      <c r="A135" s="89"/>
      <c r="B135" s="95"/>
      <c r="C135" s="96"/>
      <c r="D135" s="96"/>
    </row>
    <row r="136" spans="1:4" x14ac:dyDescent="0.4">
      <c r="A136" s="89"/>
      <c r="B136" s="95"/>
      <c r="C136" s="96"/>
      <c r="D136" s="96"/>
    </row>
    <row r="137" spans="1:4" x14ac:dyDescent="0.4">
      <c r="A137" s="89"/>
      <c r="B137" s="95"/>
      <c r="C137" s="96"/>
      <c r="D137" s="96"/>
    </row>
    <row r="138" spans="1:4" x14ac:dyDescent="0.4">
      <c r="A138" s="89"/>
      <c r="B138" s="95"/>
      <c r="C138" s="96"/>
      <c r="D138" s="96"/>
    </row>
    <row r="139" spans="1:4" x14ac:dyDescent="0.4">
      <c r="A139" s="89"/>
      <c r="B139" s="95"/>
      <c r="C139" s="96"/>
      <c r="D139" s="96"/>
    </row>
    <row r="140" spans="1:4" x14ac:dyDescent="0.4">
      <c r="A140" s="89"/>
      <c r="B140" s="95"/>
      <c r="C140" s="96"/>
      <c r="D140" s="96"/>
    </row>
    <row r="141" spans="1:4" x14ac:dyDescent="0.4">
      <c r="A141" s="89"/>
      <c r="B141" s="95"/>
      <c r="C141" s="96"/>
      <c r="D141" s="96"/>
    </row>
    <row r="142" spans="1:4" x14ac:dyDescent="0.4">
      <c r="A142" s="89"/>
      <c r="B142" s="95"/>
      <c r="C142" s="96"/>
      <c r="D142" s="96"/>
    </row>
    <row r="143" spans="1:4" x14ac:dyDescent="0.4">
      <c r="A143" s="89"/>
      <c r="B143" s="95"/>
      <c r="C143" s="96"/>
      <c r="D143" s="96"/>
    </row>
    <row r="144" spans="1:4" x14ac:dyDescent="0.4">
      <c r="A144" s="89"/>
      <c r="B144" s="95"/>
      <c r="C144" s="96"/>
      <c r="D144" s="96"/>
    </row>
    <row r="145" spans="1:4" x14ac:dyDescent="0.4">
      <c r="A145" s="89"/>
      <c r="B145" s="95"/>
      <c r="C145" s="96"/>
      <c r="D145" s="96"/>
    </row>
    <row r="146" spans="1:4" x14ac:dyDescent="0.4">
      <c r="A146" s="89"/>
      <c r="B146" s="95"/>
      <c r="C146" s="96"/>
      <c r="D146" s="96"/>
    </row>
    <row r="147" spans="1:4" x14ac:dyDescent="0.4">
      <c r="A147" s="89"/>
      <c r="B147" s="95"/>
      <c r="C147" s="96"/>
      <c r="D147" s="96"/>
    </row>
    <row r="148" spans="1:4" x14ac:dyDescent="0.4">
      <c r="A148" s="89"/>
      <c r="B148" s="95"/>
      <c r="C148" s="96"/>
      <c r="D148" s="96"/>
    </row>
    <row r="149" spans="1:4" x14ac:dyDescent="0.4">
      <c r="A149" s="89"/>
      <c r="B149" s="95"/>
      <c r="C149" s="96"/>
      <c r="D149" s="96"/>
    </row>
    <row r="150" spans="1:4" x14ac:dyDescent="0.4">
      <c r="A150" s="89"/>
      <c r="B150" s="95"/>
      <c r="C150" s="96"/>
      <c r="D150" s="96"/>
    </row>
    <row r="151" spans="1:4" x14ac:dyDescent="0.4">
      <c r="A151" s="89"/>
      <c r="B151" s="95"/>
      <c r="C151" s="96"/>
      <c r="D151" s="96"/>
    </row>
    <row r="152" spans="1:4" x14ac:dyDescent="0.4">
      <c r="A152" s="89"/>
      <c r="B152" s="95"/>
      <c r="C152" s="96"/>
      <c r="D152" s="96"/>
    </row>
    <row r="153" spans="1:4" x14ac:dyDescent="0.4">
      <c r="A153" s="89"/>
      <c r="B153" s="95"/>
      <c r="C153" s="96"/>
      <c r="D153" s="96"/>
    </row>
    <row r="154" spans="1:4" x14ac:dyDescent="0.4">
      <c r="A154" s="89"/>
      <c r="B154" s="95"/>
      <c r="C154" s="96"/>
      <c r="D154" s="96"/>
    </row>
    <row r="155" spans="1:4" x14ac:dyDescent="0.4">
      <c r="A155" s="89"/>
      <c r="B155" s="95"/>
      <c r="C155" s="96"/>
      <c r="D155" s="96"/>
    </row>
    <row r="156" spans="1:4" x14ac:dyDescent="0.4">
      <c r="A156" s="89"/>
      <c r="B156" s="95"/>
      <c r="C156" s="96"/>
      <c r="D156" s="96"/>
    </row>
    <row r="157" spans="1:4" x14ac:dyDescent="0.4">
      <c r="A157" s="89"/>
      <c r="B157" s="95"/>
      <c r="C157" s="96"/>
      <c r="D157" s="96"/>
    </row>
    <row r="158" spans="1:4" x14ac:dyDescent="0.4">
      <c r="A158" s="89"/>
      <c r="B158" s="95"/>
      <c r="C158" s="96"/>
      <c r="D158" s="96"/>
    </row>
    <row r="159" spans="1:4" x14ac:dyDescent="0.4">
      <c r="A159" s="89"/>
      <c r="B159" s="95"/>
      <c r="C159" s="96"/>
      <c r="D159" s="96"/>
    </row>
    <row r="160" spans="1:4" x14ac:dyDescent="0.4">
      <c r="A160" s="89"/>
      <c r="B160" s="95"/>
      <c r="C160" s="96"/>
      <c r="D160" s="96"/>
    </row>
    <row r="161" spans="1:4" x14ac:dyDescent="0.4">
      <c r="A161" s="89"/>
      <c r="B161" s="95"/>
      <c r="C161" s="96"/>
      <c r="D161" s="96"/>
    </row>
    <row r="162" spans="1:4" x14ac:dyDescent="0.4">
      <c r="A162" s="89"/>
      <c r="B162" s="95"/>
      <c r="C162" s="96"/>
      <c r="D162" s="96"/>
    </row>
    <row r="163" spans="1:4" x14ac:dyDescent="0.4">
      <c r="A163" s="89"/>
      <c r="B163" s="95"/>
      <c r="C163" s="96"/>
      <c r="D163" s="96"/>
    </row>
    <row r="164" spans="1:4" x14ac:dyDescent="0.4">
      <c r="A164" s="89"/>
      <c r="B164" s="95"/>
      <c r="C164" s="96"/>
      <c r="D164" s="96"/>
    </row>
    <row r="165" spans="1:4" x14ac:dyDescent="0.4">
      <c r="A165" s="89"/>
      <c r="B165" s="95"/>
      <c r="C165" s="96"/>
      <c r="D165" s="96"/>
    </row>
    <row r="166" spans="1:4" x14ac:dyDescent="0.4">
      <c r="A166" s="89"/>
      <c r="B166" s="95"/>
      <c r="C166" s="96"/>
      <c r="D166" s="96"/>
    </row>
    <row r="167" spans="1:4" x14ac:dyDescent="0.4">
      <c r="A167" s="89"/>
      <c r="B167" s="95"/>
      <c r="C167" s="96"/>
      <c r="D167" s="96"/>
    </row>
    <row r="168" spans="1:4" x14ac:dyDescent="0.4">
      <c r="A168" s="89"/>
      <c r="B168" s="95"/>
      <c r="C168" s="96"/>
      <c r="D168" s="96"/>
    </row>
    <row r="169" spans="1:4" x14ac:dyDescent="0.4">
      <c r="A169" s="89"/>
      <c r="B169" s="95"/>
      <c r="C169" s="96"/>
      <c r="D169" s="96"/>
    </row>
    <row r="170" spans="1:4" x14ac:dyDescent="0.4">
      <c r="A170" s="89"/>
      <c r="B170" s="95"/>
      <c r="C170" s="96"/>
      <c r="D170" s="96"/>
    </row>
    <row r="171" spans="1:4" x14ac:dyDescent="0.4">
      <c r="A171" s="89"/>
      <c r="B171" s="95"/>
      <c r="C171" s="96"/>
      <c r="D171" s="96"/>
    </row>
    <row r="172" spans="1:4" x14ac:dyDescent="0.4">
      <c r="A172" s="89"/>
      <c r="B172" s="95"/>
      <c r="C172" s="96"/>
      <c r="D172" s="96"/>
    </row>
    <row r="173" spans="1:4" x14ac:dyDescent="0.4">
      <c r="A173" s="89"/>
      <c r="B173" s="95"/>
      <c r="C173" s="96"/>
      <c r="D173" s="96"/>
    </row>
    <row r="174" spans="1:4" x14ac:dyDescent="0.4">
      <c r="A174" s="89"/>
      <c r="B174" s="95"/>
      <c r="C174" s="96"/>
      <c r="D174" s="96"/>
    </row>
    <row r="175" spans="1:4" x14ac:dyDescent="0.4">
      <c r="A175" s="89"/>
      <c r="B175" s="95"/>
      <c r="C175" s="96"/>
      <c r="D175" s="96"/>
    </row>
    <row r="176" spans="1:4" x14ac:dyDescent="0.4">
      <c r="A176" s="89"/>
      <c r="B176" s="95"/>
      <c r="C176" s="96"/>
      <c r="D176" s="96"/>
    </row>
    <row r="177" spans="1:4" x14ac:dyDescent="0.4">
      <c r="A177" s="89"/>
      <c r="B177" s="95"/>
      <c r="C177" s="96"/>
      <c r="D177" s="96"/>
    </row>
    <row r="178" spans="1:4" x14ac:dyDescent="0.4">
      <c r="A178" s="89"/>
      <c r="B178" s="95"/>
      <c r="C178" s="96"/>
      <c r="D178" s="96"/>
    </row>
    <row r="179" spans="1:4" x14ac:dyDescent="0.4">
      <c r="A179" s="89"/>
      <c r="B179" s="95"/>
      <c r="C179" s="96"/>
      <c r="D179" s="96"/>
    </row>
    <row r="180" spans="1:4" x14ac:dyDescent="0.4">
      <c r="A180" s="89"/>
      <c r="B180" s="95"/>
      <c r="C180" s="96"/>
      <c r="D180" s="96"/>
    </row>
    <row r="181" spans="1:4" x14ac:dyDescent="0.4">
      <c r="A181" s="89"/>
      <c r="B181" s="95"/>
      <c r="C181" s="96"/>
      <c r="D181" s="96"/>
    </row>
    <row r="182" spans="1:4" x14ac:dyDescent="0.4">
      <c r="A182" s="89"/>
      <c r="B182" s="95"/>
      <c r="C182" s="96"/>
      <c r="D182" s="96"/>
    </row>
    <row r="183" spans="1:4" x14ac:dyDescent="0.4">
      <c r="A183" s="89"/>
      <c r="B183" s="95"/>
      <c r="C183" s="96"/>
      <c r="D183" s="96"/>
    </row>
    <row r="184" spans="1:4" x14ac:dyDescent="0.4">
      <c r="A184" s="89"/>
      <c r="B184" s="95"/>
      <c r="C184" s="96"/>
      <c r="D184" s="96"/>
    </row>
    <row r="185" spans="1:4" x14ac:dyDescent="0.4">
      <c r="A185" s="89"/>
      <c r="B185" s="95"/>
      <c r="C185" s="96"/>
      <c r="D185" s="96"/>
    </row>
    <row r="186" spans="1:4" x14ac:dyDescent="0.4">
      <c r="A186" s="89"/>
      <c r="B186" s="95"/>
      <c r="C186" s="96"/>
      <c r="D186" s="96"/>
    </row>
    <row r="187" spans="1:4" x14ac:dyDescent="0.4">
      <c r="A187" s="89"/>
      <c r="B187" s="95"/>
      <c r="C187" s="96"/>
      <c r="D187" s="96"/>
    </row>
    <row r="188" spans="1:4" x14ac:dyDescent="0.4">
      <c r="A188" s="89"/>
      <c r="B188" s="95"/>
      <c r="C188" s="96"/>
      <c r="D188" s="96"/>
    </row>
    <row r="189" spans="1:4" x14ac:dyDescent="0.4">
      <c r="A189" s="89"/>
      <c r="B189" s="95"/>
      <c r="C189" s="96"/>
      <c r="D189" s="96"/>
    </row>
    <row r="190" spans="1:4" x14ac:dyDescent="0.4">
      <c r="A190" s="89"/>
      <c r="B190" s="95"/>
      <c r="C190" s="96"/>
      <c r="D190" s="96"/>
    </row>
    <row r="191" spans="1:4" x14ac:dyDescent="0.4">
      <c r="A191" s="89"/>
      <c r="B191" s="95"/>
      <c r="C191" s="96"/>
      <c r="D191" s="96"/>
    </row>
    <row r="192" spans="1:4" x14ac:dyDescent="0.4">
      <c r="A192" s="89"/>
      <c r="B192" s="95"/>
      <c r="C192" s="96"/>
      <c r="D192" s="96"/>
    </row>
    <row r="193" spans="1:4" x14ac:dyDescent="0.4">
      <c r="A193" s="89"/>
      <c r="B193" s="95"/>
      <c r="C193" s="96"/>
      <c r="D193" s="96"/>
    </row>
    <row r="194" spans="1:4" x14ac:dyDescent="0.4">
      <c r="A194" s="89"/>
      <c r="B194" s="95"/>
      <c r="C194" s="96"/>
      <c r="D194" s="96"/>
    </row>
    <row r="195" spans="1:4" x14ac:dyDescent="0.4">
      <c r="A195" s="89"/>
      <c r="B195" s="95"/>
      <c r="C195" s="96"/>
      <c r="D195" s="96"/>
    </row>
    <row r="196" spans="1:4" x14ac:dyDescent="0.4">
      <c r="A196" s="89"/>
      <c r="B196" s="95"/>
      <c r="C196" s="96"/>
      <c r="D196" s="96"/>
    </row>
    <row r="197" spans="1:4" x14ac:dyDescent="0.4">
      <c r="A197" s="89"/>
      <c r="B197" s="95"/>
      <c r="C197" s="96"/>
      <c r="D197" s="96"/>
    </row>
    <row r="198" spans="1:4" x14ac:dyDescent="0.4">
      <c r="A198" s="89"/>
      <c r="B198" s="95"/>
      <c r="C198" s="96"/>
      <c r="D198" s="96"/>
    </row>
    <row r="199" spans="1:4" x14ac:dyDescent="0.4">
      <c r="A199" s="89"/>
      <c r="B199" s="95"/>
      <c r="C199" s="96"/>
      <c r="D199" s="96"/>
    </row>
    <row r="200" spans="1:4" x14ac:dyDescent="0.4">
      <c r="A200" s="89"/>
      <c r="B200" s="95"/>
      <c r="C200" s="96"/>
      <c r="D200" s="96"/>
    </row>
    <row r="201" spans="1:4" x14ac:dyDescent="0.4">
      <c r="A201" s="89"/>
      <c r="B201" s="95"/>
      <c r="C201" s="96"/>
      <c r="D201" s="96"/>
    </row>
    <row r="202" spans="1:4" x14ac:dyDescent="0.4">
      <c r="A202" s="89"/>
      <c r="B202" s="95"/>
      <c r="C202" s="96"/>
      <c r="D202" s="96"/>
    </row>
    <row r="203" spans="1:4" x14ac:dyDescent="0.4">
      <c r="A203" s="89"/>
      <c r="B203" s="95"/>
      <c r="C203" s="96"/>
      <c r="D203" s="96"/>
    </row>
    <row r="204" spans="1:4" x14ac:dyDescent="0.4">
      <c r="A204" s="89"/>
      <c r="B204" s="95"/>
      <c r="C204" s="96"/>
      <c r="D204" s="96"/>
    </row>
    <row r="205" spans="1:4" x14ac:dyDescent="0.4">
      <c r="A205" s="89"/>
      <c r="B205" s="95"/>
      <c r="C205" s="96"/>
      <c r="D205" s="96"/>
    </row>
    <row r="206" spans="1:4" x14ac:dyDescent="0.4">
      <c r="A206" s="89"/>
      <c r="B206" s="95"/>
      <c r="C206" s="96"/>
      <c r="D206" s="96"/>
    </row>
    <row r="207" spans="1:4" x14ac:dyDescent="0.4">
      <c r="A207" s="89"/>
      <c r="B207" s="95"/>
      <c r="C207" s="96"/>
      <c r="D207" s="96"/>
    </row>
    <row r="208" spans="1:4" x14ac:dyDescent="0.4">
      <c r="A208" s="87"/>
      <c r="B208" s="95"/>
      <c r="C208" s="95"/>
      <c r="D208" s="95"/>
    </row>
    <row r="209" spans="1:8" x14ac:dyDescent="0.4">
      <c r="A209" s="87"/>
      <c r="B209" s="97" t="s">
        <v>80</v>
      </c>
      <c r="C209" s="97" t="s">
        <v>120</v>
      </c>
      <c r="D209" s="98" t="s">
        <v>80</v>
      </c>
      <c r="E209" s="98" t="s">
        <v>120</v>
      </c>
    </row>
    <row r="210" spans="1:8" x14ac:dyDescent="0.4">
      <c r="A210" s="87"/>
      <c r="B210" s="99" t="s">
        <v>82</v>
      </c>
      <c r="C210" s="99" t="s">
        <v>52</v>
      </c>
      <c r="D210" s="29" t="s">
        <v>82</v>
      </c>
      <c r="F210" s="29" t="str">
        <f>IF(NOT(ISBLANK(D210)),D210,IF(NOT(ISBLANK(E210)),"     "&amp;E210,FALSE))</f>
        <v>Afectación Económica o presupuestal</v>
      </c>
      <c r="G210" s="29" t="s">
        <v>82</v>
      </c>
      <c r="H210" s="29" t="str">
        <f ca="1">IF(NOT(ISERROR(MATCH(G210,_xlfn.ANCHORARRAY(B221),0))),F223&amp;"Por favor no seleccionar los criterios de impacto",G210)</f>
        <v>Afectación Económica o presupuestal</v>
      </c>
    </row>
    <row r="211" spans="1:8" x14ac:dyDescent="0.4">
      <c r="A211" s="87"/>
      <c r="B211" s="99" t="s">
        <v>82</v>
      </c>
      <c r="C211" s="99" t="s">
        <v>84</v>
      </c>
      <c r="E211" s="29" t="s">
        <v>52</v>
      </c>
      <c r="F211" s="29" t="str">
        <f t="shared" ref="F211:F221" si="0">IF(NOT(ISBLANK(D211)),D211,IF(NOT(ISBLANK(E211)),"     "&amp;E211,FALSE))</f>
        <v xml:space="preserve">     Afectación menor a 10 SMLMV .</v>
      </c>
    </row>
    <row r="212" spans="1:8" x14ac:dyDescent="0.4">
      <c r="A212" s="87"/>
      <c r="B212" s="99" t="s">
        <v>82</v>
      </c>
      <c r="C212" s="99" t="s">
        <v>85</v>
      </c>
      <c r="E212" s="29" t="s">
        <v>84</v>
      </c>
      <c r="F212" s="29" t="str">
        <f t="shared" si="0"/>
        <v xml:space="preserve">     Entre 10 y 50 SMLMV </v>
      </c>
    </row>
    <row r="213" spans="1:8" x14ac:dyDescent="0.4">
      <c r="A213" s="87"/>
      <c r="B213" s="99" t="s">
        <v>82</v>
      </c>
      <c r="C213" s="99" t="s">
        <v>86</v>
      </c>
      <c r="E213" s="29" t="s">
        <v>85</v>
      </c>
      <c r="F213" s="29" t="str">
        <f t="shared" si="0"/>
        <v xml:space="preserve">     Entre 50 y 100 SMLMV </v>
      </c>
    </row>
    <row r="214" spans="1:8" x14ac:dyDescent="0.4">
      <c r="A214" s="87"/>
      <c r="B214" s="99" t="s">
        <v>82</v>
      </c>
      <c r="C214" s="99" t="s">
        <v>87</v>
      </c>
      <c r="E214" s="29" t="s">
        <v>86</v>
      </c>
      <c r="F214" s="29" t="str">
        <f t="shared" si="0"/>
        <v xml:space="preserve">     Entre 100 y 500 SMLMV </v>
      </c>
    </row>
    <row r="215" spans="1:8" x14ac:dyDescent="0.4">
      <c r="A215" s="87"/>
      <c r="B215" s="99" t="s">
        <v>51</v>
      </c>
      <c r="C215" s="99" t="s">
        <v>88</v>
      </c>
      <c r="E215" s="29" t="s">
        <v>87</v>
      </c>
      <c r="F215" s="29" t="str">
        <f t="shared" si="0"/>
        <v xml:space="preserve">     Mayor a 500 SMLMV </v>
      </c>
    </row>
    <row r="216" spans="1:8" x14ac:dyDescent="0.4">
      <c r="A216" s="87"/>
      <c r="B216" s="99" t="s">
        <v>51</v>
      </c>
      <c r="C216" s="99" t="s">
        <v>89</v>
      </c>
      <c r="D216" s="29" t="s">
        <v>51</v>
      </c>
      <c r="F216" s="29" t="str">
        <f t="shared" si="0"/>
        <v>Pérdida Reputacional</v>
      </c>
    </row>
    <row r="217" spans="1:8" x14ac:dyDescent="0.4">
      <c r="A217" s="87"/>
      <c r="B217" s="99" t="s">
        <v>51</v>
      </c>
      <c r="C217" s="99" t="s">
        <v>91</v>
      </c>
      <c r="E217" s="29" t="s">
        <v>88</v>
      </c>
      <c r="F217" s="29" t="str">
        <f t="shared" si="0"/>
        <v xml:space="preserve">     El riesgo afecta la imagen de alguna área de la organización</v>
      </c>
    </row>
    <row r="218" spans="1:8" x14ac:dyDescent="0.4">
      <c r="A218" s="87"/>
      <c r="B218" s="99" t="s">
        <v>51</v>
      </c>
      <c r="C218" s="99" t="s">
        <v>90</v>
      </c>
      <c r="E218" s="29" t="s">
        <v>89</v>
      </c>
      <c r="F218" s="29" t="str">
        <f t="shared" si="0"/>
        <v xml:space="preserve">     El riesgo afecta la imagen de la entidad internamente, de conocimiento general, nivel interno, de junta dircetiva y accionistas y/o de provedores</v>
      </c>
    </row>
    <row r="219" spans="1:8" x14ac:dyDescent="0.4">
      <c r="A219" s="87"/>
      <c r="B219" s="99" t="s">
        <v>51</v>
      </c>
      <c r="C219" s="99" t="s">
        <v>99</v>
      </c>
      <c r="E219" s="29" t="s">
        <v>91</v>
      </c>
      <c r="F219" s="29" t="str">
        <f t="shared" si="0"/>
        <v xml:space="preserve">     El riesgo afecta la imagen de la entidad con algunos usuarios de relevancia frente al logro de los objetivos</v>
      </c>
    </row>
    <row r="220" spans="1:8" x14ac:dyDescent="0.4">
      <c r="A220" s="87"/>
      <c r="B220" s="100"/>
      <c r="C220" s="100"/>
      <c r="E220" s="29" t="s">
        <v>90</v>
      </c>
      <c r="F220" s="29" t="str">
        <f t="shared" si="0"/>
        <v xml:space="preserve">     El riesgo afecta la imagen de de la entidad con efecto publicitario sostenido a nivel de sector administrativo, nivel departamental o municipal</v>
      </c>
    </row>
    <row r="221" spans="1:8" x14ac:dyDescent="0.4">
      <c r="A221" s="87"/>
      <c r="B221" s="100" t="e" cm="1">
        <f t="array" aca="1" ref="B221:B223" ca="1">_xlfn.UNIQUE(Tabla1[[#All],[Criterios]])</f>
        <v>#NAME?</v>
      </c>
      <c r="C221" s="100"/>
      <c r="E221" s="29" t="s">
        <v>99</v>
      </c>
      <c r="F221" s="29" t="str">
        <f t="shared" si="0"/>
        <v xml:space="preserve">     El riesgo afecta la imagen de la entidad a nivel nacional, con efecto publicitarios sostenible a nivel país</v>
      </c>
    </row>
    <row r="222" spans="1:8" x14ac:dyDescent="0.4">
      <c r="A222" s="87"/>
      <c r="B222" s="100" t="e">
        <f ca="1"/>
        <v>#NAME?</v>
      </c>
      <c r="C222" s="100"/>
    </row>
    <row r="223" spans="1:8" x14ac:dyDescent="0.4">
      <c r="B223" s="100" t="e">
        <f ca="1"/>
        <v>#NAME?</v>
      </c>
      <c r="C223" s="100"/>
      <c r="F223" s="101" t="s">
        <v>122</v>
      </c>
    </row>
    <row r="224" spans="1:8" x14ac:dyDescent="0.4">
      <c r="B224" s="102"/>
      <c r="C224" s="102"/>
      <c r="F224" s="101" t="s">
        <v>123</v>
      </c>
    </row>
    <row r="225" spans="2:4" x14ac:dyDescent="0.4">
      <c r="B225" s="102"/>
      <c r="C225" s="102"/>
    </row>
    <row r="226" spans="2:4" x14ac:dyDescent="0.4">
      <c r="B226" s="102"/>
      <c r="C226" s="102"/>
    </row>
    <row r="227" spans="2:4" x14ac:dyDescent="0.4">
      <c r="B227" s="102"/>
      <c r="C227" s="102"/>
      <c r="D227" s="102"/>
    </row>
    <row r="228" spans="2:4" x14ac:dyDescent="0.4">
      <c r="B228" s="102"/>
      <c r="C228" s="102"/>
      <c r="D228" s="102"/>
    </row>
    <row r="229" spans="2:4" x14ac:dyDescent="0.4">
      <c r="B229" s="102"/>
      <c r="C229" s="102"/>
      <c r="D229" s="102"/>
    </row>
    <row r="230" spans="2:4" x14ac:dyDescent="0.4">
      <c r="B230" s="102"/>
      <c r="C230" s="102"/>
      <c r="D230" s="102"/>
    </row>
    <row r="231" spans="2:4" x14ac:dyDescent="0.4">
      <c r="B231" s="102"/>
      <c r="C231" s="102"/>
      <c r="D231" s="102"/>
    </row>
    <row r="232" spans="2:4" x14ac:dyDescent="0.4">
      <c r="B232" s="102"/>
      <c r="C232" s="102"/>
      <c r="D232" s="10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O72"/>
  <sheetViews>
    <sheetView topLeftCell="A48" workbookViewId="0">
      <selection activeCell="B51" sqref="B51"/>
    </sheetView>
  </sheetViews>
  <sheetFormatPr baseColWidth="10" defaultRowHeight="15" x14ac:dyDescent="0.25"/>
  <cols>
    <col min="1" max="1" width="24.28515625" bestFit="1" customWidth="1"/>
    <col min="2" max="2" width="35" customWidth="1"/>
    <col min="8" max="8" width="57.42578125" customWidth="1"/>
    <col min="9" max="9" width="27.140625" bestFit="1" customWidth="1"/>
    <col min="10" max="10" width="14.42578125" customWidth="1"/>
    <col min="12" max="12" width="90.28515625" bestFit="1" customWidth="1"/>
    <col min="13" max="13" width="5" bestFit="1" customWidth="1"/>
    <col min="15" max="15" width="27.28515625" customWidth="1"/>
  </cols>
  <sheetData>
    <row r="1" spans="1:15" x14ac:dyDescent="0.25">
      <c r="A1" t="s">
        <v>149</v>
      </c>
      <c r="C1" t="s">
        <v>150</v>
      </c>
      <c r="H1" t="s">
        <v>149</v>
      </c>
      <c r="I1" t="s">
        <v>152</v>
      </c>
      <c r="J1" t="s">
        <v>4</v>
      </c>
      <c r="L1" t="s">
        <v>46</v>
      </c>
      <c r="N1" t="s">
        <v>3</v>
      </c>
    </row>
    <row r="2" spans="1:15" ht="25.5" x14ac:dyDescent="0.25">
      <c r="A2" t="s">
        <v>112</v>
      </c>
      <c r="C2" t="s">
        <v>304</v>
      </c>
      <c r="H2" t="s">
        <v>133</v>
      </c>
      <c r="I2" s="5" t="s">
        <v>151</v>
      </c>
      <c r="J2" s="30">
        <v>0.2</v>
      </c>
      <c r="L2" t="s">
        <v>93</v>
      </c>
      <c r="M2">
        <v>2</v>
      </c>
      <c r="N2" s="28">
        <v>0.2</v>
      </c>
      <c r="O2" s="5" t="s">
        <v>45</v>
      </c>
    </row>
    <row r="3" spans="1:15" ht="25.5" x14ac:dyDescent="0.25">
      <c r="A3" t="s">
        <v>258</v>
      </c>
      <c r="C3" t="s">
        <v>259</v>
      </c>
      <c r="H3" t="s">
        <v>84</v>
      </c>
      <c r="I3" s="8" t="s">
        <v>77</v>
      </c>
      <c r="J3" s="31">
        <v>0.4</v>
      </c>
      <c r="L3" t="s">
        <v>94</v>
      </c>
      <c r="M3">
        <v>24</v>
      </c>
      <c r="N3" s="28">
        <v>0.4</v>
      </c>
      <c r="O3" s="8" t="s">
        <v>47</v>
      </c>
    </row>
    <row r="4" spans="1:15" ht="25.5" x14ac:dyDescent="0.25">
      <c r="A4" t="s">
        <v>113</v>
      </c>
      <c r="C4" t="s">
        <v>108</v>
      </c>
      <c r="H4" t="s">
        <v>85</v>
      </c>
      <c r="I4" s="11" t="s">
        <v>74</v>
      </c>
      <c r="J4" s="32">
        <v>0.6</v>
      </c>
      <c r="L4" t="s">
        <v>95</v>
      </c>
      <c r="M4">
        <v>500</v>
      </c>
      <c r="N4" s="28">
        <v>0.6</v>
      </c>
      <c r="O4" s="11" t="s">
        <v>98</v>
      </c>
    </row>
    <row r="5" spans="1:15" ht="25.5" x14ac:dyDescent="0.25">
      <c r="C5" t="s">
        <v>262</v>
      </c>
      <c r="H5" t="s">
        <v>86</v>
      </c>
      <c r="I5" s="12" t="s">
        <v>6</v>
      </c>
      <c r="J5" s="33">
        <v>0.8</v>
      </c>
      <c r="L5" t="s">
        <v>96</v>
      </c>
      <c r="M5">
        <v>5000</v>
      </c>
      <c r="N5" s="28">
        <v>0.8</v>
      </c>
      <c r="O5" s="12" t="s">
        <v>5</v>
      </c>
    </row>
    <row r="6" spans="1:15" ht="25.5" x14ac:dyDescent="0.25">
      <c r="H6" t="s">
        <v>87</v>
      </c>
      <c r="I6" s="13" t="s">
        <v>78</v>
      </c>
      <c r="J6" s="34">
        <v>1</v>
      </c>
      <c r="L6" t="s">
        <v>97</v>
      </c>
      <c r="M6">
        <v>5000</v>
      </c>
      <c r="N6" s="28">
        <v>1</v>
      </c>
      <c r="O6" s="13" t="s">
        <v>48</v>
      </c>
    </row>
    <row r="7" spans="1:15" ht="25.5" x14ac:dyDescent="0.25">
      <c r="H7" t="s">
        <v>88</v>
      </c>
      <c r="I7" s="5" t="s">
        <v>151</v>
      </c>
      <c r="J7" s="30">
        <v>0.2</v>
      </c>
    </row>
    <row r="8" spans="1:15" ht="25.5" x14ac:dyDescent="0.25">
      <c r="A8" t="s">
        <v>3</v>
      </c>
      <c r="H8" t="s">
        <v>260</v>
      </c>
      <c r="I8" s="8" t="s">
        <v>77</v>
      </c>
      <c r="J8" s="31">
        <v>0.4</v>
      </c>
    </row>
    <row r="9" spans="1:15" ht="25.5" x14ac:dyDescent="0.25">
      <c r="A9" t="s">
        <v>1</v>
      </c>
      <c r="H9" t="s">
        <v>91</v>
      </c>
      <c r="I9" s="11" t="s">
        <v>74</v>
      </c>
      <c r="J9" s="32">
        <v>0.6</v>
      </c>
    </row>
    <row r="10" spans="1:15" ht="25.5" x14ac:dyDescent="0.25">
      <c r="A10" t="s">
        <v>156</v>
      </c>
      <c r="H10" t="s">
        <v>261</v>
      </c>
      <c r="I10" s="12" t="s">
        <v>6</v>
      </c>
      <c r="J10" s="33">
        <v>0.8</v>
      </c>
    </row>
    <row r="11" spans="1:15" ht="25.5" x14ac:dyDescent="0.25">
      <c r="H11" t="s">
        <v>99</v>
      </c>
      <c r="I11" s="13" t="s">
        <v>78</v>
      </c>
      <c r="J11" s="34">
        <v>1</v>
      </c>
    </row>
    <row r="12" spans="1:15" ht="26.25" x14ac:dyDescent="0.4">
      <c r="I12" s="29"/>
    </row>
    <row r="15" spans="1:15" x14ac:dyDescent="0.25">
      <c r="A15" s="35" t="s">
        <v>156</v>
      </c>
      <c r="B15" s="35"/>
    </row>
    <row r="16" spans="1:15" x14ac:dyDescent="0.25">
      <c r="A16" s="36" t="s">
        <v>13</v>
      </c>
      <c r="B16" s="37" t="s">
        <v>3</v>
      </c>
    </row>
    <row r="17" spans="1:12" x14ac:dyDescent="0.25">
      <c r="A17" s="36" t="s">
        <v>14</v>
      </c>
      <c r="B17" s="37" t="s">
        <v>3</v>
      </c>
      <c r="I17" s="39" t="s">
        <v>149</v>
      </c>
      <c r="J17" s="39" t="s">
        <v>153</v>
      </c>
      <c r="K17" t="s">
        <v>154</v>
      </c>
      <c r="L17" t="s">
        <v>155</v>
      </c>
    </row>
    <row r="18" spans="1:12" ht="25.5" x14ac:dyDescent="0.25">
      <c r="A18" s="36" t="s">
        <v>15</v>
      </c>
      <c r="B18" s="37" t="s">
        <v>1</v>
      </c>
      <c r="I18" s="5" t="s">
        <v>151</v>
      </c>
      <c r="J18" s="5" t="s">
        <v>45</v>
      </c>
      <c r="K18" t="str">
        <f>CONCATENATE(I18,J18)</f>
        <v>LeveMuy Baja</v>
      </c>
      <c r="L18" t="s">
        <v>75</v>
      </c>
    </row>
    <row r="19" spans="1:12" ht="25.5" x14ac:dyDescent="0.25">
      <c r="A19" s="36"/>
      <c r="B19" s="37"/>
      <c r="I19" s="5" t="s">
        <v>151</v>
      </c>
      <c r="J19" s="8" t="s">
        <v>47</v>
      </c>
      <c r="K19" t="str">
        <f t="shared" ref="K19:K42" si="0">CONCATENATE(I19,J19)</f>
        <v>LeveBaja</v>
      </c>
      <c r="L19" t="s">
        <v>75</v>
      </c>
    </row>
    <row r="20" spans="1:12" ht="25.5" x14ac:dyDescent="0.25">
      <c r="A20" s="36"/>
      <c r="B20" s="37"/>
      <c r="I20" s="5" t="s">
        <v>151</v>
      </c>
      <c r="J20" s="11" t="s">
        <v>98</v>
      </c>
      <c r="K20" t="str">
        <f t="shared" si="0"/>
        <v>LeveMedia</v>
      </c>
      <c r="L20" t="s">
        <v>74</v>
      </c>
    </row>
    <row r="21" spans="1:12" ht="25.5" x14ac:dyDescent="0.25">
      <c r="A21" s="35" t="s">
        <v>161</v>
      </c>
      <c r="B21" s="37"/>
      <c r="I21" s="5" t="s">
        <v>151</v>
      </c>
      <c r="J21" s="12" t="s">
        <v>5</v>
      </c>
      <c r="K21" t="str">
        <f t="shared" si="0"/>
        <v>LeveAlta</v>
      </c>
      <c r="L21" t="s">
        <v>74</v>
      </c>
    </row>
    <row r="22" spans="1:12" ht="25.5" x14ac:dyDescent="0.25">
      <c r="A22" s="36" t="s">
        <v>305</v>
      </c>
      <c r="B22" s="37"/>
      <c r="I22" s="5" t="s">
        <v>151</v>
      </c>
      <c r="J22" s="13" t="s">
        <v>48</v>
      </c>
      <c r="K22" t="str">
        <f t="shared" si="0"/>
        <v>LeveMuy Alta</v>
      </c>
      <c r="L22" t="s">
        <v>73</v>
      </c>
    </row>
    <row r="23" spans="1:12" ht="25.5" x14ac:dyDescent="0.25">
      <c r="A23" s="36" t="s">
        <v>31</v>
      </c>
      <c r="B23" s="37"/>
      <c r="I23" s="8" t="s">
        <v>77</v>
      </c>
      <c r="J23" s="5" t="s">
        <v>45</v>
      </c>
      <c r="K23" t="str">
        <f t="shared" si="0"/>
        <v>MenorMuy Baja</v>
      </c>
      <c r="L23" t="s">
        <v>75</v>
      </c>
    </row>
    <row r="24" spans="1:12" ht="25.5" x14ac:dyDescent="0.25">
      <c r="A24" s="36" t="s">
        <v>162</v>
      </c>
      <c r="B24" s="37"/>
      <c r="I24" s="8" t="s">
        <v>77</v>
      </c>
      <c r="J24" s="8" t="s">
        <v>47</v>
      </c>
      <c r="K24" t="str">
        <f t="shared" si="0"/>
        <v>MenorBaja</v>
      </c>
      <c r="L24" t="s">
        <v>74</v>
      </c>
    </row>
    <row r="25" spans="1:12" ht="25.5" x14ac:dyDescent="0.25">
      <c r="A25" s="36" t="s">
        <v>306</v>
      </c>
      <c r="B25" s="37"/>
      <c r="I25" s="8" t="s">
        <v>77</v>
      </c>
      <c r="J25" s="11" t="s">
        <v>98</v>
      </c>
      <c r="K25" t="str">
        <f t="shared" si="0"/>
        <v>MenorMedia</v>
      </c>
      <c r="L25" t="s">
        <v>74</v>
      </c>
    </row>
    <row r="26" spans="1:12" ht="25.5" x14ac:dyDescent="0.25">
      <c r="A26" s="36"/>
      <c r="B26" s="37"/>
      <c r="I26" s="8" t="s">
        <v>77</v>
      </c>
      <c r="J26" s="12" t="s">
        <v>5</v>
      </c>
      <c r="K26" t="str">
        <f t="shared" si="0"/>
        <v>MenorAlta</v>
      </c>
      <c r="L26" t="s">
        <v>74</v>
      </c>
    </row>
    <row r="27" spans="1:12" ht="25.5" x14ac:dyDescent="0.25">
      <c r="A27" s="36"/>
      <c r="B27" s="37"/>
      <c r="I27" s="8" t="s">
        <v>77</v>
      </c>
      <c r="J27" s="13" t="s">
        <v>48</v>
      </c>
      <c r="K27" t="str">
        <f t="shared" si="0"/>
        <v>MenorMuy Alta</v>
      </c>
      <c r="L27" t="s">
        <v>73</v>
      </c>
    </row>
    <row r="28" spans="1:12" ht="25.5" x14ac:dyDescent="0.25">
      <c r="A28" s="36"/>
      <c r="B28" s="37"/>
      <c r="I28" s="11" t="s">
        <v>74</v>
      </c>
      <c r="J28" s="5" t="s">
        <v>45</v>
      </c>
      <c r="K28" t="str">
        <f t="shared" si="0"/>
        <v>ModeradoMuy Baja</v>
      </c>
      <c r="L28" t="s">
        <v>74</v>
      </c>
    </row>
    <row r="29" spans="1:12" ht="26.25" thickBot="1" x14ac:dyDescent="0.3">
      <c r="A29" s="36"/>
      <c r="B29" s="37"/>
      <c r="I29" s="11" t="s">
        <v>74</v>
      </c>
      <c r="J29" s="8" t="s">
        <v>47</v>
      </c>
      <c r="K29" t="str">
        <f t="shared" si="0"/>
        <v>ModeradoBaja</v>
      </c>
      <c r="L29" t="s">
        <v>74</v>
      </c>
    </row>
    <row r="30" spans="1:12" ht="33.75" thickBot="1" x14ac:dyDescent="0.35">
      <c r="A30" s="47" t="s">
        <v>165</v>
      </c>
      <c r="B30" s="47" t="s">
        <v>166</v>
      </c>
      <c r="C30" s="107" t="s">
        <v>187</v>
      </c>
      <c r="I30" s="11" t="s">
        <v>74</v>
      </c>
      <c r="J30" s="11" t="s">
        <v>98</v>
      </c>
      <c r="K30" t="str">
        <f t="shared" si="0"/>
        <v>ModeradoMedia</v>
      </c>
      <c r="L30" t="s">
        <v>74</v>
      </c>
    </row>
    <row r="31" spans="1:12" ht="243.75" thickBot="1" x14ac:dyDescent="0.3">
      <c r="A31" s="48" t="s">
        <v>167</v>
      </c>
      <c r="B31" s="49" t="s">
        <v>308</v>
      </c>
      <c r="C31" s="61" t="s">
        <v>188</v>
      </c>
      <c r="I31" s="11" t="s">
        <v>74</v>
      </c>
      <c r="J31" s="12" t="s">
        <v>5</v>
      </c>
      <c r="K31" t="str">
        <f t="shared" si="0"/>
        <v>ModeradoAlta</v>
      </c>
      <c r="L31" t="s">
        <v>73</v>
      </c>
    </row>
    <row r="32" spans="1:12" ht="54.75" thickBot="1" x14ac:dyDescent="0.3">
      <c r="A32" s="48" t="s">
        <v>263</v>
      </c>
      <c r="B32" s="49" t="s">
        <v>264</v>
      </c>
      <c r="C32" s="61" t="s">
        <v>188</v>
      </c>
      <c r="I32" s="11" t="s">
        <v>74</v>
      </c>
      <c r="J32" s="13" t="s">
        <v>48</v>
      </c>
      <c r="K32" t="str">
        <f t="shared" si="0"/>
        <v>ModeradoMuy Alta</v>
      </c>
      <c r="L32" t="s">
        <v>73</v>
      </c>
    </row>
    <row r="33" spans="1:12" ht="216.75" thickBot="1" x14ac:dyDescent="0.3">
      <c r="A33" s="50" t="s">
        <v>168</v>
      </c>
      <c r="B33" s="49" t="s">
        <v>309</v>
      </c>
      <c r="C33" s="61" t="s">
        <v>189</v>
      </c>
      <c r="I33" s="12" t="s">
        <v>6</v>
      </c>
      <c r="J33" s="5" t="s">
        <v>45</v>
      </c>
      <c r="K33" t="str">
        <f t="shared" si="0"/>
        <v>MayorMuy Baja</v>
      </c>
      <c r="L33" t="s">
        <v>73</v>
      </c>
    </row>
    <row r="34" spans="1:12" ht="122.25" thickBot="1" x14ac:dyDescent="0.3">
      <c r="A34" s="50" t="s">
        <v>169</v>
      </c>
      <c r="B34" s="49" t="s">
        <v>310</v>
      </c>
      <c r="C34" s="61" t="s">
        <v>190</v>
      </c>
      <c r="I34" s="12" t="s">
        <v>6</v>
      </c>
      <c r="J34" s="8" t="s">
        <v>47</v>
      </c>
      <c r="K34" t="str">
        <f t="shared" si="0"/>
        <v>MayorBaja</v>
      </c>
      <c r="L34" t="s">
        <v>73</v>
      </c>
    </row>
    <row r="35" spans="1:12" ht="122.25" thickBot="1" x14ac:dyDescent="0.3">
      <c r="A35" s="50" t="s">
        <v>265</v>
      </c>
      <c r="B35" s="49" t="s">
        <v>311</v>
      </c>
      <c r="C35" s="61" t="s">
        <v>191</v>
      </c>
      <c r="I35" s="12" t="s">
        <v>6</v>
      </c>
      <c r="J35" s="11" t="s">
        <v>98</v>
      </c>
      <c r="K35" t="str">
        <f t="shared" si="0"/>
        <v>MayorMedia</v>
      </c>
      <c r="L35" t="s">
        <v>73</v>
      </c>
    </row>
    <row r="36" spans="1:12" ht="68.25" thickBot="1" x14ac:dyDescent="0.3">
      <c r="A36" s="50" t="s">
        <v>266</v>
      </c>
      <c r="B36" s="49" t="s">
        <v>267</v>
      </c>
      <c r="C36" s="61" t="s">
        <v>191</v>
      </c>
      <c r="I36" s="12" t="s">
        <v>6</v>
      </c>
      <c r="J36" s="12" t="s">
        <v>5</v>
      </c>
      <c r="K36" t="str">
        <f t="shared" si="0"/>
        <v>MayorAlta</v>
      </c>
      <c r="L36" t="s">
        <v>73</v>
      </c>
    </row>
    <row r="37" spans="1:12" ht="176.25" thickBot="1" x14ac:dyDescent="0.3">
      <c r="A37" s="50" t="s">
        <v>170</v>
      </c>
      <c r="B37" s="49" t="s">
        <v>312</v>
      </c>
      <c r="C37" s="62" t="s">
        <v>192</v>
      </c>
      <c r="I37" s="12" t="s">
        <v>6</v>
      </c>
      <c r="J37" s="13" t="s">
        <v>48</v>
      </c>
      <c r="K37" t="str">
        <f t="shared" si="0"/>
        <v>MayorMuy Alta</v>
      </c>
      <c r="L37" t="s">
        <v>73</v>
      </c>
    </row>
    <row r="38" spans="1:12" ht="68.25" thickBot="1" x14ac:dyDescent="0.3">
      <c r="A38" s="50" t="s">
        <v>268</v>
      </c>
      <c r="B38" s="49" t="s">
        <v>269</v>
      </c>
      <c r="C38" s="62" t="s">
        <v>192</v>
      </c>
      <c r="I38" s="13" t="s">
        <v>78</v>
      </c>
      <c r="J38" s="5" t="s">
        <v>45</v>
      </c>
      <c r="K38" t="str">
        <f t="shared" si="0"/>
        <v>CatastróficoMuy Baja</v>
      </c>
      <c r="L38" t="s">
        <v>72</v>
      </c>
    </row>
    <row r="39" spans="1:12" ht="149.25" thickBot="1" x14ac:dyDescent="0.3">
      <c r="A39" s="50" t="s">
        <v>171</v>
      </c>
      <c r="B39" s="49" t="s">
        <v>313</v>
      </c>
      <c r="C39" s="62" t="s">
        <v>193</v>
      </c>
      <c r="I39" s="13" t="s">
        <v>78</v>
      </c>
      <c r="J39" s="8" t="s">
        <v>47</v>
      </c>
      <c r="K39" t="str">
        <f t="shared" si="0"/>
        <v>CatastróficoBaja</v>
      </c>
      <c r="L39" t="s">
        <v>72</v>
      </c>
    </row>
    <row r="40" spans="1:12" ht="41.25" thickBot="1" x14ac:dyDescent="0.3">
      <c r="A40" s="50" t="s">
        <v>270</v>
      </c>
      <c r="B40" s="49" t="s">
        <v>271</v>
      </c>
      <c r="C40" s="62" t="s">
        <v>193</v>
      </c>
      <c r="I40" s="13" t="s">
        <v>78</v>
      </c>
      <c r="J40" s="11" t="s">
        <v>98</v>
      </c>
      <c r="K40" t="str">
        <f t="shared" si="0"/>
        <v>CatastróficoMedia</v>
      </c>
      <c r="L40" t="s">
        <v>72</v>
      </c>
    </row>
    <row r="41" spans="1:12" ht="81.75" thickBot="1" x14ac:dyDescent="0.3">
      <c r="A41" s="50" t="s">
        <v>172</v>
      </c>
      <c r="B41" s="49" t="s">
        <v>314</v>
      </c>
      <c r="C41" s="62" t="s">
        <v>194</v>
      </c>
      <c r="I41" s="13" t="s">
        <v>78</v>
      </c>
      <c r="J41" s="12" t="s">
        <v>5</v>
      </c>
      <c r="K41" t="str">
        <f t="shared" si="0"/>
        <v>CatastróficoAlta</v>
      </c>
      <c r="L41" t="s">
        <v>72</v>
      </c>
    </row>
    <row r="42" spans="1:12" ht="108.75" thickBot="1" x14ac:dyDescent="0.3">
      <c r="A42" s="111" t="s">
        <v>272</v>
      </c>
      <c r="B42" s="112" t="s">
        <v>273</v>
      </c>
      <c r="C42" s="62" t="s">
        <v>194</v>
      </c>
      <c r="I42" s="13" t="s">
        <v>78</v>
      </c>
      <c r="J42" s="13" t="s">
        <v>48</v>
      </c>
      <c r="K42" t="str">
        <f t="shared" si="0"/>
        <v>CatastróficoMuy Alta</v>
      </c>
      <c r="L42" t="s">
        <v>72</v>
      </c>
    </row>
    <row r="43" spans="1:12" ht="189.75" thickBot="1" x14ac:dyDescent="0.3">
      <c r="A43" s="50" t="s">
        <v>173</v>
      </c>
      <c r="B43" s="49" t="s">
        <v>739</v>
      </c>
      <c r="C43" s="62" t="s">
        <v>195</v>
      </c>
      <c r="I43" s="38"/>
    </row>
    <row r="44" spans="1:12" ht="122.25" thickBot="1" x14ac:dyDescent="0.3">
      <c r="A44" s="50" t="s">
        <v>174</v>
      </c>
      <c r="B44" s="49" t="s">
        <v>175</v>
      </c>
      <c r="C44" s="62" t="s">
        <v>196</v>
      </c>
      <c r="I44" s="14"/>
    </row>
    <row r="45" spans="1:12" ht="135.75" thickBot="1" x14ac:dyDescent="0.3">
      <c r="A45" s="50" t="s">
        <v>176</v>
      </c>
      <c r="B45" s="49" t="s">
        <v>315</v>
      </c>
      <c r="C45" s="62" t="s">
        <v>197</v>
      </c>
      <c r="I45" s="14"/>
    </row>
    <row r="46" spans="1:12" ht="68.25" thickBot="1" x14ac:dyDescent="0.3">
      <c r="A46" s="50" t="s">
        <v>177</v>
      </c>
      <c r="B46" s="49" t="s">
        <v>178</v>
      </c>
      <c r="C46" s="62" t="s">
        <v>196</v>
      </c>
      <c r="I46" s="14"/>
    </row>
    <row r="47" spans="1:12" ht="135.75" thickBot="1" x14ac:dyDescent="0.3">
      <c r="A47" s="50" t="s">
        <v>179</v>
      </c>
      <c r="B47" s="49" t="s">
        <v>180</v>
      </c>
      <c r="C47" s="62" t="s">
        <v>196</v>
      </c>
    </row>
    <row r="48" spans="1:12" ht="68.25" thickBot="1" x14ac:dyDescent="0.3">
      <c r="A48" s="50" t="s">
        <v>181</v>
      </c>
      <c r="B48" s="49" t="s">
        <v>740</v>
      </c>
      <c r="C48" s="62" t="s">
        <v>195</v>
      </c>
    </row>
    <row r="49" spans="1:3" ht="176.25" thickBot="1" x14ac:dyDescent="0.3">
      <c r="A49" s="50" t="s">
        <v>182</v>
      </c>
      <c r="B49" s="49" t="s">
        <v>316</v>
      </c>
      <c r="C49" s="62" t="s">
        <v>198</v>
      </c>
    </row>
    <row r="50" spans="1:3" ht="54.75" thickBot="1" x14ac:dyDescent="0.3">
      <c r="A50" s="50" t="s">
        <v>274</v>
      </c>
      <c r="B50" s="49" t="s">
        <v>264</v>
      </c>
      <c r="C50" s="62" t="s">
        <v>198</v>
      </c>
    </row>
    <row r="51" spans="1:3" ht="176.25" thickBot="1" x14ac:dyDescent="0.3">
      <c r="A51" s="50" t="s">
        <v>183</v>
      </c>
      <c r="B51" s="49" t="s">
        <v>741</v>
      </c>
      <c r="C51" s="62" t="s">
        <v>195</v>
      </c>
    </row>
    <row r="52" spans="1:3" ht="230.25" thickBot="1" x14ac:dyDescent="0.3">
      <c r="A52" s="50" t="s">
        <v>184</v>
      </c>
      <c r="B52" s="49" t="s">
        <v>185</v>
      </c>
      <c r="C52" s="62" t="s">
        <v>199</v>
      </c>
    </row>
    <row r="58" spans="1:3" x14ac:dyDescent="0.25">
      <c r="A58" t="s">
        <v>234</v>
      </c>
    </row>
    <row r="59" spans="1:3" x14ac:dyDescent="0.25">
      <c r="A59" t="s">
        <v>235</v>
      </c>
    </row>
    <row r="60" spans="1:3" x14ac:dyDescent="0.25">
      <c r="A60" t="s">
        <v>236</v>
      </c>
    </row>
    <row r="62" spans="1:3" ht="15.75" thickBot="1" x14ac:dyDescent="0.3"/>
    <row r="63" spans="1:3" ht="29.25" thickBot="1" x14ac:dyDescent="0.3">
      <c r="A63" s="113" t="s">
        <v>317</v>
      </c>
    </row>
    <row r="64" spans="1:3" ht="16.5" x14ac:dyDescent="0.25">
      <c r="A64" s="114" t="s">
        <v>318</v>
      </c>
    </row>
    <row r="65" spans="1:1" ht="16.5" x14ac:dyDescent="0.25">
      <c r="A65" s="114" t="s">
        <v>319</v>
      </c>
    </row>
    <row r="66" spans="1:1" ht="16.5" x14ac:dyDescent="0.25">
      <c r="A66" s="114" t="s">
        <v>320</v>
      </c>
    </row>
    <row r="67" spans="1:1" ht="16.5" x14ac:dyDescent="0.25">
      <c r="A67" s="114" t="s">
        <v>321</v>
      </c>
    </row>
    <row r="68" spans="1:1" ht="16.5" x14ac:dyDescent="0.25">
      <c r="A68" s="114" t="s">
        <v>322</v>
      </c>
    </row>
    <row r="69" spans="1:1" ht="16.5" x14ac:dyDescent="0.25">
      <c r="A69" s="114" t="s">
        <v>323</v>
      </c>
    </row>
    <row r="70" spans="1:1" ht="16.5" x14ac:dyDescent="0.3">
      <c r="A70" s="107" t="s">
        <v>324</v>
      </c>
    </row>
    <row r="71" spans="1:1" ht="16.5" x14ac:dyDescent="0.25">
      <c r="A71" s="114" t="s">
        <v>325</v>
      </c>
    </row>
    <row r="72" spans="1:1" ht="33" x14ac:dyDescent="0.3">
      <c r="A72" s="115" t="s">
        <v>326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2:E19"/>
  <sheetViews>
    <sheetView topLeftCell="A4" workbookViewId="0">
      <selection activeCell="I20" sqref="I20:I21"/>
    </sheetView>
  </sheetViews>
  <sheetFormatPr baseColWidth="10" defaultRowHeight="15" x14ac:dyDescent="0.25"/>
  <sheetData>
    <row r="2" spans="2:5" x14ac:dyDescent="0.25">
      <c r="B2" t="s">
        <v>30</v>
      </c>
      <c r="E2" t="s">
        <v>112</v>
      </c>
    </row>
    <row r="3" spans="2:5" x14ac:dyDescent="0.25">
      <c r="B3" t="s">
        <v>31</v>
      </c>
      <c r="E3" t="s">
        <v>111</v>
      </c>
    </row>
    <row r="4" spans="2:5" x14ac:dyDescent="0.25">
      <c r="B4" t="s">
        <v>115</v>
      </c>
      <c r="E4" t="s">
        <v>113</v>
      </c>
    </row>
    <row r="5" spans="2:5" x14ac:dyDescent="0.25">
      <c r="B5" t="s">
        <v>114</v>
      </c>
    </row>
    <row r="8" spans="2:5" x14ac:dyDescent="0.25">
      <c r="B8" t="s">
        <v>79</v>
      </c>
    </row>
    <row r="9" spans="2:5" x14ac:dyDescent="0.25">
      <c r="B9" t="s">
        <v>36</v>
      </c>
    </row>
    <row r="10" spans="2:5" x14ac:dyDescent="0.25">
      <c r="B10" t="s">
        <v>37</v>
      </c>
    </row>
    <row r="13" spans="2:5" x14ac:dyDescent="0.25">
      <c r="B13" t="s">
        <v>110</v>
      </c>
    </row>
    <row r="14" spans="2:5" x14ac:dyDescent="0.25">
      <c r="B14" t="s">
        <v>104</v>
      </c>
    </row>
    <row r="15" spans="2:5" x14ac:dyDescent="0.25">
      <c r="B15" t="s">
        <v>107</v>
      </c>
    </row>
    <row r="16" spans="2:5" x14ac:dyDescent="0.25">
      <c r="B16" t="s">
        <v>105</v>
      </c>
    </row>
    <row r="17" spans="2:2" x14ac:dyDescent="0.25">
      <c r="B17" t="s">
        <v>106</v>
      </c>
    </row>
    <row r="18" spans="2:2" x14ac:dyDescent="0.25">
      <c r="B18" t="s">
        <v>108</v>
      </c>
    </row>
    <row r="19" spans="2:2" x14ac:dyDescent="0.25">
      <c r="B19" t="s">
        <v>109</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A21"/>
  <sheetViews>
    <sheetView workbookViewId="0">
      <selection activeCell="G17" sqref="G17"/>
    </sheetView>
  </sheetViews>
  <sheetFormatPr baseColWidth="10" defaultRowHeight="12.75" x14ac:dyDescent="0.2"/>
  <cols>
    <col min="1" max="1" width="32.85546875" style="1" customWidth="1"/>
    <col min="2" max="16384" width="11.42578125" style="1"/>
  </cols>
  <sheetData>
    <row r="3" spans="1:1" x14ac:dyDescent="0.2">
      <c r="A3" s="2" t="s">
        <v>13</v>
      </c>
    </row>
    <row r="4" spans="1:1" x14ac:dyDescent="0.2">
      <c r="A4" s="2" t="s">
        <v>14</v>
      </c>
    </row>
    <row r="5" spans="1:1" x14ac:dyDescent="0.2">
      <c r="A5" s="2" t="s">
        <v>15</v>
      </c>
    </row>
    <row r="6" spans="1:1" x14ac:dyDescent="0.2">
      <c r="A6" s="2" t="s">
        <v>9</v>
      </c>
    </row>
    <row r="7" spans="1:1" x14ac:dyDescent="0.2">
      <c r="A7" s="2" t="s">
        <v>8</v>
      </c>
    </row>
    <row r="8" spans="1:1" x14ac:dyDescent="0.2">
      <c r="A8" s="2" t="s">
        <v>18</v>
      </c>
    </row>
    <row r="9" spans="1:1" x14ac:dyDescent="0.2">
      <c r="A9" s="2" t="s">
        <v>19</v>
      </c>
    </row>
    <row r="10" spans="1:1" x14ac:dyDescent="0.2">
      <c r="A10" s="2" t="s">
        <v>21</v>
      </c>
    </row>
    <row r="11" spans="1:1" x14ac:dyDescent="0.2">
      <c r="A11" s="2" t="s">
        <v>22</v>
      </c>
    </row>
    <row r="12" spans="1:1" x14ac:dyDescent="0.2">
      <c r="A12" s="2" t="s">
        <v>24</v>
      </c>
    </row>
    <row r="13" spans="1:1" x14ac:dyDescent="0.2">
      <c r="A13" s="2" t="s">
        <v>25</v>
      </c>
    </row>
    <row r="14" spans="1:1" x14ac:dyDescent="0.2">
      <c r="A14" s="2" t="s">
        <v>26</v>
      </c>
    </row>
    <row r="16" spans="1:1" x14ac:dyDescent="0.2">
      <c r="A16" s="2" t="s">
        <v>29</v>
      </c>
    </row>
    <row r="17" spans="1:1" x14ac:dyDescent="0.2">
      <c r="A17" s="2" t="s">
        <v>30</v>
      </c>
    </row>
    <row r="18" spans="1:1" x14ac:dyDescent="0.2">
      <c r="A18" s="2" t="s">
        <v>31</v>
      </c>
    </row>
    <row r="20" spans="1:1" x14ac:dyDescent="0.2">
      <c r="A20" s="2" t="s">
        <v>36</v>
      </c>
    </row>
    <row r="21" spans="1:1" x14ac:dyDescent="0.2">
      <c r="A21" s="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vt:lpstr>
      <vt:lpstr>208-PLA-Ft-78 Mapa Gestión</vt:lpstr>
      <vt:lpstr>CONTROL DE CAMBIOS</vt:lpstr>
      <vt:lpstr>Tabla Valoración controles</vt:lpstr>
      <vt:lpstr>Tabla probabilidad</vt:lpstr>
      <vt:lpstr>Tabla Impacto</vt:lpstr>
      <vt:lpstr>FORMULAS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Ingrid Dalila Mariño Morales</cp:lastModifiedBy>
  <cp:lastPrinted>2020-05-13T01:12:22Z</cp:lastPrinted>
  <dcterms:created xsi:type="dcterms:W3CDTF">2020-03-24T23:12:47Z</dcterms:created>
  <dcterms:modified xsi:type="dcterms:W3CDTF">2022-05-02T16:53:43Z</dcterms:modified>
</cp:coreProperties>
</file>