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User\Documents\Personal\1Caja\Plan de Participación\2021\Seguimientos\2trimestre\"/>
    </mc:Choice>
  </mc:AlternateContent>
  <xr:revisionPtr revIDLastSave="0" documentId="13_ncr:1_{7919364E-C6CB-4186-9D18-634F6A4D02E8}" xr6:coauthVersionLast="46" xr6:coauthVersionMax="46" xr10:uidLastSave="{00000000-0000-0000-0000-000000000000}"/>
  <bookViews>
    <workbookView xWindow="-110" yWindow="-110" windowWidth="19420" windowHeight="10420" xr2:uid="{00000000-000D-0000-FFFF-FFFF00000000}"/>
  </bookViews>
  <sheets>
    <sheet name="Cronograma_PAPC_RdC_ CVP 2021" sheetId="1" r:id="rId1"/>
    <sheet name="Instancias CVP es convocada " sheetId="2" r:id="rId2"/>
  </sheets>
  <definedNames>
    <definedName name="Z_4D1B073B_648E_4D39_9277_F741FF28E6A9_.wvu.FilterData" localSheetId="0" hidden="1">'Cronograma_PAPC_RdC_ CVP 2021'!$A$4:$AU$5</definedName>
  </definedNames>
  <calcPr calcId="191029"/>
  <customWorkbookViews>
    <customWorkbookView name="Filter 1" guid="{4D1B073B-648E-4D39-9277-F741FF28E6A9}" maximized="1" windowWidth="0" windowHeight="0" activeSheetId="0"/>
  </customWorkbookViews>
</workbook>
</file>

<file path=xl/calcChain.xml><?xml version="1.0" encoding="utf-8"?>
<calcChain xmlns="http://schemas.openxmlformats.org/spreadsheetml/2006/main">
  <c r="AM13" i="1" l="1"/>
  <c r="AL13" i="1"/>
  <c r="AM14" i="1"/>
  <c r="AL14" i="1"/>
  <c r="AM15" i="1"/>
  <c r="AL15" i="1"/>
  <c r="AM12" i="1"/>
  <c r="AL12" i="1"/>
  <c r="AM11" i="1"/>
  <c r="AL11" i="1"/>
  <c r="AM7" i="1" l="1"/>
  <c r="AL7" i="1"/>
  <c r="AM6" i="1"/>
  <c r="AL6" i="1"/>
  <c r="U6" i="1"/>
  <c r="AL5" i="1"/>
  <c r="AM4" i="1"/>
  <c r="AL4" i="1"/>
  <c r="AL8" i="1" l="1"/>
  <c r="AL9" i="1"/>
  <c r="AL10" i="1"/>
  <c r="AL16" i="1"/>
  <c r="AL17" i="1"/>
  <c r="AL18" i="1"/>
</calcChain>
</file>

<file path=xl/sharedStrings.xml><?xml version="1.0" encoding="utf-8"?>
<sst xmlns="http://schemas.openxmlformats.org/spreadsheetml/2006/main" count="438" uniqueCount="315">
  <si>
    <t>Meta cualitativa</t>
  </si>
  <si>
    <t>Meta cuantitativa</t>
  </si>
  <si>
    <t xml:space="preserve"> Nivel de incidencia (respecto al ámbito de participación): 1.Informativo, 2. Consultivo, 3. Decisorio, 4.Co-gestión/creación</t>
  </si>
  <si>
    <t xml:space="preserve"> Actores/grupos de valor involucrados </t>
  </si>
  <si>
    <t>Territorialización (respecto al ámbito de participación)</t>
  </si>
  <si>
    <t>Resultados/impactos esperados de la participación ciudadana</t>
  </si>
  <si>
    <t>Mecanismo de participación ciudadana (audiencia pública, debate, comité, asamblea, mesa de trabajo, taller, ejercicios de colaboración e innovación, foro, evento y feria, instancias de participación ciudadana, consulta ciudadana, campaña informativa, entrega de material informativo, encuesta, entrevista, visita, buzones, redes sociales, página web)</t>
  </si>
  <si>
    <t>Programado</t>
  </si>
  <si>
    <t>Ejecutado</t>
  </si>
  <si>
    <t>Avance cualitativo (describir actividades realizadas con número de participantes y principales resultados)</t>
  </si>
  <si>
    <t>Número de participantes</t>
  </si>
  <si>
    <t>Avance cualitativo (describir actividades realizadas con número de participantes y principales resultados)</t>
  </si>
  <si>
    <t>Número acumulado de participantes</t>
  </si>
  <si>
    <t>Mixta</t>
  </si>
  <si>
    <t>NA</t>
  </si>
  <si>
    <t>Indicador</t>
  </si>
  <si>
    <t>Ejecutado 3er trimestre</t>
  </si>
  <si>
    <t>Ejecutado 4to trimestre</t>
  </si>
  <si>
    <t>Ejecutado 1er trimestre</t>
  </si>
  <si>
    <t>Ejecutado 2to trimestre</t>
  </si>
  <si>
    <t>Cumplimiento acumulado 2021</t>
  </si>
  <si>
    <t>Primer trimestre 2021 (enero-marzo)</t>
  </si>
  <si>
    <t>Segundo trimestre 2021 (abril-junio)</t>
  </si>
  <si>
    <t>Tercer trimestre 2021 (julio-septiembre)</t>
  </si>
  <si>
    <t>Cuarto trimestre 2021 (octubre-diciembre)</t>
  </si>
  <si>
    <t>Lecciones aprendidas trimestre (enero-marzo)</t>
  </si>
  <si>
    <t>Lecciones aprendidas trimestre (abril-junio)</t>
  </si>
  <si>
    <t>Lecciones aprendidas trimestre (julio-septiembre)</t>
  </si>
  <si>
    <t>Lecciones aprendidas trimestre (octubre-diciembre)</t>
  </si>
  <si>
    <t>Equipos corresponsables CVP</t>
  </si>
  <si>
    <t>Dirección y Equipo Responsable CVP</t>
  </si>
  <si>
    <t>Rendición de cuentas</t>
  </si>
  <si>
    <t>Participación Ciudadana</t>
  </si>
  <si>
    <t>Proyección  Total 2021</t>
  </si>
  <si>
    <t>Enfoque poblacional-diferencial y/o vínculo con Política Pública Poblacional : sexo, orientación sexual, identidad de género, transcurrir vital, pertenencia étnica, personas con discapacidad, víctimas del conflicto armado</t>
  </si>
  <si>
    <t>Evidencias (mínimo listas de asistencia y formatos establecidos en procedimientos)</t>
  </si>
  <si>
    <t>4. Evaluación</t>
  </si>
  <si>
    <t>Fases del ciclo de la gestión pública que caracteriza al ámbito frente al producto/servicio de la CVP: 1. Diagnóstico (identificación, problemas), 2. Formulación (elaboración, aprobación), 3. Implementación (ejecución), 4. Evaluación (seguimiento, control)</t>
  </si>
  <si>
    <t>Espacio o Instancia de participación y /o control social</t>
  </si>
  <si>
    <t>Entidad o actor responsable de la convocatoria o mesa técnica</t>
  </si>
  <si>
    <t>No</t>
  </si>
  <si>
    <t>Escala (Local, Distrital)</t>
  </si>
  <si>
    <t xml:space="preserve">Periodicidad </t>
  </si>
  <si>
    <t>Distrital</t>
  </si>
  <si>
    <t xml:space="preserve">Grupos o actores  que participan o ejercen control social </t>
  </si>
  <si>
    <t xml:space="preserve">Mesa Local de Víctimas de Usme </t>
  </si>
  <si>
    <t>Local</t>
  </si>
  <si>
    <t xml:space="preserve">3. Diagnóstico </t>
  </si>
  <si>
    <t>Temas prioritarios tratados en la instancia</t>
  </si>
  <si>
    <t>Delegados Locales de Victimas,  pares institucionales locales y distritales, órganos de control</t>
  </si>
  <si>
    <t>Equipos Responsable de la Caja de Vivienda Popular</t>
  </si>
  <si>
    <t>Dirección de Urbanizaciones y Titulación. Equipo Social</t>
  </si>
  <si>
    <t xml:space="preserve">Equipo social, técnico y jurídico.  </t>
  </si>
  <si>
    <t xml:space="preserve"> Familias beneficiarias, presidentes JAC, líderes sociales, entre otras.</t>
  </si>
  <si>
    <t>1. Informativo.</t>
  </si>
  <si>
    <t>Equipos humanos, transporte, refrigerios, papelería, producción gráfica y audiovisual, equipo de cómputo.</t>
  </si>
  <si>
    <t>Campaña informativa, diálogos territoriales, recorridos en territorio, ferias de servicios, entre otros.</t>
  </si>
  <si>
    <t>Mixto</t>
  </si>
  <si>
    <t>Personería Local de Usme, y coordinador(a) mesa local</t>
  </si>
  <si>
    <t>Bimensual</t>
  </si>
  <si>
    <t>Presentación de  servicio y acompañamiento del programa de Titulación de predios.</t>
  </si>
  <si>
    <t>Trimestral</t>
  </si>
  <si>
    <t>Dirección de Urbanizaciones y Titulación (Equipo Social, Técnico y Jurídico).</t>
  </si>
  <si>
    <t>Dirección General, Oficina de Comunicaciones, Subdirección Administrativa, Dirección de Urbanizaciones y Titulación (Equipo Social, Técnico y Jurídico).</t>
  </si>
  <si>
    <t xml:space="preserve">Listado de asistencia, Registro fotográfico, Piezas comunicativas, Formato 208-PLA-Ft-58 Evaluación encuentro con la ciudadanía - Rendición de cuentas V4, seguimiento aplicativo SIMA.
</t>
  </si>
  <si>
    <t xml:space="preserve"> 
Espacios de entrega pública y de evaluación ciudadana.</t>
  </si>
  <si>
    <t>Por definir.</t>
  </si>
  <si>
    <t>Transparencia frente a la ciudadanía  a través de los espacios de entrega pública de títulos a las familias beneficiarias del proceso de titulación de las localidades de Bogotá adelantado por la DUT.</t>
  </si>
  <si>
    <t xml:space="preserve">Listados de asistencia, reportes aplicativo SIMA, actas de reunión, pantallazos fotografías, entre otras.
</t>
  </si>
  <si>
    <t>Informativo</t>
  </si>
  <si>
    <t>Sensibilización dentro de la fase de vinculación a las familias participantes del proceso de titulación de predios</t>
  </si>
  <si>
    <t>No. Ámbito</t>
  </si>
  <si>
    <t xml:space="preserve">Canales de comunicación pensados para convocatoria, divulgación de contenidos, y/o seguimiento a compromisos)  </t>
  </si>
  <si>
    <t xml:space="preserve">Dimensión de la participación dentro de la construcción social del hábitat: 1.Dialogo social. 2. Creación de capacidades ciudadanas 3. Redes, gobernanza  e innovación social. 4. Control social </t>
  </si>
  <si>
    <t>Modalidad de actividades (presencial, virtual o mixta)</t>
  </si>
  <si>
    <t>Formato de citación de beneficiarios, contacto telefónico, correo electrónico, medios comunitarios, perifoneo, volantes, carteles, entre otras.</t>
  </si>
  <si>
    <t>Ciudad Bolívar
Bosa</t>
  </si>
  <si>
    <t xml:space="preserve"> Familias beneficiarias, presidentes JAC, líderes y lideresas sociales, entre otras.</t>
  </si>
  <si>
    <t>Contacto telefónico, correo electrónico, medios comunitarios, perifoneo, volantes, carteles, redes sociales, página web, entre otras.</t>
  </si>
  <si>
    <t>Audiencia pública, entrega predio a predio, evento o feria, campañas informativas, redes sociales y páginas web.</t>
  </si>
  <si>
    <t xml:space="preserve">Ciudad Bolívar
Bosa
Kennedy
Santafé
Rafael Uribe
San Cristóbal
Engativá
</t>
  </si>
  <si>
    <t>Dirección de Mejoramiento de Barrios. Equipo Social.</t>
  </si>
  <si>
    <t>Todos los equipo de la Dirección de Mejoramiento de Barrios, Equipo de comunicaciones.</t>
  </si>
  <si>
    <t xml:space="preserve"> JAC, organizaciones sociales barriales, comunitarias y ambientales, comités de veeduría ciudadana.</t>
  </si>
  <si>
    <t xml:space="preserve">Socializar los proyectos de la D.M.B. En los  territorios de intervención, fomentando la participación activa de la comunidad en la vigilancia y el control de las obras y procesos sociales. </t>
  </si>
  <si>
    <t>Reuniones de inicio de obra, Talleres de Veeduría ciudadana, comités de veeduría ciudadana.</t>
  </si>
  <si>
    <t xml:space="preserve">Mixta </t>
  </si>
  <si>
    <t xml:space="preserve">Listas de asistencia, actas de reunión, registro fotográfico, pantallazos, piezas comunicativas (afiches y volantes).
</t>
  </si>
  <si>
    <t xml:space="preserve">3. Implementación </t>
  </si>
  <si>
    <t xml:space="preserve">4. Control social </t>
  </si>
  <si>
    <t>Mujer y género (Priorización de la participación incidente de las mujeres.  Mínimo 30% de participación en los espacios de dialogo y consulta social)</t>
  </si>
  <si>
    <t>Suba, Usaquén, Bosa, Ciudad Bolívar, Usme, San Cristóbal, Rafael Uribe Uribe, Santa Fe</t>
  </si>
  <si>
    <t>Equipos humanos, transporte, alimentación, papelería, producción gráfica y fotográfica, protocolo de bioseguridad.</t>
  </si>
  <si>
    <t>Entrega de obras y Acuerdo de Sostenibilidad</t>
  </si>
  <si>
    <t>Todos los equipo de la Dirección de Mejoramiento de Barrios, Equipo de comunicaciones</t>
  </si>
  <si>
    <t>Desarrollar un pacto entre la comunidad beneficiada, las entidades y organizaciones sociales para el buen uso y cuidado de las obras entregadas por la D.M.B.</t>
  </si>
  <si>
    <t>Acuerdos de Sostenibilidad</t>
  </si>
  <si>
    <t>Equipos humanos, transporte, alimentación, papelería, producción gráfica y audiovisual, producción general de evento, refrigerios, recordatorios, protocolo de bioseguridad.</t>
  </si>
  <si>
    <t xml:space="preserve">Recorridos y encuentros virtuales </t>
  </si>
  <si>
    <t xml:space="preserve"> JAC, organizaciones sociales barriales, comunitarias y ambientales.</t>
  </si>
  <si>
    <t>Recorridos territoriales  virtuales de piloto participación social</t>
  </si>
  <si>
    <t xml:space="preserve">Piezas comunicativas, actas de reunión, listado de asistencia, copia de transmisión streaming. </t>
  </si>
  <si>
    <t xml:space="preserve">4. Evaluación </t>
  </si>
  <si>
    <t>4.Co-gestión/creación</t>
  </si>
  <si>
    <t>San Cristóbal</t>
  </si>
  <si>
    <t>Equipos humanos, transporte, alimentación, papelería, producción gráfica y audiovisual y de streaming, protocolo de bioseguridad.</t>
  </si>
  <si>
    <t>Dirección de Mejoramiento de Barrios. Equipo Social y Equipo ambiental</t>
  </si>
  <si>
    <t xml:space="preserve"> JAC, organizaciones sociales barriales, comunitarias y ambientales, organizaciones de turismo local.</t>
  </si>
  <si>
    <t>Encuentros  de reconocimiento territorial con organizaciones locales de turismo.</t>
  </si>
  <si>
    <t xml:space="preserve">Listas de asistencia, actas de reunión, registro fotográfico, pantallazos, piezas comunicativas.
</t>
  </si>
  <si>
    <t xml:space="preserve"> 3. Implementación</t>
  </si>
  <si>
    <t>San Cristóbal / Ciudad Bolívar</t>
  </si>
  <si>
    <t>Equipos humanos, transporte, alimentación, papelería, producción gráfica y fotográfica, gestores territoriales de organizaciones locales, protocolo de bioseguridad.</t>
  </si>
  <si>
    <t>Recorridos  barriales de socialización de proyectos</t>
  </si>
  <si>
    <t xml:space="preserve">Listas de asistencia, actas de reunión, registro fotográfico, pantallazos.
</t>
  </si>
  <si>
    <t xml:space="preserve"> 1. Diagnóstico</t>
  </si>
  <si>
    <t>1.Dialogo social.</t>
  </si>
  <si>
    <t>Encuentros de socialización para la participación ciudadana  y el control social en los proyectos de mejoramiento de barrios.</t>
  </si>
  <si>
    <t>Encuentros de reconocimiento territorial y ambiental: piloto social en Alto Fucha y de Sostenibilidad Illimani</t>
  </si>
  <si>
    <t xml:space="preserve"> 2. Creación de capacidades
4. Control social </t>
  </si>
  <si>
    <t xml:space="preserve">Socializar los proyectos de la D.M.B. en los territorios intervenidos para fomentar la participación de la comunidad y recibir retroalimentación, garantizar la transparencia  y generar consensos.  </t>
  </si>
  <si>
    <t>Contacto telefónico,  correo electrónico, medios comunitarios, afiches, volantes.</t>
  </si>
  <si>
    <t>Ciudad Bolívar / Usme</t>
  </si>
  <si>
    <t>Contacto telefónico,  correo electrónico, medios comunitarios, RRSS.</t>
  </si>
  <si>
    <t>Generar un dialogo social desde el territorio con la ciudadanía en general de presentación y rendición de cuentas del piloto social de la D.M.B.</t>
  </si>
  <si>
    <t>3. Redes, gobernanza  e innovación social.</t>
  </si>
  <si>
    <t>Reconocimiento territorial y ambiental que permita visibilizar y valorar el impacto de las obras de mejoramiento de la D.M.B.</t>
  </si>
  <si>
    <t>Contacto telefónico,  correo electrónico.</t>
  </si>
  <si>
    <t xml:space="preserve">Equipos humanos, transporte, alimentación, papelería, producción gráfica y fotográfica, protocolo de bioseguridad. </t>
  </si>
  <si>
    <t>IDPAC</t>
  </si>
  <si>
    <t>Anual</t>
  </si>
  <si>
    <t xml:space="preserve">J.A.C., Organizaciones sociales y comunitarias. </t>
  </si>
  <si>
    <t>Contratación de obras públicas, diseño participativo.</t>
  </si>
  <si>
    <t>Gobierno al Barrio</t>
  </si>
  <si>
    <t>Alcaldía Local de Usaquén</t>
  </si>
  <si>
    <t>Presentación de  servicios, acciones y ofertas de las entidades en la localidad.</t>
  </si>
  <si>
    <t>Fundación Social</t>
  </si>
  <si>
    <t>Frente de seguridad Mirador Illimani</t>
  </si>
  <si>
    <t>Secretaria de Seguridad</t>
  </si>
  <si>
    <t>Seguridad y sostenibilidad obra Mirador Illimani</t>
  </si>
  <si>
    <t>Actividades de dialogo  acompañamiento y generación de capacidades de lideres y lideresas que conformarán los consejos de administración de los proyectos de vivienda.</t>
  </si>
  <si>
    <t>Dirección de Reasentamientos /Equipo RESOS</t>
  </si>
  <si>
    <t xml:space="preserve">Equipo RESOS
Dirección de Urbanizaciones y Titulación
 Equipo de comunicaciones  </t>
  </si>
  <si>
    <t>Generar capacidades sobre el funcionamiento y formas de participación en las estructuras de organización de propiedad horizontal y acompañar  el abordaje de problemáticas sociales presentadas al interior de los proyectos de vivienda entregados</t>
  </si>
  <si>
    <t>Mesas de trabajo, talleres presenciales y virtuales, ferias de servicios interinstitucionales</t>
  </si>
  <si>
    <t xml:space="preserve">Lista de asistencia
Actas de reunión, instrumento de observación talleres DECOS, formato evaluación de satisfacción proceso DECOS - PAAS, pantallazos reuniones virtuales
</t>
  </si>
  <si>
    <t>1. Diagnostico 2. Formulación 3. Implementación 4. Evaluación</t>
  </si>
  <si>
    <t>Las acciones van dirigidas a toda la población dada la naturaleza de la estrategia.</t>
  </si>
  <si>
    <t>Equipos humanos, transporte, alimentación, papelería, producción gráfica y audiovisual</t>
  </si>
  <si>
    <t>Espacio de dialogo</t>
  </si>
  <si>
    <t>Información respecto a la gestión y resultados que la Dirección de Reasentamientos ha adelantado con la comunidad reasentada en los proyectos de vivienda nueva</t>
  </si>
  <si>
    <t>Espacio de dialogo de doble vía y encuesta</t>
  </si>
  <si>
    <t xml:space="preserve">Lista de asistencia
Actas de reunión, pantallazos reuniones virtuales
</t>
  </si>
  <si>
    <t>1. Informativo</t>
  </si>
  <si>
    <t>4, Control social</t>
  </si>
  <si>
    <t>Lideres y lideresas sociales
IDPAC
Casa de Justicia
Alcaldías locales
Comunidad reasentada en proyectos de vivienda nueva</t>
  </si>
  <si>
    <t>Contacto telefónico,  correo electrónico, medios comunitarios, oficio de convocatoria.</t>
  </si>
  <si>
    <t>Ciudad Bolívar - Bosa - San Cristóbal</t>
  </si>
  <si>
    <t>Lideres sociales
IDPAC
Casa de Justicia
Alcaldías locales</t>
  </si>
  <si>
    <t>Consejo Local de Gestión del Riesgo</t>
  </si>
  <si>
    <t>Mensual (o invitación según pertinencia del tema)</t>
  </si>
  <si>
    <t>Miembros del Consejo Local de Gestión del Riesgo</t>
  </si>
  <si>
    <t>Eventos de emergencia o riesgo y avance respecto a procesos de reasentamiento</t>
  </si>
  <si>
    <t>Dirección de Mejoramiento de Barrios</t>
  </si>
  <si>
    <t>Proyecto 7680  Plan Terrazas</t>
  </si>
  <si>
    <t>Fase 1 Plan de Gestión Social: Reconocimiento del Territorio - Espacio de diálogo para socialización líderes y lideresas de los territorios a intervenir</t>
  </si>
  <si>
    <t>Dirección de Mejoramiento de Vivienda. Equipo de Gestión  Social del Plan Terrazas</t>
  </si>
  <si>
    <t xml:space="preserve">Equipo responsable del plan  de gestión social  (Subdirección de Mejoramiento de Vivienda).  Equipo de comunicaciones  </t>
  </si>
  <si>
    <t xml:space="preserve">Juntas de Acción Comunal, o lideres y lideresas locales </t>
  </si>
  <si>
    <t>Socializar el proyecto del Plan Terrazas en los territorios que han sido priorizados para la implementación del plan terrazas (identificar actores interesados en participar en el proyecto y comprensión de las principales  necesidades de la población beneficiaria).</t>
  </si>
  <si>
    <t>Talleres, diálogos territoriales, recorridos, campañas comunicativas, entre otros</t>
  </si>
  <si>
    <t>3. Implementación - Reconocimiento del Territorio-</t>
  </si>
  <si>
    <t>1. Informativo 
 2 Consultivo</t>
  </si>
  <si>
    <t>1. Dialogo Social 
 2. Creación de capacidades ciudadanas</t>
  </si>
  <si>
    <t>Fase 1 Plan de Gestión Social: Reconocimiento del Territorio : Espacio de diálogo para socialización  del proyecto con potenciales beneficiarios , recolección documentos e inicio de la caracterización de hogares potenciales.</t>
  </si>
  <si>
    <t>Dirección de Mejoramiento de Vivienda. Equipo de Gestión   Social del Plan Terrazas</t>
  </si>
  <si>
    <t>Potenciales hogares a ser inscritos al Plan Terrazas</t>
  </si>
  <si>
    <t xml:space="preserve">Socializar el proyecto a potenciales hogares a ser inscritos al plan terrazas, recolección información y documentos .
   </t>
  </si>
  <si>
    <t>Lista de Asistencias, Actas</t>
  </si>
  <si>
    <t>1. Informativo  
2 Consultivo</t>
  </si>
  <si>
    <t>1. Dialogo Social 
2. Creación de capacidades ciudadanas</t>
  </si>
  <si>
    <t xml:space="preserve">El Plan de Gestión Social, incorpora el enfoque diferencial.
</t>
  </si>
  <si>
    <t>Fase 1 Plan de Gestión Social: Reconocimiento del Territorio :Espacio de diálogo para la retroalimentación en donde se socializa propuesta técnica, se reciben observaciones y/o solicitudes de ajustes del beneficiario</t>
  </si>
  <si>
    <t>Potenciales hogares inscritos en Plan Terraza y en fase de factibilidad</t>
  </si>
  <si>
    <t>Socializar  con potenciales hogares inscritos la propuesta técnica para escuchar sus opiniones y retroalimentarla a partir del ajuste solicitado y concertado.</t>
  </si>
  <si>
    <t xml:space="preserve">Lista de asistencia, fotos
Actas o relatorías de los encuentros  con líderes convocados , pantallazos
</t>
  </si>
  <si>
    <t>Miembros del hogar,  líderes y lideresas del territorio para la construcción de redes y agendas sociales barriales y comunitarias</t>
  </si>
  <si>
    <t xml:space="preserve"> Convocatoria a personas miembros del hogar participante en plan terrazas y de organizaciones del entorno, que en la fase de  reconocimiento del territorio hayan sido identificados por manifestar interés en participar y fortalecer procesos sociales, comunitarios y líderes de la comunidad con el propósito  de apoyarles en la construcción de una agenda social que coadyuve en la fase de consolidación del plan terrazas en el territorio intervenido.</t>
  </si>
  <si>
    <t>Talleres, diálogos con grupos de interés (genero, cultura-deportivos, discapacidad, etc., según arroje la caracterización en la fase de reconocimiento al territorio)</t>
  </si>
  <si>
    <t xml:space="preserve">Lista de asistencia,
Actas o relatorías de los encuentros  con líderes convocados , pantallazos
</t>
  </si>
  <si>
    <t>3. Implementación - Reactivación del Territorio-</t>
  </si>
  <si>
    <t>Fase 3 Plan de Gestión Social del Territorio - Sostenibilidad del Territorio: Rendición de cuentas</t>
  </si>
  <si>
    <t xml:space="preserve">Dirección General y Dirección  de  Mejoramiento de Vivienda </t>
  </si>
  <si>
    <t>Todos los equipo de la Dirección de Mejoramiento de Vivienda, Equipo de comunicaciones</t>
  </si>
  <si>
    <t xml:space="preserve">Universidades, organizaciones y asociaciones de expertos, instancias  y órganos de control </t>
  </si>
  <si>
    <t>Correo electrónico, oficio de invitación.</t>
  </si>
  <si>
    <t xml:space="preserve">Generar un diálogo de ciudad que presente los avances, logros y retos del proyecto Plan Terrazas, recibir retroalimentación y hacer pactos ciudadanos para generar transparencia y garantizar respaldo a su implementación.  </t>
  </si>
  <si>
    <t xml:space="preserve">Foro público y talleres de trabajo. </t>
  </si>
  <si>
    <t xml:space="preserve">Formato Rendición de cuentas,  Lista de asistencia
Registro fotográfico
Piezas comunicativas
Actas o relatorías de los encuentros ciudadanos, 
</t>
  </si>
  <si>
    <t>1. Informativo 
2. Consultivo,</t>
  </si>
  <si>
    <t xml:space="preserve">3. Redes, gobernanza  e innovación social.
 4. Control social </t>
  </si>
  <si>
    <t xml:space="preserve">Por definir. </t>
  </si>
  <si>
    <t xml:space="preserve">Contacto telefónico,  correo electrónico, medios comunitarios.
Pieza Comunicativa -Convocatoria </t>
  </si>
  <si>
    <t xml:space="preserve">Lista de asistencia, fotos
Actas o relatorías de los encuentros  con líderes convocados , pantallazos
acta de reunión  
lista de asistencia
</t>
  </si>
  <si>
    <t>Contacto telefónico,  correo electrónico, medios comunitarios.</t>
  </si>
  <si>
    <t>Visita técnico-sociales, diálogos territoriales, talleres con hogares que están en proceso de viabilidad técnica</t>
  </si>
  <si>
    <t>Fase 2 del Plan de Gestión Social - Reactivación del Territorio - Espacio de diálogo diferencial Con base en la caracterización se convocan miembros de los hogares vinculados a procesos organizativos -jóvenes, mujeres, etnias, etc.- y a líderes de entorno con intereses similares.</t>
  </si>
  <si>
    <t xml:space="preserve">Sensibilizar a las familias beneficiarias,  líderes y lideresas sociales, habitantes y actores de las localidades priorizadas sobre la importancia de la participación en los mecanismos de titulación ( Cesión a título gratuito y transferencia de dominio) que viene adelantando la Dirección de Urbanizaciones y Titulación en la ciudad de Bogotá para legalizar la propiedad de los inmuebles objeto de titulación.
</t>
  </si>
  <si>
    <t xml:space="preserve">2
 </t>
  </si>
  <si>
    <t xml:space="preserve">El Plan de Gestión Social, incorpora el enfoque diferencial. Tal vez haya que decir como.
</t>
  </si>
  <si>
    <t xml:space="preserve">San Cristóbal (UPZ San Blas-La Gloria) y Usme (UPZ Flora-Gran Yomasa).
</t>
  </si>
  <si>
    <t>En esta fase del plan el enfoque diferencial se verá reflejado en la convocatoria de personas -del hogar vinculado al plan terrazas- y le miembros y/o líderes (as) de organizaciones comunitarias o sociales de los territorios en los que se desarrolla el proyecto.</t>
  </si>
  <si>
    <t>San Cristóbal y Usme en este punto se puede cualificar diciendo que si bien el ámbito se centra en estos territorios se hace un diálogo más amplio.</t>
  </si>
  <si>
    <t>Recursos asociados (equipos humanos técnicos, expertos, hardware, software, transporte, alimentación, papelería).</t>
  </si>
  <si>
    <t>Diálogos territoriales proyectos D.M.B.</t>
  </si>
  <si>
    <t>Ámbito o Espacios de Participación Ciudadana</t>
  </si>
  <si>
    <t>Proceso  de la Audiencia Anual de Rendición de Cuentas</t>
  </si>
  <si>
    <t>Oficina Asesora de Planeación , Oficina de Comunicaciones, Equipo Líder Conformado por delegados de direcciones y procesos</t>
  </si>
  <si>
    <t>Audiencia pública, consulta ciudadana y /o diálogo ciudadano</t>
  </si>
  <si>
    <t>Proyecto Producto/servicio</t>
  </si>
  <si>
    <t xml:space="preserve">   7684 - Titulación de predios estratos 1 y 2 y saneamiento de espacio público en la ciudad de Bogotá</t>
  </si>
  <si>
    <t>7684 - Titulación de predios estratos 1 y 2 y saneamiento de espacio público en la ciudad de Bogotá</t>
  </si>
  <si>
    <t>7703 Mejoramiento Integral de Barrios</t>
  </si>
  <si>
    <t>7698 - Reubicación definitiva, implementación ruta de Preparación - Adaptación - Acompañamiento -Salida (PAAS)</t>
  </si>
  <si>
    <t>7698- Reubicación definitiva e  implementación ruta de Preparación - Adaptación - Acompañamiento -Salida (PAAS)</t>
  </si>
  <si>
    <t xml:space="preserve"> 7680  Plan Terrazas</t>
  </si>
  <si>
    <t>7680  Plan Terrazas</t>
  </si>
  <si>
    <t>7696 Fortalecimiento del modelo de gestión institucional</t>
  </si>
  <si>
    <t>Garantizar el derecho a la participación ciudadana y la transparencia en la información pública, promover relaciones de confianza con los grupos de valor y la ciudadanía en general y generar valor público a la gestión de la Caja de la Vivienda Popular</t>
  </si>
  <si>
    <t xml:space="preserve">Listado de asistencia, Registro fotográfico, Piezas comunicativas, Formato 208-PLA-Ft-58 Evaluación encuentro con la ciudadanía - Rendición de cuentas V4. Publicación de Informe de Rendición de Cuentas
</t>
  </si>
  <si>
    <t>4.Evaluación</t>
  </si>
  <si>
    <t xml:space="preserve"> La Caja de la Vivienda Popular informa sus aportes a las políticas públicas de Victimas del Conflicto Armado, Mujer y Equidad de Género, Familias, resalta acciones afirmativas o diferenciales trabajadas por las direcciones y procesos y otros compromisos sectoriales </t>
  </si>
  <si>
    <t>Abierto a la ciudadanía en general (atención territorios de grupos de valor)</t>
  </si>
  <si>
    <t>Dirección General, Dirección Corporativa, Subdirección Administrativa,  Dirección de Mejoramiento de Barrios, Dirección de Mejoramiento de Vivienda, Dirección de Reasentamientos, Dirección de Urbanizaciones y Titulación</t>
  </si>
  <si>
    <t>Convocatoria a los diferentes grupos de valor de la entidad (JAC, organizaciones sociales, ambientales y culturales, JAL, grupos poblacionales beneficiarios y habitantes de los territorios intervenidos, operadores, servidores y servidoras, universidades, medios de comunicación, gremios..)</t>
  </si>
  <si>
    <t>Formato de invitación, contacto telefónico, correo electrónico, medios de comunicación, redes sociales, página web, entre otras</t>
  </si>
  <si>
    <t>Equipos humanos y logísticos, transporte, alimentación, papelería, producción gráfica y audiovisual (Streaming)</t>
  </si>
  <si>
    <t>1. Dialogo Social
 2. Creación de capacidades ciudadanas</t>
  </si>
  <si>
    <t>1. Informativo 
2. Consultivo</t>
  </si>
  <si>
    <t>1. Informativo 
4. Cogestión/Creación</t>
  </si>
  <si>
    <t>4. Control social. 
3. Redes, gobernanza  e innovación social.</t>
  </si>
  <si>
    <t>1. Informativo  
4.Cogestión/creación</t>
  </si>
  <si>
    <t>1.Informativo. 
2 Consultivo</t>
  </si>
  <si>
    <t>1.Dialogo social. 
2 Creación de capacidades
 4. Control Social</t>
  </si>
  <si>
    <t>Dirección de Reasentamientos</t>
  </si>
  <si>
    <t>Mesa Local de Víctimas de Ciudad Bolívar</t>
  </si>
  <si>
    <t>Personería Local de Ciudad Bolívar, y coordinador(a) mesa local</t>
  </si>
  <si>
    <t>Socialización obras con saldo pedagógico</t>
  </si>
  <si>
    <t xml:space="preserve">Polígono de Mejoramiento de Barrios Bosa </t>
  </si>
  <si>
    <t>J.A.C., Organizaciones sociales y comunitarias, entidades Distritales, Alcaldía local</t>
  </si>
  <si>
    <t>Articulación de trabajo polígono de Mejoramiento de Barrios.</t>
  </si>
  <si>
    <t>Alcaldías locales (RUU y Chapinero - Principalmente)</t>
  </si>
  <si>
    <t>Dirección de Urbanizaciones y Titulació</t>
  </si>
  <si>
    <t>Dirección de Urbanizaciones y Titulación</t>
  </si>
  <si>
    <t>JAL Rafael Uribe Uribe y Usme</t>
  </si>
  <si>
    <t>JAL</t>
  </si>
  <si>
    <t>Por demanda</t>
  </si>
  <si>
    <t>Ediles y sesiones de control político y social con actores locales</t>
  </si>
  <si>
    <t>Presentación de  servicio, proyecto y acompañamiento del programa de Titulación de predios.</t>
  </si>
  <si>
    <t>Trimestre 1</t>
  </si>
  <si>
    <t>Trimestre 2</t>
  </si>
  <si>
    <t>Trimestre 3</t>
  </si>
  <si>
    <t>Trimestre 4</t>
  </si>
  <si>
    <t>Total 2021</t>
  </si>
  <si>
    <t>ODS 1. Poner fin a la pobreza en todas sus formas en todo el mundo. 
ODS 11. Lograr que las ciudades y los asentamientos humanos sean inclusivos, seguros, resilientes y sostenibles.</t>
  </si>
  <si>
    <t>ODS 11. Lograr que las ciudades y los asentamientos humanos sean inclusivos, seguros, resilientes y sostenibles.</t>
  </si>
  <si>
    <t>ODS 9. Industria, Innovación e Infraestructura.</t>
  </si>
  <si>
    <r>
      <rPr>
        <b/>
        <sz val="11"/>
        <rFont val="Calibri"/>
        <family val="2"/>
      </rPr>
      <t>Actividad 1</t>
    </r>
    <r>
      <rPr>
        <sz val="11"/>
        <rFont val="Calibri"/>
        <family val="2"/>
      </rPr>
      <t xml:space="preserve">: Apoyar y acompañar a los miembros del Consejo de Administración de Manzana 54 orientando y ejemplificando la forma  de preparación del presupuesto de la copropiedad, sugiriendo realizar  mínimo 3 cotizaciones de los servicios y obras que se  requieran (vigilancia, administración, contador, póliza de áreas comunes, pago de servicios públicos, entre otros). Asistieron 5 consejeros de los 10 elegidos.
</t>
    </r>
    <r>
      <rPr>
        <b/>
        <sz val="11"/>
        <rFont val="Calibri"/>
        <family val="2"/>
      </rPr>
      <t xml:space="preserve">Actividad 2: </t>
    </r>
    <r>
      <rPr>
        <sz val="11"/>
        <rFont val="Calibri"/>
        <family val="2"/>
      </rPr>
      <t xml:space="preserve">Preparar a los líderes de la comunidad  de Manzana 55 para promover los espacios de participación y delegación a los que tienen derecho, así como recordar los roles y funciones que normalmente se eligen por parte de los propietarios durante el desarrollo de las Asambleas Ordinarias. También recordar los conocimientos necesarios sobre el régimen de propiedad horizontal, específicamente funciones y alcances de cada uno de los órganos de administración, deberes y obligaciones de los copropietarios, en aras de que la Asamblea sea eficientemente, legal y transparente. Participan 8 personas.
</t>
    </r>
    <r>
      <rPr>
        <b/>
        <sz val="11"/>
        <rFont val="Calibri"/>
        <family val="2"/>
      </rPr>
      <t>Actividad 3</t>
    </r>
    <r>
      <rPr>
        <sz val="11"/>
        <rFont val="Calibri"/>
        <family val="2"/>
      </rPr>
      <t xml:space="preserve">: Verificar y orientar los avances del grupo de líderes de Manzana 55 frente a la conformación de comités para adelantar gestiones de cotización de los servicios que requiere el conjunto como vigilancia, administración, póliza de áreas comunes, y posibilidades de cerramiento,  con miras a preparar la información que se presentará en la Primera Asamblea general de copropietarios. Asistieron 5 líderes.
</t>
    </r>
    <r>
      <rPr>
        <b/>
        <sz val="11"/>
        <rFont val="Calibri"/>
        <family val="2"/>
      </rPr>
      <t>Actividad 4</t>
    </r>
    <r>
      <rPr>
        <sz val="11"/>
        <rFont val="Calibri"/>
        <family val="2"/>
      </rPr>
      <t>: Gestión interinstitucional con IDPAC para realizar conversatorio en el que se generan y/o afiancen los conocimientos necesarios sobre el régimen de propiedad horizontal, específicamente funciones y alcances de cada uno de los órganos de administración electo en la Asamblea Ordinaria del 28 de febrero de 2021, así como las funciones, deberes y obligaciones de los copropietarios, en aras de orientar y acompañar una administración eficiente, legal y transparente. Asisten 7 personas, aunque solo firman la lista de asistencia 6 de ellas. Dentro de los asistentes se encuentran 5 delegados del Consejo de Administración, 1 delegado del Comité de Convivencia y 2 delegados del Comité de Recepción de Áreas Comunes, uno de ellos es también delegado del Consejo de Administración.</t>
    </r>
  </si>
  <si>
    <t>Las comunidades objeto de reasentamiento requieren mayor capacitación en Régimen de Propiedad Horizontal para aumentar y garantizar la eficiencia y sostenibilidad económica y social de los proyectos de vivienda.</t>
  </si>
  <si>
    <t xml:space="preserve">ODS relacionado con proyecto (La relación entre ODS y enfoque de derechos humanos: Función Pública) </t>
  </si>
  <si>
    <t xml:space="preserve">Fortalecer el diálogo con las familias reasentadas para la gestión de las necesidades manifestadas y la gestión interinstitucional para la oferta de servicios a las familias. </t>
  </si>
  <si>
    <t>1. Recorrido comunitario 
17 Participantes residentes proyecto Mz 54
Resultados: Respuesta a la comunidad sobre la gestión realizada por la Caja de la Vivienda Popular para la oferta de servicios a las familias y gestión intrainstitucional para la atención de solicitudes de posreasentamiento.</t>
  </si>
  <si>
    <t xml:space="preserve">La Dirección de Mejoramiento de Barrios ha hecho del aislamiento preventivo una ventana de oportunidad para la comunicación efectiva con los ciudadanía, a partir del uso de las nuevas tecnologías. </t>
  </si>
  <si>
    <t xml:space="preserve">No se reportan avances en esta actividad para el primer trimestre </t>
  </si>
  <si>
    <t>La Dirección de Mejoramiento de Barrios desarrolló durante el primer trimestre 4 recorridos barriales en el territorio denominado Alto Fucha, los cuales contaron con la participación de aproximadamente 100 personas que serán directamente beneficiadas de las intervenciones. Dentro de los principales resultados de estos recorridos se tiene el acercamiento de los ciudadanos a la Caja de Vivienda Popular y sus diferentes proyectos, además del reconocimiento en territorio de las necesidades y expectativas de la comunidad.</t>
  </si>
  <si>
    <t>Se realizaron 3 espacios de diálogo con Líderes. Participaron en los tres (3) espacios un total de 23 líderes y liderezas ( 11 Hombres, 12 Mujeres).
La Agenda Desarrollada en estos eventos es la siguiente:
•	Presentación de los asistentes 
•	Presentación de la CVP-Sector Hábitat
•	Explicación del alcance del Plan Terrazas proyecto Piloto
•	Herramientas del Plan Terrazas 
•	Explicación de la Curaduría Publica Social 
•	Requisitos de los predios
•	Requisitos de los hogares 
•	Documentación requerida 
•	Plan de Gestión Social 
•	Como se puede acceder a los servicios ofertados 
•	Dialogo de preguntas y respuestas 
El espacio de Villa Diana se diferenció de los otros en tanto tuvo por objetivo hacer devolución de información a los líderes de Villa Diana a través de un ejercicio participativo para encontrar caminos de solución a distintas problemáticas .</t>
  </si>
  <si>
    <t>La ratificación de la importancia del espacio de diálogo con los líderes de la comunidad en tanto facilita la convocatoria y abre la posibilidad del diálogo directo previo para aclarar dudas de los potenciales usuarios.</t>
  </si>
  <si>
    <t>La importancia del empoderamiento de los líderes del territorio quienes en el marco de la corresponsabilidad asumen la convocatoria  y un segundo aspecto el contacto directo con los hogares explicando criterios y alcance de la gratuidad.</t>
  </si>
  <si>
    <t xml:space="preserve">Se realizaron 6 espacios de diálogo con hogares potenciales a ser beneficiarios del proyecto Plan Terrazas durante el primer trimestre del 2021. Superándose en dos (2) los inicialmente programados. 
Participaron aproximadamente 299 potenciales hogares con 258 representantes   (100 hombres y 158 mujeres).
La agenda desarrollada con estos grupos fue:
Presentación de los asistentes (sociometría) por barrio 
Presentación de la CVP
Que es el Plan Terrazas – Ejercicio- con los participantes (alcances)
Cuáles son las herramientas del Plan Terrazas 
•	Preguntas y respuestas: ¿Quién ha sacado licencia de construcción? 
•	¿Quién ha recibido subsidios de vivienda en los últimos tres años?
•	¿Quién tiene más de un predio?
•	¿Quién tiene una casa de un solo piso?
•	¿Quién tiene una casa de dos pisos?
•	Quien tiene casa prefabricada.
</t>
  </si>
  <si>
    <t>Se realizaron 26 espacios de socialización proyectos con los potenciales hogares del Plan Terrazas.. Se realizaron seis (6) más de las programadas. 
La socialización del diseño urbanístico y estructurar se realiza con el propietario y mínimo otro miembro del hogar.  Esta jornada esta acompañada por el técnico y el social quienes presentan y reciben la retroalimentación de los miembros del hogar.  Con base de este ejercicio se realizan los respectivos ajustes al diseño. Cuando no es posible atender las sugerencias por razones de norma se informa a los miembros del hogar.
La agenda que se desarrolla es la siguiente:
•	Se da informe del ejercicio de socialización alcance
•	Se socializan los planos arquitectónicos y estructural
•	Se informa la ruta de radicación ante la curaduría publica social
•	Dialogo con el hogar preguntas y respuestas 
•	Se firma el acuerdo y la aprobación de los socializado</t>
  </si>
  <si>
    <t>Se ressalta la importancia de abrir el espacio para las preguntas durante las actividades, transferencia de conocimiento y retroalimentación de la propuesta en el marco de la participación.</t>
  </si>
  <si>
    <t>A través de la gestión social e intervención realizada en cada uno de los predios logramos obtener contacto directo con la comunidad ya que en la actualidad la mayoría de personas que habitan los predios corresponden a la población de la tercera edad, esto hace que la asistencia a la entidad sea reducida por miedo al contagio del Virus del COVID-19 y facilita la cercanía entre la entidad y la población objeto de titulación.</t>
  </si>
  <si>
    <t>A través de la estrategia de entrega de títulos predio a predio, logramos avanzar con la formalización de los predios en relación a la obtención del título de propiedad; esto permitió que los ocupantes que no habían realizado la participación en el proceso de titulación ofrecido por la CVP generaran más confianza con la entidad y radicarán documentación para iniciar su proceso.</t>
  </si>
  <si>
    <t>En el primer trimestre de 2021 se realizaron 2 jornadas de sensibilización sobre el mecanismo de titulación por cesión a título gratuito en el Barrio Paraiso. La metodología utilizada fue predio a predio donde se sensibilizaron 18 personas de los predios que son propiedad de la Caja De La Vivienda Popular, se calcula que se sensibilizaron más de 120 personas, sin embargo, no se tiene el soporte. Como resultados positivos se logró observar un aumento significativo en la participación ciudadana por parte de la población beneficiaria, se redujo el número de predios comprados por la CVP que no tenían participación plena por parte de la comunidad ya que inicialmente eran 390 predios comprados por la entidad, de los cuales 80 ocupantes entregaron documentación para iniciar el proceso de participación al mecanismo titulación ofrecido por la DUT en el barrio.</t>
  </si>
  <si>
    <t>JAL Ciudad Bolívar</t>
  </si>
  <si>
    <t>Invitación según pertinencia del tema)</t>
  </si>
  <si>
    <t>Presentación de servicio, proyecto y acompañamiento del programa de Titulación de predios.</t>
  </si>
  <si>
    <t>Junta Administradora Local Ciudad Bolívar</t>
  </si>
  <si>
    <t>2 (25 de Febrero, 11 de marzo)</t>
  </si>
  <si>
    <t>Durante el primer trimestre se desarrollo el proceso que se culminó con la Audiencia de Rendición de Cuentas de las ejecutorias y gestiones de la entidad para la vigencia 2020. El proceso se sostuvo en diálogos y entrevistas iniciales con lideres y lideresas locales relacionados con los proyectos desarrollados por la entidad, la publicación y divulgación del Informe de rendición de cuentas y la audiencia virtual transmitida por plataforma Facebook el día 26 de marzo.</t>
  </si>
  <si>
    <t xml:space="preserve">Se presentaron algunas fallas técnicas durante el evento de la audiencia. Es importante desarrollar estrategias alternativas que mitiguen estas fallas. </t>
  </si>
  <si>
    <t xml:space="preserve">Teniendo en cuenta que estos recorridos fueron realizados en el marco del "Piloto Social", la Dirección de Mejoramiento de Barrios continuará apostando por intervenciones integrales que a partir del dialogo y el encuentro con el ciudadano le permitan construir obras que, mas allá de lo técnico, transciendan en lo social y garanticen la inclusión social, productiva y política de sus beneficiarios
En este sentido, la Dirección  permitan resignificar el espacio público, a partir de la apropiación de las obras y la construcción de tejido social, garantizando de esta manera la sustentabilidad de las obras.  </t>
  </si>
  <si>
    <t xml:space="preserve">A través de los procesos de sensibilización realizados en el barrio Paraíso, se realizó 1 jornada de sensibilización sobre el mecanismo de titulación por cesión a título gratuito, la metodología utilizada fue predio a predio donde se sensibilizaron 30 personas  de los predios que son propiedad de la Caja de La Vivienda Popular, se calcula que se sensibilizaron más de 150 personas, sin embargo, no se tiene el soporte. Como resultados positivos se logró observar un aumento significativo en la participación ciudadana por parte de la población beneficiaria, se redujo el número de predios comprados por la CVP que no tenían participación plena por parte de la comunidad ya que inicialmente eran 390 predios comprados por la entidad, de los cuales 231 ocupantes entregaron documentación para iniciar el proceso de participación al mecanismo titulación ofrecido por la DUT en el barrio. Por su parte se generó una mesa de trabajo con los presidentes de la JAC del barrio Bella Flor y el equipo interdisciplinario de la DUT, a través de él se establecieron acuerdos de participación local donde se revisaron las estrategias de intervención comunal y distrital en el territorio respecto al mecanismo de titulación que se adelantará en el sector. Por último se realizó la asamblea de copropietarios de la manzana 55 del barrio Arborizadora Baja, a través de este espacio, los copropietarios activamente en la elección de su propio consejo administrativo, se interactúo con ellos respecto a consultas participativas relacionadas con pagos de administración, pagos de servicios públicos y normativa de propiedad horizontal. </t>
  </si>
  <si>
    <t>A través de la gestión social e intervención realizada en cada uno de los predios logramos obtener contacto directo con la comunidad ya que en la actualidad la mayoría de personas que habitan los predios corresponden a la población de la tercera edad, esto hace que la asistencia a la entidad sea reducida por miedo al contagio del Virus del COVID-19 y facilita la cercanía entre la entidad y la población objeto de titulación. En relación a la mesa de trabajo realizada con los presidentes de la JAC del barrio Bella Flor se logra concretar nuestro foco de intervención local, conociendo la importancia de la implementación del mecanismo de titulación sobre la población objeto, estableciendo acciones jurídicas sobre el proceso de expropiación de la tierra que conlleven a la eficacia, sostenibilidad, pertinencia, ética y responsabilidad, eficiencia y ejecución, coherencia interna, aprendizaje colectivo y articulación con diferentes actores.</t>
  </si>
  <si>
    <t>Durante el desarrollo del primer trimestre del año 2021, hemos realizado tres (3) entregas masivas a los procesos María Paz de la localidad de Kennedy, Paraíso y La unión del Divino Niño de la localidad de Ciudad Bolívar. En la primera entrega realizada en fecha 18 de marzo de 2021 en el barrio María Paz de la localidad de Kennedy se entregaron 16 títulos a los beneficiarios, en la segunda entrega realizada en el barrio Paraíso de la localidad de Ciudad Bolívar en fecha 19 de marzo de 2021, se entregaron42 títulos a los beneficiarios, sin embargo, se realizó entrega de 12 títulos adicionales a los beneficiarios en las instalaciones de la CVP para un total de títulos entregados de 54 sobre este proceso, y, en la tercera entrega realizada en el barrio La Unión del divino Niño de la localidad de Ciudad Bolívar, se realizó la entrega de 28 títulos a los beneficiarios, sin embargo, se entregaron 11 títulos adicionales en las instalaciones de la CVP a los beneficiarios de este proceso para un total de 39 títulos pero no se cuenta con el soporte. Por su parte, se realizó la entrega de 33 títulos de otros procesos. Con lo anterior, para el primer trimestre, realizamos la entrega de 142 títulos a 142 beneficiarios del programa de titulación pero  únicamente se cuenta con el soporte de 129 entregas realizadas.</t>
  </si>
  <si>
    <t>Durante el primer trimestre la Dirección de Mejoramiento de Barrios con el objetivo de socializar los proyectos a realizar en los territorios de intervención, realizó 12 Reuniones de inicio con el fin de fomentar la participación activa de la comunidad en la vigilancia y el control de las obras y/o Estudios y Diseños. 
A continuación, se relacionan los territorios y las fechas en que tuvieron lugar las reuniones de inicio programadas por la Dirección durante el primer trimestre de 2021:
1. Territorio 4, localidad de  Suba, barrios Santa Cecilia, Santa Rita y Lisboa, realizado con 23 participan
2. Territorio 4  localidad de  Suba, barrios  San Pedro Tibabuyes y Berlín, realizado el 12 de enero con 44 participantes.        
3. Territorio 4, localidad de Suba, barrios Cañiza 111 sector, Urbanización La Gaitana, La Carolina  111, San Francisco Suba, Centro y Desarrollo Rincón de Boyacá, realizado el 13 de enero, con 40 participantes. 
4. Territorio 4, localidad de Suba, barrios Ciudad Hunza, Potrerillos de Suba, Nuevo Corinto, La franja Buenavista, Buenavista Desarrollo y el Codito, realizado el 13 de enero con 40 participantes
5. Territorio 6, localidad de San Cristóbal, barrios  Nueva España Parte Alta, Moralba, San Martín de Loba, Juan Rey, Rafael Sur Oriental, realizado el 24 de enero con 23 participantes.                                                                                                
6. Territorio 2, localidad de Usme, BARRIOS La Esperanza, Desarrollo Danubio Azul, La Fiscala Norte, Yomasita, Compostela, realizado el 24 de enero con 61 participantes.                                                                                           7. Territorio 3¡, localidad de Ciudad Bolívar, barrios Espino 1, Jerusalén, Los Alpes. Altos de Jalisco, Bella Flor, Cordillera Sur, Las Delicias del Sur, San Isidro Sur, Los Arrayanes, realizado el 30 de enero con 45 participantes. 
8. Territorio 5, localidad de Rafael Uribe, barrios Desarrollo La Paz, Desarrollo Palermo Sur el Triángulo, El Portal, El Portal 11 Sector, realizado el 30 de enero con 32 participantes. 
9. Territorio 9, localidad de Santa Fe, barrio El Mirador, realizada el 30 de enero con 8 participantes.
10.  Territorio 8 , localidad de Bosa, barrios, Villa Emma, San Pedro realizada el 30 de enero con 12 participantes. 	
11. Territorio 6, localidad de San Cristóbal, barrio San Martín de Loba, realizada el 24 de febrero, con 16 participantes.
12. Territorio 2, localidad de Usme, barrios El Bosque, El triangulo, Nuevo Porvenir, Portal de Oriente, Puerta al Llano Sector 1, Portal El  Divino, realizada el 27 de febrero con 84 participantes. 
Total:434
Así mismo, con el objetivo de promover la participación ciudadana para el seguimiento, evaluación y control de los contratos en ejecución de la CVP la Dirección de Mejoramiento de Barrios desarrolló 4 Comités de Veeduría Ciudadana, en las fechas y territorios que se relacionan a continuación: 
1. Territorio 4, localidad de  Suba y Usaquén, barrios Santa Rita, Santa Cecilia I, Lisboa, Desarrollo San Pedro Tibabuyes, Berlín, Ciudad Hunza, Potrerillos de Suba, Nuevo Corinto, La Cañiza, Carolina III, Buenavista la Franja, Buenavista Desarrollo, El Codito, realizado el 26 de febrero con 20 participantes.	
2. Territorio 6, localidad de San Cristóbal, barrios  Nueva España Parte Alta, Moralba, San Martín de Loba, Juan Rey, Rafael Sur Oriental, realizado el 6 de marzo con 5 participantes.     
3. Territorio 6, localidad de San Cristóbal, barrio  San Martín de Loba, realizado el 26 de marzo con 14 participantes.     
4. Territorio 8 , localidad de Bosa, barrios, Villa Emma, San Pedro realizada el 27 de marzo con 3 participantes.</t>
  </si>
  <si>
    <t>La generación de canales y espacios digitales y alternativos para la participación de la ciudadanía  en el proceso de mejoramiento y transformación del espacio público a escala barrial, como  mecanismo  para desarrollar los procesos de socialización de estudios y diseños a las comunidades.</t>
  </si>
  <si>
    <t xml:space="preserve">No fue posible realizar el recorrido territorial  virtual del piloto participación social programado para este primer trimestre por lo que se reprograma para el cuarto trimestre del presente año. </t>
  </si>
  <si>
    <t>Durante el segundo  trimestre la Dirección de Mejoramiento de Barrios, con el objetivo de realizar el cierre de actividades de las intervenciones urbanas y celebrar el compromiso entre la comunidad, las organizaciones sociales y la administración, realizó 1 Acuerdo de Sostenibilidad para la apropiación de las obras, el uso adecuado y regulado del espacio público y la verificación periódica de las condiciones finales del proyecto. 
A continuación, se relacionan los territorios y las fechas en que tuvieron lugar las reuniones de inicio programadas por la Dirección durante el segundo  trimestre de 2021:   
1. Territorio localidad de San Cristóbal, barrio San Martín de Loba, realizado el 20 de mayo con 22 personas.</t>
  </si>
  <si>
    <t>Junta Administradora Local Usme</t>
  </si>
  <si>
    <t>1 (14 abril)</t>
  </si>
  <si>
    <t>Inicialmente no se había programado realizar escenarios de diálogo en el segundo semestre del 2021, sin embargo, fue necesario abrir nuevos puntos de trabajo con la comunidad de los territorios priorizados. Se realizan en este contexto tres (3)  escenarios de diálogo con líderes de la Flora y Alfonso López en la localidad de Usme.</t>
  </si>
  <si>
    <t>La disposición y compromiso de los líderes cuando se les reconoce como parte fundamental en implementación de proyectos y políticas públicas</t>
  </si>
  <si>
    <t>A medida que el proyecto avanza en la estructuración de su esquema técnico y normativo y los hogares cuentan con mayor información se cualifica la participación.</t>
  </si>
  <si>
    <t>Se realizaron 28 espacios de socialización proyectos con los potenciales hogares del Plan Terrazas.. Se realizaron diez y ocho  (18) más de las inicialmente programadas. 
La socialización del diseño urbanístico y estructurar se realiza con el propietario y mínimo otro miembro del hogar.  Esta jornada esta acompañada por el técnico y el social quienes presentan y reciben la retroalimentación de los miembros del hogar.  Con base de este ejercicio se realizan los respectivos ajustes al diseño. Cuando no es posible atender las sugerencias por razones de norma se informa a los miembros del hogar.
La agenda que se desarrolla es la siguiente:
•	Se da informe del ejercicio de socialización alcance
•	Se socializan los planos arquitectónicos y estructural
•	Se informa la ruta de radicación ante la curaduría publica social
•	Dialogo con el hogar preguntas y respuestas 
•	Se firma el acuerdo y la aprobación de los socializado</t>
  </si>
  <si>
    <t>Este espacio que requiere de un acompañamiento integral al hogar, es fundamental para concretar acuerdos con el hogar y determinar si comprenden y aceptan el diseño presentado fundamentado en la comprensión de la propuesta</t>
  </si>
  <si>
    <t xml:space="preserve">En la programación inicial del PAPC, no se previó para el segundo semestre la realización de espacios de diálogo con potenciales hogares, sin embargo, dadas las necesidades y características del proyecto se procedió a programar y realizar dos (2) escenarios de diálogo con potenciales hogares de La Flora y Alfonso López en la localidad de Usme , con la siguiente agenda: 
Participaron aproximadamente 125 personas  (42 hombres y 83 mujeres).
La agenda desarrollada con estos grupos fue:
Presentación de los asistentes (sociometría) por barrio 
Presentación de la CVP
Que es el Plan Terrazas – Ejercicio- con los participantes (alcances)
Cuáles son las herramientas del Plan Terrazas 
•Preguntas y respuestas: ¿Quién ha sacado licencia de construcción? 
•¿Quién ha recibido subsidios de vivienda en los últimos tres años?
•¿Quién tiene más de un predio?
•¿Quién tiene una casa de un solo piso?
•¿Quién tiene una casa de dos pisos?
•Quien tiene casa prefabricada.
</t>
  </si>
  <si>
    <t>Durante el desarrollo del segundo trimestre del año 2021, hemos realizado una (1) entrega masiva al proceso Paraíso de la localidad de Ciudad Bolívar en fecha 30 de junio de 2021, donde se entregaron 130 títulos a los beneficiarios del programa. Por su parte, se realizó la entrega de 36 títulos de otros procesos. Con lo anterior, para el segundo trimestre, realizamos la entrega de 166 títulos a 166 beneficiarios del programa de titulación.</t>
  </si>
  <si>
    <t xml:space="preserve">La Dirección de Mejoramiento de Barrios con el objetivo de socializar los resultados finales de los Estudios y Diseños realizó 5 reuniones de socialización y armonización de diseños definitivos en los territorios de intervención, con el fin de mediar y conciliar con la comunidad las posibles diferencias frente a los resultados finales. 
A continuación, se relacionan los territorios y las fechas en que tuvieron lugar las reuniones de inicio programadas por la Dirección durante el segundo  trimestre de 2021:			
1. Reunión de finalización de Estudios y Diseños del Territorio localidad de Rafael Uribe Uribe, barrios: Desarrollo La Paz, Desarrollo Palermo Sur el Triángulo, El Portal y El Portal II Sector realizado el 29 de mayo  con 19 participantes.
2.  Reunión de finalización de Estudios y Diseños del Territorio   localidad de Santa Fe, barrio El Mirador, realizado el 12 de junio con 20 participantes.
3. Reunión de finalización de Estudios y Diseños del Territorio  localidad de  Usme,  barrios: Yomasita, Compostela II, San Isidro Sur y Los Arrayanes, realizado el 23 de junio con19 participantes.			
4. Reunión de finalización de Estudios y Diseños del Territorio  localidad de  Usme,  barrios: El Triángulo, La Esperanza, Desarrollo Danubio, La Fiscala Norte y Nuevo Porvenir realizado el 23 de junio con 15  participantes.        
5. Reunión de finalización de Estudios y Diseños del Territorio  localidad de  Usme,  barrios Portal de Oriente, Puerta al Llano Sector 1, Portal El Divino y Villa Hermosa,  realizado el 23 de junio, con 19 participantes. </t>
  </si>
  <si>
    <t>El desarrollo de actividades alternativas (actividades de jardín, muralismo y jornadas de recuperación ambiental) de las obras  para la apropiación del territorio y de la intervención desarrollada.</t>
  </si>
  <si>
    <r>
      <t xml:space="preserve">Se realización de 22 encuentros ciudadanos donde participaron 330 personas, 214 mujeres y 116 hombres Las actividades se realizaron  en dos grandes grupos: el primer grupo corresponde a familias reasentadas en los proyectos de vivienda Arborizadora Baja Manzana 54, Arborizadora Baja Manzana 55 y La Casona, ubicados en la localidad de Ciudad Bolívar, y Manzana 52 Ciudadela Porvenir en la localidad de Bosa; el segundo grupo corresponde a los beneficiarios por reasentar en etapa de selección de vivienda en el proyecto Arboleda Santa Teresita, ubicado en la localidad de San Cristóbal. 
Con comunidades reasentadas se realizaron </t>
    </r>
    <r>
      <rPr>
        <b/>
        <sz val="11"/>
        <color rgb="FF000000"/>
        <rFont val="Calibri"/>
        <family val="2"/>
        <scheme val="minor"/>
      </rPr>
      <t>8 actividades</t>
    </r>
    <r>
      <rPr>
        <sz val="11"/>
        <color rgb="FF000000"/>
        <rFont val="Calibri"/>
        <family val="2"/>
        <scheme val="minor"/>
      </rPr>
      <t xml:space="preserve"> de acompañamiento a beneficiarios, líderes y Consejos de Administración frente a temas del Régimen de Propiedad Horizontal con el fin de afianzar el conocimiento de deberes y derechos de los copropietarios, las instancias de participación y toma de decisiones y las funciones del Consejo, el Comité de convivencia y la Administración de los proyectos de vivienda en aras de promover la sostenibilidad económica. La participación fue de 102 personas.
Así mismo se realizaron </t>
    </r>
    <r>
      <rPr>
        <b/>
        <sz val="11"/>
        <color rgb="FF000000"/>
        <rFont val="Calibri"/>
        <family val="2"/>
        <scheme val="minor"/>
      </rPr>
      <t xml:space="preserve">5 actividades </t>
    </r>
    <r>
      <rPr>
        <sz val="11"/>
        <color rgb="FF000000"/>
        <rFont val="Calibri"/>
        <family val="2"/>
        <scheme val="minor"/>
      </rPr>
      <t>del ciclo de talleres de la Ruta PAAS, Tejiendo en lo Común, en los que se orientó la identificación participativa de los problemas y necesidades, soluciones y alternativas de la comunidad; en esta serie de talleres se avanzó con Mz 54, Mz 55 y La Casona. La participación fue de 122 personas.
Con los beneficiarios/as por reasentar con selección de vivienda en Arboleda Santa Teresita se realizaron</t>
    </r>
    <r>
      <rPr>
        <b/>
        <sz val="11"/>
        <color rgb="FF000000"/>
        <rFont val="Calibri"/>
        <family val="2"/>
        <scheme val="minor"/>
      </rPr>
      <t xml:space="preserve"> 9 actividades</t>
    </r>
    <r>
      <rPr>
        <sz val="11"/>
        <color rgb="FF000000"/>
        <rFont val="Calibri"/>
        <family val="2"/>
        <scheme val="minor"/>
      </rPr>
      <t xml:space="preserve"> en las que se socializó la ruta de acompañamiento social que se tiene prevista por parte de la CVP y se dio inicio con el taller de capacitación sobre Régimen de Propiedad Horizontal, en procura de facilitar la adaptación a la convivencia y preparación económica que les exige el régimen. La participación fue de 106 personas.</t>
    </r>
  </si>
  <si>
    <t>La capacitación y acompañamiento constante en temas del Régimen de Propiedad Horizontal requiere  diferentes mecanismos de comunicación para lograr afianzamiento en las comunidades, dada su relevante injerencia en el logro de la sana convivencia y la prosperidad, por lo que la implementación de la ruta PAAS se convierte en un muy buen complemento.</t>
  </si>
  <si>
    <t>Se realizó gestión interinstitucional con el Instituto Distrital de la Participación y Acción Comunal para orientar de manera presencial y personalizada a los Consejos de Administración de Mz 54, con participación de 7 Consejeros, Mz 55 con participación de 5 Consejeros y al de Mz 52 Porvenir en Bosa, con participación de 5 Consejeros. El soporte corresponde a las actividades 3,4 y 8 del Informe trimestral de Participación Ciudadana.</t>
  </si>
  <si>
    <t>Se requiere formación integral en temas de Ley 675 de 2001 , resolución de conflictos, comunicación asertiva, bases contables y Código Nacional de Policía, entre otros, para los líderes y lideresas que aspiran a ocupar los cargos de los órganos de Administración de los Proyectos de Vivienda.</t>
  </si>
  <si>
    <t xml:space="preserve"> Plan de Acción de Participación Ciudadana  y Control Social  de la Caja de la Vivienda Popular 2021 (Seguimiento segundo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</si>
</sst>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ont>
    <font>
      <sz val="11"/>
      <name val="Calibri"/>
      <family val="2"/>
    </font>
    <font>
      <b/>
      <sz val="11"/>
      <name val="Calibri"/>
      <family val="2"/>
    </font>
    <font>
      <sz val="11"/>
      <color rgb="FF000000"/>
      <name val="Calibri"/>
      <family val="2"/>
    </font>
    <font>
      <sz val="11"/>
      <color rgb="FF000000"/>
      <name val="Calibri"/>
      <family val="2"/>
    </font>
    <font>
      <b/>
      <sz val="11"/>
      <color rgb="FF000000"/>
      <name val="Calibri"/>
      <family val="2"/>
    </font>
    <font>
      <sz val="8"/>
      <name val="Calibri"/>
      <family val="2"/>
    </font>
    <font>
      <u/>
      <sz val="11"/>
      <color theme="10"/>
      <name val="Calibri"/>
      <family val="2"/>
    </font>
    <font>
      <b/>
      <u/>
      <sz val="11"/>
      <name val="Calibri"/>
      <family val="2"/>
    </font>
    <font>
      <sz val="11"/>
      <color theme="1"/>
      <name val="Calibri"/>
      <family val="2"/>
    </font>
    <font>
      <b/>
      <sz val="22"/>
      <color theme="1"/>
      <name val="Calibri"/>
      <family val="2"/>
    </font>
    <font>
      <sz val="11"/>
      <color rgb="FF000000"/>
      <name val="Calibri"/>
      <family val="2"/>
      <scheme val="minor"/>
    </font>
    <font>
      <b/>
      <sz val="11"/>
      <color rgb="FF000000"/>
      <name val="Calibri"/>
      <family val="2"/>
      <scheme val="minor"/>
    </font>
  </fonts>
  <fills count="20">
    <fill>
      <patternFill patternType="none"/>
    </fill>
    <fill>
      <patternFill patternType="gray125"/>
    </fill>
    <fill>
      <patternFill patternType="solid">
        <fgColor rgb="FFCFE2F3"/>
        <bgColor rgb="FFCFE2F3"/>
      </patternFill>
    </fill>
    <fill>
      <patternFill patternType="solid">
        <fgColor rgb="FF9FC5E8"/>
        <bgColor rgb="FF9FC5E8"/>
      </patternFill>
    </fill>
    <fill>
      <patternFill patternType="solid">
        <fgColor rgb="FFD9EAD3"/>
        <bgColor rgb="FFD9EAD3"/>
      </patternFill>
    </fill>
    <fill>
      <patternFill patternType="solid">
        <fgColor theme="0"/>
        <bgColor rgb="FFD9EAD3"/>
      </patternFill>
    </fill>
    <fill>
      <patternFill patternType="solid">
        <fgColor theme="0"/>
        <bgColor indexed="64"/>
      </patternFill>
    </fill>
    <fill>
      <patternFill patternType="solid">
        <fgColor theme="0"/>
        <bgColor rgb="FFCFE2F3"/>
      </patternFill>
    </fill>
    <fill>
      <patternFill patternType="solid">
        <fgColor theme="0"/>
        <bgColor rgb="FFFFE599"/>
      </patternFill>
    </fill>
    <fill>
      <patternFill patternType="solid">
        <fgColor theme="9" tint="0.79998168889431442"/>
        <bgColor rgb="FFD9EAD3"/>
      </patternFill>
    </fill>
    <fill>
      <patternFill patternType="solid">
        <fgColor theme="7" tint="0.79998168889431442"/>
        <bgColor rgb="FFFFE599"/>
      </patternFill>
    </fill>
    <fill>
      <patternFill patternType="solid">
        <fgColor theme="4" tint="0.59999389629810485"/>
        <bgColor indexed="64"/>
      </patternFill>
    </fill>
    <fill>
      <patternFill patternType="solid">
        <fgColor theme="9" tint="0.79998168889431442"/>
        <bgColor rgb="FFCFE2F3"/>
      </patternFill>
    </fill>
    <fill>
      <patternFill patternType="solid">
        <fgColor theme="0"/>
        <bgColor rgb="FFFFFFFF"/>
      </patternFill>
    </fill>
    <fill>
      <patternFill patternType="solid">
        <fgColor theme="0"/>
        <bgColor rgb="FFFFF2CC"/>
      </patternFill>
    </fill>
    <fill>
      <patternFill patternType="solid">
        <fgColor rgb="FFFFFFFF"/>
        <bgColor rgb="FF000000"/>
      </patternFill>
    </fill>
    <fill>
      <patternFill patternType="solid">
        <fgColor theme="4" tint="0.39997558519241921"/>
        <bgColor rgb="FFCFE2F3"/>
      </patternFill>
    </fill>
    <fill>
      <patternFill patternType="solid">
        <fgColor theme="4" tint="0.59999389629810485"/>
        <bgColor rgb="FFBDD6EE"/>
      </patternFill>
    </fill>
    <fill>
      <patternFill patternType="solid">
        <fgColor theme="4" tint="0.79998168889431442"/>
        <bgColor indexed="64"/>
      </patternFill>
    </fill>
    <fill>
      <patternFill patternType="solid">
        <fgColor theme="0"/>
        <bgColor theme="0"/>
      </patternFill>
    </fill>
  </fills>
  <borders count="38">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medium">
        <color rgb="FF000000"/>
      </top>
      <bottom style="thin">
        <color rgb="FF000000"/>
      </bottom>
      <diagonal/>
    </border>
    <border>
      <left/>
      <right style="thin">
        <color indexed="64"/>
      </right>
      <top/>
      <bottom/>
      <diagonal/>
    </border>
  </borders>
  <cellStyleXfs count="6">
    <xf numFmtId="0" fontId="0" fillId="0" borderId="0"/>
    <xf numFmtId="0" fontId="4" fillId="0" borderId="1"/>
    <xf numFmtId="9" fontId="3" fillId="0" borderId="1" applyFont="0" applyFill="0" applyBorder="0" applyAlignment="0" applyProtection="0"/>
    <xf numFmtId="0" fontId="4" fillId="0" borderId="1"/>
    <xf numFmtId="0" fontId="4" fillId="0" borderId="1"/>
    <xf numFmtId="0" fontId="7" fillId="0" borderId="0" applyNumberFormat="0" applyFill="0" applyBorder="0" applyAlignment="0" applyProtection="0"/>
  </cellStyleXfs>
  <cellXfs count="120">
    <xf numFmtId="0" fontId="0" fillId="0" borderId="0" xfId="0" applyFont="1" applyAlignment="1"/>
    <xf numFmtId="0" fontId="1" fillId="6" borderId="2" xfId="0" applyFont="1" applyFill="1" applyBorder="1" applyAlignment="1">
      <alignment horizontal="center" vertical="center" wrapText="1"/>
    </xf>
    <xf numFmtId="1" fontId="1" fillId="5" borderId="2" xfId="0" applyNumberFormat="1" applyFont="1" applyFill="1" applyBorder="1" applyAlignment="1">
      <alignment horizontal="center" vertical="center" wrapText="1"/>
    </xf>
    <xf numFmtId="0" fontId="1" fillId="14" borderId="2" xfId="0" applyFont="1" applyFill="1" applyBorder="1" applyAlignment="1">
      <alignment horizontal="center" vertical="center" wrapText="1"/>
    </xf>
    <xf numFmtId="1" fontId="1" fillId="6" borderId="2" xfId="0" applyNumberFormat="1" applyFont="1" applyFill="1" applyBorder="1" applyAlignment="1">
      <alignment horizontal="center" vertical="center" wrapText="1"/>
    </xf>
    <xf numFmtId="1" fontId="1" fillId="14" borderId="2" xfId="0" applyNumberFormat="1" applyFont="1" applyFill="1" applyBorder="1" applyAlignment="1">
      <alignment horizontal="center" vertical="center" wrapText="1"/>
    </xf>
    <xf numFmtId="1" fontId="1" fillId="7" borderId="2" xfId="0" applyNumberFormat="1" applyFont="1" applyFill="1" applyBorder="1" applyAlignment="1">
      <alignment horizontal="center" vertical="center" wrapText="1"/>
    </xf>
    <xf numFmtId="1" fontId="1" fillId="8" borderId="2" xfId="0" applyNumberFormat="1" applyFont="1" applyFill="1" applyBorder="1" applyAlignment="1">
      <alignment horizontal="center" vertical="center" wrapText="1"/>
    </xf>
    <xf numFmtId="0" fontId="1" fillId="15" borderId="2" xfId="0" applyFont="1" applyFill="1" applyBorder="1" applyAlignment="1">
      <alignment horizontal="center" vertical="center" wrapText="1"/>
    </xf>
    <xf numFmtId="0" fontId="1" fillId="6" borderId="0" xfId="0" applyFont="1" applyFill="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1" fontId="1" fillId="0" borderId="2" xfId="0" applyNumberFormat="1" applyFont="1" applyBorder="1" applyAlignment="1">
      <alignment horizontal="center" vertical="center"/>
    </xf>
    <xf numFmtId="0" fontId="1" fillId="0" borderId="0" xfId="0" applyFont="1" applyAlignment="1">
      <alignment horizontal="center" vertical="center"/>
    </xf>
    <xf numFmtId="0" fontId="0" fillId="0" borderId="0" xfId="0"/>
    <xf numFmtId="1" fontId="1" fillId="0" borderId="2" xfId="0" applyNumberFormat="1" applyFont="1" applyBorder="1" applyAlignment="1">
      <alignment horizontal="center" vertical="center" wrapText="1"/>
    </xf>
    <xf numFmtId="0" fontId="1" fillId="0" borderId="0" xfId="0" applyFont="1" applyFill="1" applyAlignment="1">
      <alignment horizontal="center" vertical="center"/>
    </xf>
    <xf numFmtId="1" fontId="1" fillId="0" borderId="0" xfId="0" applyNumberFormat="1" applyFont="1" applyFill="1" applyAlignment="1">
      <alignment horizontal="center" vertical="center"/>
    </xf>
    <xf numFmtId="0" fontId="1" fillId="13" borderId="6" xfId="0" applyFont="1" applyFill="1" applyBorder="1" applyAlignment="1">
      <alignment horizontal="center" vertical="center" wrapText="1"/>
    </xf>
    <xf numFmtId="0" fontId="1" fillId="6" borderId="7" xfId="0" applyFont="1" applyFill="1" applyBorder="1" applyAlignment="1">
      <alignment horizontal="center" vertical="center" wrapText="1"/>
    </xf>
    <xf numFmtId="1" fontId="1" fillId="5" borderId="7" xfId="0" applyNumberFormat="1" applyFont="1" applyFill="1" applyBorder="1" applyAlignment="1">
      <alignment horizontal="center" vertical="center" wrapText="1"/>
    </xf>
    <xf numFmtId="0" fontId="1" fillId="14" borderId="7" xfId="0" applyFont="1" applyFill="1" applyBorder="1" applyAlignment="1">
      <alignment horizontal="center" vertical="center" wrapText="1"/>
    </xf>
    <xf numFmtId="1" fontId="1" fillId="6" borderId="7" xfId="0" applyNumberFormat="1" applyFont="1" applyFill="1" applyBorder="1" applyAlignment="1">
      <alignment horizontal="center" vertical="center" wrapText="1"/>
    </xf>
    <xf numFmtId="1" fontId="1" fillId="14" borderId="7" xfId="0" applyNumberFormat="1" applyFont="1" applyFill="1" applyBorder="1" applyAlignment="1">
      <alignment horizontal="center" vertical="center" wrapText="1"/>
    </xf>
    <xf numFmtId="1" fontId="1" fillId="7" borderId="7" xfId="0" applyNumberFormat="1" applyFont="1" applyFill="1" applyBorder="1" applyAlignment="1">
      <alignment horizontal="center" vertical="center" wrapText="1"/>
    </xf>
    <xf numFmtId="1" fontId="1" fillId="8" borderId="7" xfId="0" applyNumberFormat="1"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13"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Fill="1" applyBorder="1" applyAlignment="1">
      <alignment horizontal="center" vertical="center"/>
    </xf>
    <xf numFmtId="0" fontId="3" fillId="0" borderId="12" xfId="0" applyFont="1" applyBorder="1" applyAlignment="1">
      <alignment horizontal="center" vertical="center" wrapText="1"/>
    </xf>
    <xf numFmtId="0" fontId="1" fillId="0" borderId="12" xfId="0" applyFont="1" applyFill="1" applyBorder="1" applyAlignment="1">
      <alignment horizontal="center" vertical="center"/>
    </xf>
    <xf numFmtId="0" fontId="1" fillId="0" borderId="12" xfId="0" applyFont="1" applyFill="1" applyBorder="1" applyAlignment="1">
      <alignment horizontal="center" vertical="center" wrapText="1"/>
    </xf>
    <xf numFmtId="1" fontId="1" fillId="0" borderId="12" xfId="0" applyNumberFormat="1" applyFont="1" applyFill="1" applyBorder="1" applyAlignment="1">
      <alignment horizontal="center" vertical="center"/>
    </xf>
    <xf numFmtId="0" fontId="1" fillId="6" borderId="1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9" borderId="12" xfId="0" applyFont="1" applyFill="1" applyBorder="1" applyAlignment="1">
      <alignment horizontal="center" vertical="center" wrapText="1"/>
    </xf>
    <xf numFmtId="0" fontId="2" fillId="12" borderId="12" xfId="0" applyFont="1" applyFill="1" applyBorder="1" applyAlignment="1">
      <alignment horizontal="center" vertical="center" wrapText="1"/>
    </xf>
    <xf numFmtId="1" fontId="2" fillId="12" borderId="12" xfId="0" applyNumberFormat="1"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1" borderId="12" xfId="0" applyFont="1" applyFill="1" applyBorder="1" applyAlignment="1">
      <alignment horizontal="center" vertical="center" wrapText="1"/>
    </xf>
    <xf numFmtId="0" fontId="2" fillId="4" borderId="12" xfId="0" applyFont="1" applyFill="1" applyBorder="1" applyAlignment="1">
      <alignment horizontal="center" vertical="center" wrapText="1"/>
    </xf>
    <xf numFmtId="1" fontId="2" fillId="9" borderId="12" xfId="0" applyNumberFormat="1" applyFont="1" applyFill="1" applyBorder="1" applyAlignment="1">
      <alignment horizontal="center" vertical="center" wrapText="1"/>
    </xf>
    <xf numFmtId="1" fontId="2" fillId="10" borderId="12" xfId="0" applyNumberFormat="1" applyFont="1" applyFill="1" applyBorder="1" applyAlignment="1">
      <alignment horizontal="center" vertical="center" wrapText="1"/>
    </xf>
    <xf numFmtId="1" fontId="2" fillId="2" borderId="12" xfId="0" applyNumberFormat="1" applyFont="1" applyFill="1" applyBorder="1" applyAlignment="1">
      <alignment horizontal="center" vertical="center" wrapText="1"/>
    </xf>
    <xf numFmtId="0" fontId="3" fillId="0" borderId="0" xfId="0" applyFont="1" applyAlignment="1">
      <alignment vertical="center" wrapText="1"/>
    </xf>
    <xf numFmtId="0" fontId="3" fillId="0" borderId="2" xfId="0" applyFont="1" applyBorder="1" applyAlignment="1">
      <alignment vertical="center" wrapText="1"/>
    </xf>
    <xf numFmtId="0" fontId="3" fillId="18" borderId="2" xfId="0" applyFont="1" applyFill="1" applyBorder="1" applyAlignment="1">
      <alignment horizontal="center" vertical="center" wrapText="1"/>
    </xf>
    <xf numFmtId="0" fontId="3" fillId="18" borderId="9" xfId="0" applyFont="1" applyFill="1" applyBorder="1" applyAlignment="1">
      <alignment horizontal="center" vertical="center" wrapText="1"/>
    </xf>
    <xf numFmtId="0" fontId="0" fillId="18" borderId="9" xfId="0" applyFill="1" applyBorder="1" applyAlignment="1">
      <alignment horizontal="center" vertical="center" wrapText="1"/>
    </xf>
    <xf numFmtId="0" fontId="3" fillId="18" borderId="23" xfId="0" applyFont="1" applyFill="1" applyBorder="1" applyAlignment="1">
      <alignment horizontal="center" vertical="center" wrapText="1"/>
    </xf>
    <xf numFmtId="0" fontId="3" fillId="18" borderId="4" xfId="0" applyFont="1" applyFill="1" applyBorder="1" applyAlignment="1">
      <alignment horizontal="center" vertical="center" wrapText="1"/>
    </xf>
    <xf numFmtId="0" fontId="5" fillId="11" borderId="24" xfId="0" applyFont="1" applyFill="1" applyBorder="1" applyAlignment="1">
      <alignment horizontal="center" vertical="center" wrapText="1"/>
    </xf>
    <xf numFmtId="0" fontId="5" fillId="11" borderId="25" xfId="0" applyFont="1" applyFill="1" applyBorder="1" applyAlignment="1">
      <alignment horizontal="center" vertical="center" wrapText="1"/>
    </xf>
    <xf numFmtId="0" fontId="5" fillId="11" borderId="26" xfId="0" applyFont="1" applyFill="1" applyBorder="1" applyAlignment="1">
      <alignment horizontal="center" vertical="center" wrapText="1"/>
    </xf>
    <xf numFmtId="0" fontId="5" fillId="11" borderId="27" xfId="0" applyFont="1" applyFill="1" applyBorder="1" applyAlignment="1">
      <alignment horizontal="center" vertical="center" wrapText="1"/>
    </xf>
    <xf numFmtId="0" fontId="3" fillId="18" borderId="28" xfId="0" applyFont="1" applyFill="1" applyBorder="1" applyAlignment="1">
      <alignment horizontal="center" vertical="center" wrapText="1"/>
    </xf>
    <xf numFmtId="0" fontId="3" fillId="18" borderId="5" xfId="0" applyFont="1" applyFill="1" applyBorder="1" applyAlignment="1">
      <alignment horizontal="center" vertical="center" wrapText="1"/>
    </xf>
    <xf numFmtId="0" fontId="0" fillId="11" borderId="2" xfId="0" applyFont="1" applyFill="1" applyBorder="1" applyAlignment="1"/>
    <xf numFmtId="0" fontId="0" fillId="11" borderId="2" xfId="0" applyFill="1" applyBorder="1"/>
    <xf numFmtId="0" fontId="0" fillId="11" borderId="4" xfId="0" applyFont="1" applyFill="1" applyBorder="1" applyAlignment="1"/>
    <xf numFmtId="0" fontId="7" fillId="0" borderId="0" xfId="5" applyAlignment="1">
      <alignment horizontal="center" vertical="center"/>
    </xf>
    <xf numFmtId="1" fontId="1" fillId="13" borderId="7" xfId="0" applyNumberFormat="1" applyFont="1" applyFill="1" applyBorder="1" applyAlignment="1">
      <alignment horizontal="center" vertical="center" wrapText="1"/>
    </xf>
    <xf numFmtId="1" fontId="1" fillId="13" borderId="2" xfId="0" applyNumberFormat="1" applyFont="1" applyFill="1" applyBorder="1" applyAlignment="1">
      <alignment horizontal="center" vertical="center" wrapText="1"/>
    </xf>
    <xf numFmtId="0" fontId="1" fillId="19" borderId="33" xfId="0" applyFont="1" applyFill="1" applyBorder="1" applyAlignment="1">
      <alignment horizontal="center" vertical="center" wrapText="1"/>
    </xf>
    <xf numFmtId="0" fontId="9" fillId="19" borderId="33" xfId="0" applyFont="1" applyFill="1" applyBorder="1" applyAlignment="1">
      <alignment horizontal="center" vertical="center" wrapText="1"/>
    </xf>
    <xf numFmtId="0" fontId="9" fillId="0" borderId="33" xfId="0" applyFont="1" applyBorder="1" applyAlignment="1">
      <alignment horizontal="center" vertical="center"/>
    </xf>
    <xf numFmtId="0" fontId="9" fillId="0" borderId="33" xfId="0" applyFont="1" applyBorder="1" applyAlignment="1">
      <alignment horizontal="center" vertical="center" wrapText="1"/>
    </xf>
    <xf numFmtId="0" fontId="1" fillId="6" borderId="2" xfId="0" applyFont="1" applyFill="1" applyBorder="1" applyAlignment="1">
      <alignment horizontal="left" vertical="center" wrapText="1"/>
    </xf>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3" fillId="18" borderId="34" xfId="0" applyFont="1" applyFill="1" applyBorder="1" applyAlignment="1">
      <alignment horizontal="center" vertical="center" wrapText="1"/>
    </xf>
    <xf numFmtId="0" fontId="3" fillId="18" borderId="3" xfId="0" applyFont="1" applyFill="1" applyBorder="1" applyAlignment="1">
      <alignment horizontal="center" vertical="center" wrapText="1"/>
    </xf>
    <xf numFmtId="0" fontId="3" fillId="18" borderId="35"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0" fillId="11" borderId="2"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9" fillId="19" borderId="33" xfId="0" applyFont="1" applyFill="1" applyBorder="1" applyAlignment="1">
      <alignment horizontal="left" vertical="center" wrapText="1"/>
    </xf>
    <xf numFmtId="0" fontId="1" fillId="19" borderId="36" xfId="0" applyFont="1" applyFill="1" applyBorder="1" applyAlignment="1">
      <alignment horizontal="center" vertical="center" wrapText="1"/>
    </xf>
    <xf numFmtId="0" fontId="2" fillId="16" borderId="16" xfId="0" applyFont="1" applyFill="1" applyBorder="1" applyAlignment="1">
      <alignment horizontal="center" vertical="center" wrapText="1"/>
    </xf>
    <xf numFmtId="0" fontId="2" fillId="16" borderId="18" xfId="0" applyFont="1" applyFill="1" applyBorder="1" applyAlignment="1">
      <alignment horizontal="center" vertical="center" wrapText="1"/>
    </xf>
    <xf numFmtId="0" fontId="8" fillId="2" borderId="15" xfId="5" applyFont="1" applyFill="1" applyBorder="1" applyAlignment="1">
      <alignment horizontal="center" vertical="center" wrapText="1"/>
    </xf>
    <xf numFmtId="0" fontId="8" fillId="0" borderId="21" xfId="5" applyFont="1" applyBorder="1" applyAlignment="1">
      <alignment horizontal="center" vertical="center" wrapText="1"/>
    </xf>
    <xf numFmtId="0" fontId="2" fillId="2" borderId="1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 fillId="0" borderId="21" xfId="0" applyFont="1" applyBorder="1" applyAlignment="1">
      <alignment horizontal="center" vertical="center" wrapText="1"/>
    </xf>
    <xf numFmtId="0" fontId="2" fillId="2" borderId="19" xfId="0" applyFont="1" applyFill="1" applyBorder="1" applyAlignment="1">
      <alignment horizontal="center" vertical="center" wrapText="1"/>
    </xf>
    <xf numFmtId="0" fontId="2" fillId="2" borderId="22" xfId="0" applyFont="1" applyFill="1" applyBorder="1" applyAlignment="1">
      <alignment horizontal="center" vertical="center" wrapText="1"/>
    </xf>
    <xf numFmtId="1" fontId="2" fillId="3" borderId="16" xfId="0" applyNumberFormat="1" applyFont="1" applyFill="1" applyBorder="1" applyAlignment="1">
      <alignment horizontal="center" vertical="center" wrapText="1"/>
    </xf>
    <xf numFmtId="1" fontId="2" fillId="3" borderId="17" xfId="0" applyNumberFormat="1" applyFont="1" applyFill="1" applyBorder="1" applyAlignment="1">
      <alignment horizontal="center" vertical="center" wrapText="1"/>
    </xf>
    <xf numFmtId="1" fontId="2" fillId="3" borderId="18" xfId="0" applyNumberFormat="1" applyFont="1" applyFill="1" applyBorder="1" applyAlignment="1">
      <alignment horizontal="center" vertical="center" wrapText="1"/>
    </xf>
    <xf numFmtId="0" fontId="1" fillId="11" borderId="29" xfId="0" applyFont="1" applyFill="1" applyBorder="1" applyAlignment="1">
      <alignment horizontal="center" vertical="center" wrapText="1"/>
    </xf>
    <xf numFmtId="0" fontId="0" fillId="11" borderId="29" xfId="0" applyFont="1" applyFill="1" applyBorder="1" applyAlignment="1">
      <alignment horizontal="center" vertical="center" wrapText="1"/>
    </xf>
    <xf numFmtId="0" fontId="10" fillId="11" borderId="30" xfId="0" applyFont="1" applyFill="1" applyBorder="1" applyAlignment="1">
      <alignment horizontal="left" vertical="center" wrapText="1"/>
    </xf>
    <xf numFmtId="0" fontId="10" fillId="11" borderId="31" xfId="0" applyFont="1" applyFill="1" applyBorder="1" applyAlignment="1">
      <alignment horizontal="left" vertical="center" wrapText="1"/>
    </xf>
    <xf numFmtId="0" fontId="10" fillId="11" borderId="32" xfId="0" applyFont="1" applyFill="1" applyBorder="1" applyAlignment="1">
      <alignment horizontal="left" vertical="center" wrapText="1"/>
    </xf>
    <xf numFmtId="0" fontId="2" fillId="17" borderId="14" xfId="0" applyFont="1" applyFill="1" applyBorder="1" applyAlignment="1">
      <alignment horizontal="center" vertical="center" wrapText="1"/>
    </xf>
    <xf numFmtId="0" fontId="2" fillId="17" borderId="20"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1" fontId="2" fillId="4" borderId="16" xfId="0" applyNumberFormat="1" applyFont="1" applyFill="1" applyBorder="1" applyAlignment="1">
      <alignment horizontal="center" vertical="center" wrapText="1"/>
    </xf>
    <xf numFmtId="1" fontId="2" fillId="4" borderId="17" xfId="0" applyNumberFormat="1" applyFont="1" applyFill="1" applyBorder="1" applyAlignment="1">
      <alignment horizontal="center" vertical="center" wrapText="1"/>
    </xf>
    <xf numFmtId="1" fontId="2" fillId="4" borderId="18" xfId="0" applyNumberFormat="1"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3" fillId="18" borderId="37" xfId="0" applyFont="1" applyFill="1" applyBorder="1" applyAlignment="1">
      <alignment horizontal="center" vertical="center" wrapText="1"/>
    </xf>
    <xf numFmtId="0" fontId="0" fillId="11" borderId="2" xfId="0" applyFont="1" applyFill="1" applyBorder="1" applyAlignment="1">
      <alignment horizontal="center" vertical="center"/>
    </xf>
    <xf numFmtId="0" fontId="11" fillId="0" borderId="2" xfId="0" applyFont="1" applyBorder="1" applyAlignment="1">
      <alignment horizontal="justify" vertical="center"/>
    </xf>
    <xf numFmtId="0" fontId="11" fillId="0" borderId="2" xfId="0" applyFont="1" applyBorder="1" applyAlignment="1">
      <alignment horizontal="justify" vertical="center" wrapText="1"/>
    </xf>
    <xf numFmtId="0" fontId="1" fillId="6" borderId="2" xfId="0" applyFont="1" applyFill="1" applyBorder="1" applyAlignment="1">
      <alignment vertical="center" wrapText="1"/>
    </xf>
  </cellXfs>
  <cellStyles count="6">
    <cellStyle name="Hipervínculo" xfId="5" builtinId="8"/>
    <cellStyle name="Normal" xfId="0" builtinId="0"/>
    <cellStyle name="Normal 2" xfId="1" xr:uid="{00000000-0005-0000-0000-000002000000}"/>
    <cellStyle name="Normal 3" xfId="3" xr:uid="{00000000-0005-0000-0000-000003000000}"/>
    <cellStyle name="Normal 4" xfId="4" xr:uid="{00000000-0005-0000-0000-000004000000}"/>
    <cellStyle name="Porcentaje 2" xfId="2" xr:uid="{00000000-0005-0000-0000-000005000000}"/>
  </cellStyles>
  <dxfs count="0"/>
  <tableStyles count="0" defaultTableStyle="TableStyleMedium2" defaultPivotStyle="PivotStyleLight16"/>
  <colors>
    <mruColors>
      <color rgb="FFFF43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876300</xdr:colOff>
      <xdr:row>0</xdr:row>
      <xdr:rowOff>88900</xdr:rowOff>
    </xdr:from>
    <xdr:to>
      <xdr:col>2</xdr:col>
      <xdr:colOff>164354</xdr:colOff>
      <xdr:row>0</xdr:row>
      <xdr:rowOff>744925</xdr:rowOff>
    </xdr:to>
    <xdr:pic>
      <xdr:nvPicPr>
        <xdr:cNvPr id="6" name="Imagen 5">
          <a:extLst>
            <a:ext uri="{FF2B5EF4-FFF2-40B4-BE49-F238E27FC236}">
              <a16:creationId xmlns:a16="http://schemas.microsoft.com/office/drawing/2014/main" id="{C8FA20BD-242B-4A22-B840-4B9A9147F2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84219"/>
        <a:stretch>
          <a:fillRect/>
        </a:stretch>
      </xdr:blipFill>
      <xdr:spPr bwMode="auto">
        <a:xfrm>
          <a:off x="876300" y="88900"/>
          <a:ext cx="2640854" cy="656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uncionpublica.gov.co/web/murc/como-los-ods-me-ayudan-a-rendir-cuentas-con-ebd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18"/>
  <sheetViews>
    <sheetView tabSelected="1" zoomScale="46" zoomScaleNormal="75" workbookViewId="0">
      <pane ySplit="3" topLeftCell="A4" activePane="bottomLeft" state="frozen"/>
      <selection pane="bottomLeft" sqref="A1:C1"/>
    </sheetView>
  </sheetViews>
  <sheetFormatPr baseColWidth="10" defaultColWidth="14.453125" defaultRowHeight="15" customHeight="1" x14ac:dyDescent="0.35"/>
  <cols>
    <col min="1" max="1" width="21.453125" style="18" customWidth="1"/>
    <col min="2" max="2" width="26.453125" style="18" customWidth="1"/>
    <col min="3" max="3" width="25.54296875" style="18" customWidth="1"/>
    <col min="4" max="4" width="21.453125" style="18" customWidth="1"/>
    <col min="5" max="5" width="25.453125" style="18" customWidth="1"/>
    <col min="6" max="6" width="27.453125" style="18" customWidth="1"/>
    <col min="7" max="8" width="29.453125" style="18" customWidth="1"/>
    <col min="9" max="9" width="30" style="18" customWidth="1"/>
    <col min="10" max="10" width="37.453125" style="18" customWidth="1"/>
    <col min="11" max="11" width="32.81640625" style="18" customWidth="1"/>
    <col min="12" max="12" width="15.1796875" style="18" customWidth="1"/>
    <col min="13" max="13" width="10.81640625" style="18" customWidth="1"/>
    <col min="14" max="14" width="11.1796875" style="19" customWidth="1"/>
    <col min="15" max="15" width="90.453125" style="18" customWidth="1"/>
    <col min="16" max="16" width="21.453125" style="18" customWidth="1"/>
    <col min="17" max="17" width="26.453125" style="18" customWidth="1"/>
    <col min="18" max="18" width="10" style="18" customWidth="1"/>
    <col min="19" max="19" width="11" style="18" customWidth="1"/>
    <col min="20" max="20" width="116.453125" style="18" customWidth="1"/>
    <col min="21" max="21" width="19.453125" style="18" customWidth="1"/>
    <col min="22" max="22" width="45" style="18" customWidth="1"/>
    <col min="23" max="23" width="11.453125" style="19" customWidth="1"/>
    <col min="24" max="24" width="11" style="19" hidden="1" customWidth="1"/>
    <col min="25" max="25" width="78.453125" style="19" hidden="1" customWidth="1"/>
    <col min="26" max="27" width="17.453125" style="19" hidden="1" customWidth="1"/>
    <col min="28" max="28" width="12.453125" style="19" customWidth="1"/>
    <col min="29" max="29" width="11.1796875" style="19" hidden="1" customWidth="1"/>
    <col min="30" max="30" width="105.453125" style="19" hidden="1" customWidth="1"/>
    <col min="31" max="32" width="17.453125" style="19" hidden="1" customWidth="1"/>
    <col min="33" max="33" width="13.81640625" style="19" customWidth="1"/>
    <col min="34" max="34" width="11.453125" style="19" customWidth="1"/>
    <col min="35" max="37" width="12.1796875" style="19" customWidth="1"/>
    <col min="38" max="38" width="16.81640625" style="19" customWidth="1"/>
    <col min="39" max="39" width="17.453125" style="19" customWidth="1"/>
    <col min="40" max="40" width="42.453125" style="18" customWidth="1"/>
    <col min="41" max="41" width="40.453125" style="18" customWidth="1"/>
    <col min="42" max="43" width="26.453125" style="18" customWidth="1"/>
    <col min="44" max="45" width="30.81640625" style="18" customWidth="1"/>
    <col min="46" max="46" width="19.453125" style="18" customWidth="1"/>
    <col min="47" max="47" width="30.453125" style="18" customWidth="1"/>
    <col min="48" max="16384" width="14.453125" style="18"/>
  </cols>
  <sheetData>
    <row r="1" spans="1:48" ht="65.150000000000006" customHeight="1" thickBot="1" x14ac:dyDescent="0.4">
      <c r="A1" s="99"/>
      <c r="B1" s="100"/>
      <c r="C1" s="100"/>
      <c r="D1" s="101" t="s">
        <v>314</v>
      </c>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3"/>
    </row>
    <row r="2" spans="1:48" s="15" customFormat="1" ht="44.25" customHeight="1" x14ac:dyDescent="0.35">
      <c r="A2" s="104" t="s">
        <v>71</v>
      </c>
      <c r="B2" s="91" t="s">
        <v>219</v>
      </c>
      <c r="C2" s="87" t="s">
        <v>215</v>
      </c>
      <c r="D2" s="88"/>
      <c r="E2" s="91" t="s">
        <v>30</v>
      </c>
      <c r="F2" s="91" t="s">
        <v>29</v>
      </c>
      <c r="G2" s="91" t="s">
        <v>3</v>
      </c>
      <c r="H2" s="91" t="s">
        <v>72</v>
      </c>
      <c r="I2" s="41" t="s">
        <v>0</v>
      </c>
      <c r="J2" s="112" t="s">
        <v>1</v>
      </c>
      <c r="K2" s="113"/>
      <c r="L2" s="114"/>
      <c r="M2" s="106" t="s">
        <v>21</v>
      </c>
      <c r="N2" s="107"/>
      <c r="O2" s="107"/>
      <c r="P2" s="107"/>
      <c r="Q2" s="108"/>
      <c r="R2" s="106" t="s">
        <v>22</v>
      </c>
      <c r="S2" s="107"/>
      <c r="T2" s="107"/>
      <c r="U2" s="107"/>
      <c r="V2" s="108"/>
      <c r="W2" s="109" t="s">
        <v>23</v>
      </c>
      <c r="X2" s="110"/>
      <c r="Y2" s="110"/>
      <c r="Z2" s="110"/>
      <c r="AA2" s="111"/>
      <c r="AB2" s="109" t="s">
        <v>24</v>
      </c>
      <c r="AC2" s="110"/>
      <c r="AD2" s="110"/>
      <c r="AE2" s="110"/>
      <c r="AF2" s="111"/>
      <c r="AG2" s="96" t="s">
        <v>20</v>
      </c>
      <c r="AH2" s="97"/>
      <c r="AI2" s="97"/>
      <c r="AJ2" s="97"/>
      <c r="AK2" s="97"/>
      <c r="AL2" s="97"/>
      <c r="AM2" s="98"/>
      <c r="AN2" s="91" t="s">
        <v>35</v>
      </c>
      <c r="AO2" s="91" t="s">
        <v>37</v>
      </c>
      <c r="AP2" s="91" t="s">
        <v>2</v>
      </c>
      <c r="AQ2" s="91" t="s">
        <v>73</v>
      </c>
      <c r="AR2" s="91" t="s">
        <v>34</v>
      </c>
      <c r="AS2" s="89" t="s">
        <v>269</v>
      </c>
      <c r="AT2" s="91" t="s">
        <v>4</v>
      </c>
      <c r="AU2" s="94" t="s">
        <v>213</v>
      </c>
    </row>
    <row r="3" spans="1:48" s="15" customFormat="1" ht="195.65" customHeight="1" thickBot="1" x14ac:dyDescent="0.4">
      <c r="A3" s="105"/>
      <c r="B3" s="92"/>
      <c r="C3" s="42" t="s">
        <v>32</v>
      </c>
      <c r="D3" s="42" t="s">
        <v>31</v>
      </c>
      <c r="E3" s="92"/>
      <c r="F3" s="92"/>
      <c r="G3" s="92"/>
      <c r="H3" s="92"/>
      <c r="I3" s="43" t="s">
        <v>5</v>
      </c>
      <c r="J3" s="43" t="s">
        <v>6</v>
      </c>
      <c r="K3" s="43" t="s">
        <v>74</v>
      </c>
      <c r="L3" s="43" t="s">
        <v>33</v>
      </c>
      <c r="M3" s="44" t="s">
        <v>7</v>
      </c>
      <c r="N3" s="46" t="s">
        <v>8</v>
      </c>
      <c r="O3" s="46" t="s">
        <v>9</v>
      </c>
      <c r="P3" s="84" t="s">
        <v>10</v>
      </c>
      <c r="Q3" s="48" t="s">
        <v>25</v>
      </c>
      <c r="R3" s="49" t="s">
        <v>7</v>
      </c>
      <c r="S3" s="45" t="s">
        <v>8</v>
      </c>
      <c r="T3" s="46" t="s">
        <v>9</v>
      </c>
      <c r="U3" s="47" t="s">
        <v>10</v>
      </c>
      <c r="V3" s="48" t="s">
        <v>26</v>
      </c>
      <c r="W3" s="50" t="s">
        <v>7</v>
      </c>
      <c r="X3" s="46" t="s">
        <v>8</v>
      </c>
      <c r="Y3" s="46" t="s">
        <v>11</v>
      </c>
      <c r="Z3" s="51" t="s">
        <v>10</v>
      </c>
      <c r="AA3" s="48" t="s">
        <v>27</v>
      </c>
      <c r="AB3" s="50" t="s">
        <v>7</v>
      </c>
      <c r="AC3" s="46" t="s">
        <v>8</v>
      </c>
      <c r="AD3" s="46" t="s">
        <v>9</v>
      </c>
      <c r="AE3" s="51" t="s">
        <v>10</v>
      </c>
      <c r="AF3" s="48" t="s">
        <v>28</v>
      </c>
      <c r="AG3" s="52" t="s">
        <v>7</v>
      </c>
      <c r="AH3" s="52" t="s">
        <v>18</v>
      </c>
      <c r="AI3" s="52" t="s">
        <v>19</v>
      </c>
      <c r="AJ3" s="52" t="s">
        <v>16</v>
      </c>
      <c r="AK3" s="52" t="s">
        <v>17</v>
      </c>
      <c r="AL3" s="52" t="s">
        <v>15</v>
      </c>
      <c r="AM3" s="51" t="s">
        <v>12</v>
      </c>
      <c r="AN3" s="92"/>
      <c r="AO3" s="92"/>
      <c r="AP3" s="92"/>
      <c r="AQ3" s="93"/>
      <c r="AR3" s="92"/>
      <c r="AS3" s="90"/>
      <c r="AT3" s="92"/>
      <c r="AU3" s="95"/>
      <c r="AV3" s="69"/>
    </row>
    <row r="4" spans="1:48" s="9" customFormat="1" ht="261" customHeight="1" thickBot="1" x14ac:dyDescent="0.4">
      <c r="A4" s="20">
        <v>1</v>
      </c>
      <c r="B4" s="21" t="s">
        <v>220</v>
      </c>
      <c r="C4" s="21" t="s">
        <v>70</v>
      </c>
      <c r="D4" s="21"/>
      <c r="E4" s="21" t="s">
        <v>51</v>
      </c>
      <c r="F4" s="21" t="s">
        <v>52</v>
      </c>
      <c r="G4" s="21" t="s">
        <v>53</v>
      </c>
      <c r="H4" s="21" t="s">
        <v>75</v>
      </c>
      <c r="I4" s="21" t="s">
        <v>207</v>
      </c>
      <c r="J4" s="21" t="s">
        <v>56</v>
      </c>
      <c r="K4" s="21" t="s">
        <v>13</v>
      </c>
      <c r="L4" s="21">
        <v>4</v>
      </c>
      <c r="M4" s="22">
        <v>1</v>
      </c>
      <c r="N4" s="70">
        <v>2</v>
      </c>
      <c r="O4" s="77" t="s">
        <v>283</v>
      </c>
      <c r="P4" s="78">
        <v>18</v>
      </c>
      <c r="Q4" s="23" t="s">
        <v>281</v>
      </c>
      <c r="R4" s="22">
        <v>1</v>
      </c>
      <c r="S4" s="24">
        <v>3</v>
      </c>
      <c r="T4" s="21" t="s">
        <v>292</v>
      </c>
      <c r="U4" s="86">
        <v>197</v>
      </c>
      <c r="V4" s="86" t="s">
        <v>293</v>
      </c>
      <c r="W4" s="22">
        <v>1</v>
      </c>
      <c r="X4" s="24"/>
      <c r="Y4" s="24"/>
      <c r="Z4" s="25"/>
      <c r="AA4" s="23"/>
      <c r="AB4" s="22">
        <v>1</v>
      </c>
      <c r="AC4" s="26"/>
      <c r="AD4" s="26"/>
      <c r="AE4" s="27"/>
      <c r="AF4" s="23"/>
      <c r="AG4" s="21">
        <v>4</v>
      </c>
      <c r="AH4" s="24">
        <v>2</v>
      </c>
      <c r="AI4" s="24">
        <v>3</v>
      </c>
      <c r="AJ4" s="24"/>
      <c r="AK4" s="24"/>
      <c r="AL4" s="24">
        <f>((AH4+AI4+AJ4+AK4)*100)/AG4</f>
        <v>125</v>
      </c>
      <c r="AM4" s="21">
        <f>P4+U4</f>
        <v>215</v>
      </c>
      <c r="AN4" s="21" t="s">
        <v>68</v>
      </c>
      <c r="AO4" s="21" t="s">
        <v>47</v>
      </c>
      <c r="AP4" s="21" t="s">
        <v>54</v>
      </c>
      <c r="AQ4" s="21" t="s">
        <v>237</v>
      </c>
      <c r="AR4" s="21" t="s">
        <v>66</v>
      </c>
      <c r="AS4" s="21" t="s">
        <v>265</v>
      </c>
      <c r="AT4" s="21" t="s">
        <v>76</v>
      </c>
      <c r="AU4" s="28" t="s">
        <v>55</v>
      </c>
    </row>
    <row r="5" spans="1:48" s="9" customFormat="1" ht="261" customHeight="1" thickBot="1" x14ac:dyDescent="0.4">
      <c r="A5" s="29">
        <v>2</v>
      </c>
      <c r="B5" s="1" t="s">
        <v>221</v>
      </c>
      <c r="C5" s="1"/>
      <c r="D5" s="1" t="s">
        <v>65</v>
      </c>
      <c r="E5" s="1" t="s">
        <v>62</v>
      </c>
      <c r="F5" s="1" t="s">
        <v>63</v>
      </c>
      <c r="G5" s="1" t="s">
        <v>77</v>
      </c>
      <c r="H5" s="1" t="s">
        <v>78</v>
      </c>
      <c r="I5" s="1" t="s">
        <v>67</v>
      </c>
      <c r="J5" s="1" t="s">
        <v>79</v>
      </c>
      <c r="K5" s="1" t="s">
        <v>57</v>
      </c>
      <c r="L5" s="1">
        <v>4</v>
      </c>
      <c r="M5" s="2">
        <v>1</v>
      </c>
      <c r="N5" s="71">
        <v>3</v>
      </c>
      <c r="O5" s="78" t="s">
        <v>294</v>
      </c>
      <c r="P5" s="78">
        <v>142</v>
      </c>
      <c r="Q5" s="3" t="s">
        <v>282</v>
      </c>
      <c r="R5" s="2">
        <v>1</v>
      </c>
      <c r="S5" s="4">
        <v>1</v>
      </c>
      <c r="T5" s="1" t="s">
        <v>307</v>
      </c>
      <c r="U5" s="3">
        <v>166</v>
      </c>
      <c r="V5" s="3" t="s">
        <v>282</v>
      </c>
      <c r="W5" s="2">
        <v>1</v>
      </c>
      <c r="X5" s="4"/>
      <c r="Y5" s="4"/>
      <c r="Z5" s="5"/>
      <c r="AA5" s="3"/>
      <c r="AB5" s="2">
        <v>1</v>
      </c>
      <c r="AC5" s="6"/>
      <c r="AD5" s="6"/>
      <c r="AE5" s="7"/>
      <c r="AF5" s="3"/>
      <c r="AG5" s="1">
        <v>4</v>
      </c>
      <c r="AH5" s="4">
        <v>3</v>
      </c>
      <c r="AI5" s="4">
        <v>1</v>
      </c>
      <c r="AJ5" s="4"/>
      <c r="AK5" s="4"/>
      <c r="AL5" s="24">
        <f>((AH5+AI5+AJ5+AK5)*100)/AG5</f>
        <v>100</v>
      </c>
      <c r="AM5" s="1">
        <v>142</v>
      </c>
      <c r="AN5" s="1" t="s">
        <v>64</v>
      </c>
      <c r="AO5" s="1" t="s">
        <v>36</v>
      </c>
      <c r="AP5" s="1" t="s">
        <v>69</v>
      </c>
      <c r="AQ5" s="1" t="s">
        <v>200</v>
      </c>
      <c r="AR5" s="1" t="s">
        <v>66</v>
      </c>
      <c r="AS5" s="11" t="s">
        <v>265</v>
      </c>
      <c r="AT5" s="1" t="s">
        <v>80</v>
      </c>
      <c r="AU5" s="30" t="s">
        <v>55</v>
      </c>
    </row>
    <row r="6" spans="1:48" s="9" customFormat="1" ht="193" customHeight="1" thickBot="1" x14ac:dyDescent="0.4">
      <c r="A6" s="31">
        <v>3</v>
      </c>
      <c r="B6" s="1" t="s">
        <v>222</v>
      </c>
      <c r="C6" s="1"/>
      <c r="D6" s="1" t="s">
        <v>117</v>
      </c>
      <c r="E6" s="1" t="s">
        <v>81</v>
      </c>
      <c r="F6" s="1" t="s">
        <v>82</v>
      </c>
      <c r="G6" s="1" t="s">
        <v>83</v>
      </c>
      <c r="H6" s="1" t="s">
        <v>121</v>
      </c>
      <c r="I6" s="1" t="s">
        <v>84</v>
      </c>
      <c r="J6" s="1" t="s">
        <v>85</v>
      </c>
      <c r="K6" s="1" t="s">
        <v>86</v>
      </c>
      <c r="L6" s="1">
        <v>38</v>
      </c>
      <c r="M6" s="1">
        <v>9</v>
      </c>
      <c r="N6" s="73">
        <v>12</v>
      </c>
      <c r="O6" s="85" t="s">
        <v>295</v>
      </c>
      <c r="P6" s="73">
        <v>462</v>
      </c>
      <c r="Q6" s="73" t="s">
        <v>272</v>
      </c>
      <c r="R6" s="1">
        <v>5</v>
      </c>
      <c r="S6" s="1">
        <v>5</v>
      </c>
      <c r="T6" s="1" t="s">
        <v>308</v>
      </c>
      <c r="U6" s="1">
        <f>19+15+19+20+19</f>
        <v>92</v>
      </c>
      <c r="V6" s="1" t="s">
        <v>296</v>
      </c>
      <c r="W6" s="4">
        <v>13</v>
      </c>
      <c r="X6" s="4"/>
      <c r="Y6" s="4"/>
      <c r="Z6" s="4"/>
      <c r="AA6" s="4"/>
      <c r="AB6" s="2">
        <v>11</v>
      </c>
      <c r="AC6" s="6"/>
      <c r="AD6" s="6"/>
      <c r="AE6" s="7"/>
      <c r="AF6" s="7"/>
      <c r="AG6" s="4">
        <v>38</v>
      </c>
      <c r="AH6" s="4">
        <v>12</v>
      </c>
      <c r="AI6" s="4">
        <v>5</v>
      </c>
      <c r="AJ6" s="4"/>
      <c r="AK6" s="4"/>
      <c r="AL6" s="24">
        <f>((AH6+AI6)*100)/AG6</f>
        <v>44.736842105263158</v>
      </c>
      <c r="AM6" s="4">
        <f>P6+U6</f>
        <v>554</v>
      </c>
      <c r="AN6" s="1" t="s">
        <v>87</v>
      </c>
      <c r="AO6" s="1" t="s">
        <v>88</v>
      </c>
      <c r="AP6" s="8" t="s">
        <v>238</v>
      </c>
      <c r="AQ6" s="1" t="s">
        <v>89</v>
      </c>
      <c r="AR6" s="1" t="s">
        <v>90</v>
      </c>
      <c r="AS6" s="1" t="s">
        <v>265</v>
      </c>
      <c r="AT6" s="1" t="s">
        <v>91</v>
      </c>
      <c r="AU6" s="30" t="s">
        <v>92</v>
      </c>
    </row>
    <row r="7" spans="1:48" s="9" customFormat="1" ht="121" customHeight="1" thickBot="1" x14ac:dyDescent="0.4">
      <c r="A7" s="31">
        <v>4</v>
      </c>
      <c r="B7" s="1" t="s">
        <v>222</v>
      </c>
      <c r="C7" s="1"/>
      <c r="D7" s="1" t="s">
        <v>93</v>
      </c>
      <c r="E7" s="1" t="s">
        <v>81</v>
      </c>
      <c r="F7" s="8" t="s">
        <v>94</v>
      </c>
      <c r="G7" s="1" t="s">
        <v>83</v>
      </c>
      <c r="H7" s="1" t="s">
        <v>121</v>
      </c>
      <c r="I7" s="1" t="s">
        <v>95</v>
      </c>
      <c r="J7" s="1" t="s">
        <v>96</v>
      </c>
      <c r="K7" s="1" t="s">
        <v>13</v>
      </c>
      <c r="L7" s="1">
        <v>2</v>
      </c>
      <c r="M7" s="1"/>
      <c r="N7" s="4"/>
      <c r="O7" s="1"/>
      <c r="P7" s="1"/>
      <c r="Q7" s="1"/>
      <c r="R7" s="1">
        <v>1</v>
      </c>
      <c r="S7" s="1">
        <v>1</v>
      </c>
      <c r="T7" s="1" t="s">
        <v>298</v>
      </c>
      <c r="U7" s="1">
        <v>22</v>
      </c>
      <c r="V7" s="1" t="s">
        <v>309</v>
      </c>
      <c r="W7" s="4"/>
      <c r="X7" s="10"/>
      <c r="Y7" s="4"/>
      <c r="Z7" s="4"/>
      <c r="AA7" s="4"/>
      <c r="AB7" s="2">
        <v>1</v>
      </c>
      <c r="AC7" s="6"/>
      <c r="AD7" s="6"/>
      <c r="AE7" s="7"/>
      <c r="AF7" s="7"/>
      <c r="AG7" s="4">
        <v>2</v>
      </c>
      <c r="AH7" s="4"/>
      <c r="AI7" s="4">
        <v>1</v>
      </c>
      <c r="AJ7" s="4"/>
      <c r="AK7" s="4"/>
      <c r="AL7" s="24">
        <f>(AI7*100)/AG7</f>
        <v>50</v>
      </c>
      <c r="AM7" s="4">
        <f>U7</f>
        <v>22</v>
      </c>
      <c r="AN7" s="1" t="s">
        <v>87</v>
      </c>
      <c r="AO7" s="1" t="s">
        <v>36</v>
      </c>
      <c r="AP7" s="1" t="s">
        <v>239</v>
      </c>
      <c r="AQ7" s="1" t="s">
        <v>240</v>
      </c>
      <c r="AR7" s="1" t="s">
        <v>90</v>
      </c>
      <c r="AS7" s="1" t="s">
        <v>265</v>
      </c>
      <c r="AT7" s="1" t="s">
        <v>122</v>
      </c>
      <c r="AU7" s="30" t="s">
        <v>97</v>
      </c>
    </row>
    <row r="8" spans="1:48" s="9" customFormat="1" ht="97" customHeight="1" thickBot="1" x14ac:dyDescent="0.4">
      <c r="A8" s="31">
        <v>5</v>
      </c>
      <c r="B8" s="1" t="s">
        <v>222</v>
      </c>
      <c r="C8" s="1"/>
      <c r="D8" s="1" t="s">
        <v>98</v>
      </c>
      <c r="E8" s="1" t="s">
        <v>81</v>
      </c>
      <c r="F8" s="8" t="s">
        <v>94</v>
      </c>
      <c r="G8" s="1" t="s">
        <v>99</v>
      </c>
      <c r="H8" s="1" t="s">
        <v>123</v>
      </c>
      <c r="I8" s="1" t="s">
        <v>124</v>
      </c>
      <c r="J8" s="1" t="s">
        <v>100</v>
      </c>
      <c r="K8" s="1" t="s">
        <v>13</v>
      </c>
      <c r="L8" s="1">
        <v>1</v>
      </c>
      <c r="M8" s="1"/>
      <c r="N8" s="4"/>
      <c r="O8" s="1"/>
      <c r="P8" s="1"/>
      <c r="Q8" s="1"/>
      <c r="R8" s="1">
        <v>1</v>
      </c>
      <c r="S8" s="1">
        <v>0</v>
      </c>
      <c r="T8" s="1" t="s">
        <v>297</v>
      </c>
      <c r="U8" s="1"/>
      <c r="V8" s="1"/>
      <c r="W8" s="4"/>
      <c r="X8" s="4"/>
      <c r="Y8" s="4"/>
      <c r="Z8" s="4"/>
      <c r="AA8" s="4"/>
      <c r="AB8" s="2"/>
      <c r="AC8" s="6"/>
      <c r="AD8" s="6"/>
      <c r="AE8" s="7"/>
      <c r="AF8" s="7"/>
      <c r="AG8" s="4">
        <v>1</v>
      </c>
      <c r="AH8" s="4"/>
      <c r="AI8" s="4"/>
      <c r="AJ8" s="4"/>
      <c r="AK8" s="4"/>
      <c r="AL8" s="24">
        <f t="shared" ref="AL6:AL18" si="0">(AH8*100)/AG8</f>
        <v>0</v>
      </c>
      <c r="AM8" s="4">
        <v>0</v>
      </c>
      <c r="AN8" s="1" t="s">
        <v>101</v>
      </c>
      <c r="AO8" s="1" t="s">
        <v>102</v>
      </c>
      <c r="AP8" s="1" t="s">
        <v>103</v>
      </c>
      <c r="AQ8" s="1" t="s">
        <v>125</v>
      </c>
      <c r="AR8" s="1" t="s">
        <v>14</v>
      </c>
      <c r="AS8" s="1" t="s">
        <v>265</v>
      </c>
      <c r="AT8" s="1" t="s">
        <v>104</v>
      </c>
      <c r="AU8" s="30" t="s">
        <v>105</v>
      </c>
    </row>
    <row r="9" spans="1:48" s="9" customFormat="1" ht="87.5" thickBot="1" x14ac:dyDescent="0.4">
      <c r="A9" s="31">
        <v>6</v>
      </c>
      <c r="B9" s="1" t="s">
        <v>222</v>
      </c>
      <c r="C9" s="1" t="s">
        <v>118</v>
      </c>
      <c r="D9" s="1"/>
      <c r="E9" s="1" t="s">
        <v>106</v>
      </c>
      <c r="F9" s="8" t="s">
        <v>94</v>
      </c>
      <c r="G9" s="1" t="s">
        <v>107</v>
      </c>
      <c r="H9" s="1" t="s">
        <v>123</v>
      </c>
      <c r="I9" s="1" t="s">
        <v>126</v>
      </c>
      <c r="J9" s="1" t="s">
        <v>108</v>
      </c>
      <c r="K9" s="1" t="s">
        <v>13</v>
      </c>
      <c r="L9" s="1">
        <v>2</v>
      </c>
      <c r="M9" s="1">
        <v>1</v>
      </c>
      <c r="N9" s="73">
        <v>0</v>
      </c>
      <c r="O9" s="73" t="s">
        <v>273</v>
      </c>
      <c r="P9" s="1"/>
      <c r="Q9" s="1"/>
      <c r="R9" s="1"/>
      <c r="S9" s="4"/>
      <c r="T9" s="1"/>
      <c r="U9" s="1"/>
      <c r="V9" s="1"/>
      <c r="W9" s="4">
        <v>1</v>
      </c>
      <c r="X9" s="4"/>
      <c r="Y9" s="4"/>
      <c r="Z9" s="4"/>
      <c r="AA9" s="4"/>
      <c r="AB9" s="2"/>
      <c r="AC9" s="6"/>
      <c r="AD9" s="6"/>
      <c r="AE9" s="7"/>
      <c r="AF9" s="7"/>
      <c r="AG9" s="4">
        <v>2</v>
      </c>
      <c r="AH9" s="4">
        <v>0</v>
      </c>
      <c r="AI9" s="4"/>
      <c r="AJ9" s="4"/>
      <c r="AK9" s="4"/>
      <c r="AL9" s="24">
        <f t="shared" si="0"/>
        <v>0</v>
      </c>
      <c r="AM9" s="4"/>
      <c r="AN9" s="1" t="s">
        <v>109</v>
      </c>
      <c r="AO9" s="1" t="s">
        <v>110</v>
      </c>
      <c r="AP9" s="1" t="s">
        <v>103</v>
      </c>
      <c r="AQ9" s="1" t="s">
        <v>119</v>
      </c>
      <c r="AR9" s="1" t="s">
        <v>14</v>
      </c>
      <c r="AS9" s="1" t="s">
        <v>265</v>
      </c>
      <c r="AT9" s="1" t="s">
        <v>111</v>
      </c>
      <c r="AU9" s="30" t="s">
        <v>112</v>
      </c>
    </row>
    <row r="10" spans="1:48" s="15" customFormat="1" ht="159" customHeight="1" thickBot="1" x14ac:dyDescent="0.4">
      <c r="A10" s="32">
        <v>7</v>
      </c>
      <c r="B10" s="1" t="s">
        <v>222</v>
      </c>
      <c r="C10" s="1" t="s">
        <v>214</v>
      </c>
      <c r="D10" s="1"/>
      <c r="E10" s="1" t="s">
        <v>81</v>
      </c>
      <c r="F10" s="8" t="s">
        <v>94</v>
      </c>
      <c r="G10" s="1" t="s">
        <v>99</v>
      </c>
      <c r="H10" s="13" t="s">
        <v>127</v>
      </c>
      <c r="I10" s="13" t="s">
        <v>120</v>
      </c>
      <c r="J10" s="13" t="s">
        <v>113</v>
      </c>
      <c r="K10" s="12" t="s">
        <v>13</v>
      </c>
      <c r="L10" s="12">
        <v>4</v>
      </c>
      <c r="M10" s="12">
        <v>4</v>
      </c>
      <c r="N10" s="74">
        <v>4</v>
      </c>
      <c r="O10" s="75" t="s">
        <v>274</v>
      </c>
      <c r="P10" s="74">
        <v>100</v>
      </c>
      <c r="Q10" s="75" t="s">
        <v>291</v>
      </c>
      <c r="R10" s="12"/>
      <c r="S10" s="14"/>
      <c r="T10" s="12"/>
      <c r="U10" s="12"/>
      <c r="V10" s="12"/>
      <c r="W10" s="14"/>
      <c r="X10" s="14"/>
      <c r="Y10" s="14"/>
      <c r="Z10" s="14"/>
      <c r="AA10" s="14"/>
      <c r="AB10" s="14"/>
      <c r="AC10" s="14"/>
      <c r="AD10" s="14"/>
      <c r="AE10" s="14"/>
      <c r="AF10" s="14"/>
      <c r="AG10" s="14">
        <v>4</v>
      </c>
      <c r="AH10" s="14">
        <v>4</v>
      </c>
      <c r="AI10" s="14"/>
      <c r="AJ10" s="14"/>
      <c r="AK10" s="14"/>
      <c r="AL10" s="24">
        <f t="shared" si="0"/>
        <v>100</v>
      </c>
      <c r="AM10" s="14">
        <v>100</v>
      </c>
      <c r="AN10" s="1" t="s">
        <v>114</v>
      </c>
      <c r="AO10" s="12" t="s">
        <v>115</v>
      </c>
      <c r="AP10" s="1" t="s">
        <v>199</v>
      </c>
      <c r="AQ10" s="12" t="s">
        <v>116</v>
      </c>
      <c r="AR10" s="13" t="s">
        <v>90</v>
      </c>
      <c r="AS10" s="1" t="s">
        <v>265</v>
      </c>
      <c r="AT10" s="12" t="s">
        <v>104</v>
      </c>
      <c r="AU10" s="33" t="s">
        <v>128</v>
      </c>
    </row>
    <row r="11" spans="1:48" s="9" customFormat="1" ht="335.15" customHeight="1" thickBot="1" x14ac:dyDescent="0.4">
      <c r="A11" s="29">
        <v>8</v>
      </c>
      <c r="B11" s="1" t="s">
        <v>223</v>
      </c>
      <c r="C11" s="1" t="s">
        <v>140</v>
      </c>
      <c r="D11" s="1"/>
      <c r="E11" s="1" t="s">
        <v>141</v>
      </c>
      <c r="F11" s="1" t="s">
        <v>142</v>
      </c>
      <c r="G11" s="1" t="s">
        <v>155</v>
      </c>
      <c r="H11" s="1" t="s">
        <v>156</v>
      </c>
      <c r="I11" s="1" t="s">
        <v>143</v>
      </c>
      <c r="J11" s="1" t="s">
        <v>144</v>
      </c>
      <c r="K11" s="1" t="s">
        <v>13</v>
      </c>
      <c r="L11" s="1">
        <v>44</v>
      </c>
      <c r="M11" s="2">
        <v>4</v>
      </c>
      <c r="N11" s="71">
        <v>4</v>
      </c>
      <c r="O11" s="1" t="s">
        <v>267</v>
      </c>
      <c r="P11" s="3">
        <v>25</v>
      </c>
      <c r="Q11" s="3" t="s">
        <v>268</v>
      </c>
      <c r="R11" s="2">
        <v>15</v>
      </c>
      <c r="S11" s="71">
        <v>22</v>
      </c>
      <c r="T11" s="118" t="s">
        <v>310</v>
      </c>
      <c r="U11" s="3">
        <v>330</v>
      </c>
      <c r="V11" s="3" t="s">
        <v>311</v>
      </c>
      <c r="W11" s="2">
        <v>15</v>
      </c>
      <c r="X11" s="4"/>
      <c r="Y11" s="4"/>
      <c r="Z11" s="5"/>
      <c r="AA11" s="3"/>
      <c r="AB11" s="2">
        <v>10</v>
      </c>
      <c r="AC11" s="6"/>
      <c r="AD11" s="6"/>
      <c r="AE11" s="7"/>
      <c r="AF11" s="3"/>
      <c r="AG11" s="1">
        <v>44</v>
      </c>
      <c r="AH11" s="4">
        <v>4</v>
      </c>
      <c r="AI11" s="4">
        <v>22</v>
      </c>
      <c r="AJ11" s="4"/>
      <c r="AK11" s="4"/>
      <c r="AL11" s="24">
        <f>((AH11+AI11)*100)/AG11</f>
        <v>59.090909090909093</v>
      </c>
      <c r="AM11" s="1">
        <f>25+U11</f>
        <v>355</v>
      </c>
      <c r="AN11" s="1" t="s">
        <v>145</v>
      </c>
      <c r="AO11" s="1" t="s">
        <v>146</v>
      </c>
      <c r="AP11" s="1" t="s">
        <v>241</v>
      </c>
      <c r="AQ11" s="1" t="s">
        <v>180</v>
      </c>
      <c r="AR11" s="1" t="s">
        <v>147</v>
      </c>
      <c r="AS11" s="54" t="s">
        <v>264</v>
      </c>
      <c r="AT11" s="1" t="s">
        <v>157</v>
      </c>
      <c r="AU11" s="30" t="s">
        <v>148</v>
      </c>
    </row>
    <row r="12" spans="1:48" s="9" customFormat="1" ht="261" customHeight="1" thickBot="1" x14ac:dyDescent="0.4">
      <c r="A12" s="29">
        <v>9</v>
      </c>
      <c r="B12" s="1" t="s">
        <v>224</v>
      </c>
      <c r="C12" s="1"/>
      <c r="D12" s="1" t="s">
        <v>149</v>
      </c>
      <c r="E12" s="1" t="s">
        <v>141</v>
      </c>
      <c r="F12" s="1" t="s">
        <v>142</v>
      </c>
      <c r="G12" s="1" t="s">
        <v>158</v>
      </c>
      <c r="H12" s="1" t="s">
        <v>156</v>
      </c>
      <c r="I12" s="1" t="s">
        <v>150</v>
      </c>
      <c r="J12" s="1" t="s">
        <v>151</v>
      </c>
      <c r="K12" s="1" t="s">
        <v>13</v>
      </c>
      <c r="L12" s="1">
        <v>4</v>
      </c>
      <c r="M12" s="2">
        <v>1</v>
      </c>
      <c r="N12" s="71">
        <v>1</v>
      </c>
      <c r="O12" s="1" t="s">
        <v>271</v>
      </c>
      <c r="P12" s="3">
        <v>17</v>
      </c>
      <c r="Q12" s="72" t="s">
        <v>270</v>
      </c>
      <c r="R12" s="2">
        <v>1</v>
      </c>
      <c r="S12" s="2">
        <v>3</v>
      </c>
      <c r="T12" s="117" t="s">
        <v>312</v>
      </c>
      <c r="U12" s="3">
        <v>17</v>
      </c>
      <c r="V12" s="3" t="s">
        <v>313</v>
      </c>
      <c r="W12" s="2">
        <v>1</v>
      </c>
      <c r="X12" s="4"/>
      <c r="Y12" s="4"/>
      <c r="Z12" s="5"/>
      <c r="AA12" s="3"/>
      <c r="AB12" s="2">
        <v>1</v>
      </c>
      <c r="AC12" s="6"/>
      <c r="AD12" s="6"/>
      <c r="AE12" s="7"/>
      <c r="AF12" s="3"/>
      <c r="AG12" s="1">
        <v>4</v>
      </c>
      <c r="AH12" s="4">
        <v>1</v>
      </c>
      <c r="AI12" s="4">
        <v>3</v>
      </c>
      <c r="AJ12" s="4"/>
      <c r="AK12" s="4"/>
      <c r="AL12" s="24">
        <f>((AH12+AI12)*100)/AG12</f>
        <v>100</v>
      </c>
      <c r="AM12" s="1">
        <f>17+U12</f>
        <v>34</v>
      </c>
      <c r="AN12" s="1" t="s">
        <v>152</v>
      </c>
      <c r="AO12" s="1" t="s">
        <v>36</v>
      </c>
      <c r="AP12" s="1" t="s">
        <v>153</v>
      </c>
      <c r="AQ12" s="1" t="s">
        <v>154</v>
      </c>
      <c r="AR12" s="1" t="s">
        <v>147</v>
      </c>
      <c r="AS12" s="54" t="s">
        <v>264</v>
      </c>
      <c r="AT12" s="1" t="s">
        <v>157</v>
      </c>
      <c r="AU12" s="30" t="s">
        <v>148</v>
      </c>
    </row>
    <row r="13" spans="1:48" s="9" customFormat="1" ht="278.14999999999998" customHeight="1" thickBot="1" x14ac:dyDescent="0.4">
      <c r="A13" s="29">
        <v>10</v>
      </c>
      <c r="B13" s="1" t="s">
        <v>164</v>
      </c>
      <c r="C13" s="1" t="s">
        <v>165</v>
      </c>
      <c r="D13" s="1"/>
      <c r="E13" s="1" t="s">
        <v>166</v>
      </c>
      <c r="F13" s="1" t="s">
        <v>167</v>
      </c>
      <c r="G13" s="1" t="s">
        <v>168</v>
      </c>
      <c r="H13" s="1" t="s">
        <v>202</v>
      </c>
      <c r="I13" s="13" t="s">
        <v>169</v>
      </c>
      <c r="J13" s="1" t="s">
        <v>170</v>
      </c>
      <c r="K13" s="1" t="s">
        <v>13</v>
      </c>
      <c r="L13" s="13" t="s">
        <v>208</v>
      </c>
      <c r="M13" s="17">
        <v>2</v>
      </c>
      <c r="N13" s="17">
        <v>3</v>
      </c>
      <c r="O13" s="76" t="s">
        <v>275</v>
      </c>
      <c r="P13" s="1">
        <v>23</v>
      </c>
      <c r="Q13" s="1" t="s">
        <v>276</v>
      </c>
      <c r="R13" s="17"/>
      <c r="S13" s="17">
        <v>3</v>
      </c>
      <c r="T13" s="13" t="s">
        <v>301</v>
      </c>
      <c r="U13" s="13">
        <v>16</v>
      </c>
      <c r="V13" s="13" t="s">
        <v>302</v>
      </c>
      <c r="W13" s="17"/>
      <c r="X13" s="17"/>
      <c r="Y13" s="17"/>
      <c r="Z13" s="17"/>
      <c r="AA13" s="13"/>
      <c r="AB13" s="17"/>
      <c r="AC13" s="17"/>
      <c r="AD13" s="17"/>
      <c r="AE13" s="17"/>
      <c r="AF13" s="13"/>
      <c r="AG13" s="13">
        <v>2</v>
      </c>
      <c r="AH13" s="17">
        <v>3</v>
      </c>
      <c r="AI13" s="17">
        <v>3</v>
      </c>
      <c r="AJ13" s="17"/>
      <c r="AK13" s="17"/>
      <c r="AL13" s="24">
        <f>((AH13+AI13)*100)/AG13</f>
        <v>300</v>
      </c>
      <c r="AM13" s="13">
        <f>23+U13</f>
        <v>39</v>
      </c>
      <c r="AN13" s="13" t="s">
        <v>203</v>
      </c>
      <c r="AO13" s="1" t="s">
        <v>171</v>
      </c>
      <c r="AP13" s="1" t="s">
        <v>172</v>
      </c>
      <c r="AQ13" s="1" t="s">
        <v>173</v>
      </c>
      <c r="AR13" s="13" t="s">
        <v>209</v>
      </c>
      <c r="AS13" s="53" t="s">
        <v>264</v>
      </c>
      <c r="AT13" s="13" t="s">
        <v>210</v>
      </c>
      <c r="AU13" s="30" t="s">
        <v>148</v>
      </c>
    </row>
    <row r="14" spans="1:48" s="9" customFormat="1" ht="297" customHeight="1" thickBot="1" x14ac:dyDescent="0.4">
      <c r="A14" s="29">
        <v>11</v>
      </c>
      <c r="B14" s="1" t="s">
        <v>225</v>
      </c>
      <c r="C14" s="1" t="s">
        <v>174</v>
      </c>
      <c r="D14" s="1"/>
      <c r="E14" s="1" t="s">
        <v>175</v>
      </c>
      <c r="F14" s="1" t="s">
        <v>167</v>
      </c>
      <c r="G14" s="1" t="s">
        <v>176</v>
      </c>
      <c r="H14" s="1" t="s">
        <v>204</v>
      </c>
      <c r="I14" s="1" t="s">
        <v>177</v>
      </c>
      <c r="J14" s="1" t="s">
        <v>170</v>
      </c>
      <c r="K14" s="1" t="s">
        <v>13</v>
      </c>
      <c r="L14" s="13">
        <v>4</v>
      </c>
      <c r="M14" s="17">
        <v>4</v>
      </c>
      <c r="N14" s="71">
        <v>6</v>
      </c>
      <c r="O14" s="76" t="s">
        <v>278</v>
      </c>
      <c r="P14" s="3">
        <v>241</v>
      </c>
      <c r="Q14" s="3" t="s">
        <v>277</v>
      </c>
      <c r="R14" s="2"/>
      <c r="S14" s="4">
        <v>2</v>
      </c>
      <c r="T14" s="119" t="s">
        <v>306</v>
      </c>
      <c r="U14" s="3">
        <v>125</v>
      </c>
      <c r="V14" s="3" t="s">
        <v>303</v>
      </c>
      <c r="W14" s="2"/>
      <c r="X14" s="4"/>
      <c r="Y14" s="4"/>
      <c r="Z14" s="5"/>
      <c r="AA14" s="3"/>
      <c r="AB14" s="2"/>
      <c r="AC14" s="6"/>
      <c r="AD14" s="6"/>
      <c r="AE14" s="7"/>
      <c r="AF14" s="3"/>
      <c r="AG14" s="1">
        <v>4</v>
      </c>
      <c r="AH14" s="4">
        <v>6</v>
      </c>
      <c r="AI14" s="4">
        <v>2</v>
      </c>
      <c r="AJ14" s="4"/>
      <c r="AK14" s="4"/>
      <c r="AL14" s="24">
        <f>((AH14+AI14)*100)/AG14</f>
        <v>200</v>
      </c>
      <c r="AM14" s="1">
        <f>241+U14</f>
        <v>366</v>
      </c>
      <c r="AN14" s="13" t="s">
        <v>178</v>
      </c>
      <c r="AO14" s="1" t="s">
        <v>171</v>
      </c>
      <c r="AP14" s="1" t="s">
        <v>179</v>
      </c>
      <c r="AQ14" s="1" t="s">
        <v>180</v>
      </c>
      <c r="AR14" s="13" t="s">
        <v>181</v>
      </c>
      <c r="AS14" s="54" t="s">
        <v>264</v>
      </c>
      <c r="AT14" s="13" t="s">
        <v>210</v>
      </c>
      <c r="AU14" s="30" t="s">
        <v>148</v>
      </c>
    </row>
    <row r="15" spans="1:48" s="9" customFormat="1" ht="261" customHeight="1" thickBot="1" x14ac:dyDescent="0.4">
      <c r="A15" s="34">
        <v>12</v>
      </c>
      <c r="B15" s="13" t="s">
        <v>225</v>
      </c>
      <c r="C15" s="13" t="s">
        <v>182</v>
      </c>
      <c r="D15" s="13" t="s">
        <v>14</v>
      </c>
      <c r="E15" s="13" t="s">
        <v>175</v>
      </c>
      <c r="F15" s="13" t="s">
        <v>167</v>
      </c>
      <c r="G15" s="13" t="s">
        <v>183</v>
      </c>
      <c r="H15" s="13" t="s">
        <v>204</v>
      </c>
      <c r="I15" s="13" t="s">
        <v>184</v>
      </c>
      <c r="J15" s="13" t="s">
        <v>205</v>
      </c>
      <c r="K15" s="13" t="s">
        <v>13</v>
      </c>
      <c r="L15" s="13">
        <v>30</v>
      </c>
      <c r="M15" s="17">
        <v>20</v>
      </c>
      <c r="N15" s="71">
        <v>26</v>
      </c>
      <c r="O15" s="76" t="s">
        <v>279</v>
      </c>
      <c r="P15" s="3">
        <v>37</v>
      </c>
      <c r="Q15" s="3" t="s">
        <v>280</v>
      </c>
      <c r="R15" s="2">
        <v>10</v>
      </c>
      <c r="S15" s="4">
        <v>28</v>
      </c>
      <c r="T15" s="76" t="s">
        <v>304</v>
      </c>
      <c r="U15" s="3">
        <v>50</v>
      </c>
      <c r="V15" s="3" t="s">
        <v>305</v>
      </c>
      <c r="W15" s="2"/>
      <c r="X15" s="4"/>
      <c r="Y15" s="4"/>
      <c r="Z15" s="5"/>
      <c r="AA15" s="3"/>
      <c r="AB15" s="2"/>
      <c r="AC15" s="6"/>
      <c r="AD15" s="6"/>
      <c r="AE15" s="7"/>
      <c r="AF15" s="3"/>
      <c r="AG15" s="1">
        <v>30</v>
      </c>
      <c r="AH15" s="4">
        <v>26</v>
      </c>
      <c r="AI15" s="4">
        <v>28</v>
      </c>
      <c r="AJ15" s="4"/>
      <c r="AK15" s="4"/>
      <c r="AL15" s="24">
        <f>((AH15+AI15)*100)/AG15</f>
        <v>180</v>
      </c>
      <c r="AM15" s="1">
        <f>37+U15</f>
        <v>87</v>
      </c>
      <c r="AN15" s="1" t="s">
        <v>185</v>
      </c>
      <c r="AO15" s="1" t="s">
        <v>171</v>
      </c>
      <c r="AP15" s="1" t="s">
        <v>179</v>
      </c>
      <c r="AQ15" s="1" t="s">
        <v>180</v>
      </c>
      <c r="AR15" s="13" t="s">
        <v>181</v>
      </c>
      <c r="AS15" s="53" t="s">
        <v>264</v>
      </c>
      <c r="AT15" s="13" t="s">
        <v>210</v>
      </c>
      <c r="AU15" s="30" t="s">
        <v>148</v>
      </c>
    </row>
    <row r="16" spans="1:48" s="9" customFormat="1" ht="261" customHeight="1" thickBot="1" x14ac:dyDescent="0.4">
      <c r="A16" s="29">
        <v>13</v>
      </c>
      <c r="B16" s="1" t="s">
        <v>226</v>
      </c>
      <c r="C16" s="1" t="s">
        <v>206</v>
      </c>
      <c r="D16" s="1"/>
      <c r="E16" s="1" t="s">
        <v>175</v>
      </c>
      <c r="F16" s="1" t="s">
        <v>167</v>
      </c>
      <c r="G16" s="1" t="s">
        <v>186</v>
      </c>
      <c r="H16" s="1" t="s">
        <v>204</v>
      </c>
      <c r="I16" s="1" t="s">
        <v>187</v>
      </c>
      <c r="J16" s="1" t="s">
        <v>188</v>
      </c>
      <c r="K16" s="1" t="s">
        <v>13</v>
      </c>
      <c r="L16" s="1">
        <v>2</v>
      </c>
      <c r="M16" s="2"/>
      <c r="N16" s="71"/>
      <c r="O16" s="1"/>
      <c r="P16" s="3"/>
      <c r="Q16" s="3"/>
      <c r="R16" s="2"/>
      <c r="S16" s="4"/>
      <c r="T16" s="1"/>
      <c r="U16" s="3"/>
      <c r="V16" s="3"/>
      <c r="W16" s="2">
        <v>2</v>
      </c>
      <c r="X16" s="4"/>
      <c r="Y16" s="4"/>
      <c r="Z16" s="5"/>
      <c r="AA16" s="3"/>
      <c r="AB16" s="2"/>
      <c r="AC16" s="6"/>
      <c r="AD16" s="6"/>
      <c r="AE16" s="7"/>
      <c r="AF16" s="3"/>
      <c r="AG16" s="1">
        <v>2</v>
      </c>
      <c r="AH16" s="4"/>
      <c r="AI16" s="4"/>
      <c r="AJ16" s="4"/>
      <c r="AK16" s="4"/>
      <c r="AL16" s="24">
        <f t="shared" si="0"/>
        <v>0</v>
      </c>
      <c r="AM16" s="1"/>
      <c r="AN16" s="1" t="s">
        <v>189</v>
      </c>
      <c r="AO16" s="1" t="s">
        <v>190</v>
      </c>
      <c r="AP16" s="1" t="s">
        <v>179</v>
      </c>
      <c r="AQ16" s="1" t="s">
        <v>180</v>
      </c>
      <c r="AR16" s="1" t="s">
        <v>211</v>
      </c>
      <c r="AS16" s="54" t="s">
        <v>264</v>
      </c>
      <c r="AT16" s="1" t="s">
        <v>212</v>
      </c>
      <c r="AU16" s="30" t="s">
        <v>148</v>
      </c>
    </row>
    <row r="17" spans="1:47" s="9" customFormat="1" ht="261" customHeight="1" thickBot="1" x14ac:dyDescent="0.4">
      <c r="A17" s="29">
        <v>14</v>
      </c>
      <c r="B17" s="1" t="s">
        <v>226</v>
      </c>
      <c r="C17" s="13"/>
      <c r="D17" s="1" t="s">
        <v>191</v>
      </c>
      <c r="E17" s="1" t="s">
        <v>192</v>
      </c>
      <c r="F17" s="1" t="s">
        <v>193</v>
      </c>
      <c r="G17" s="1" t="s">
        <v>194</v>
      </c>
      <c r="H17" s="1" t="s">
        <v>195</v>
      </c>
      <c r="I17" s="1" t="s">
        <v>196</v>
      </c>
      <c r="J17" s="1" t="s">
        <v>197</v>
      </c>
      <c r="K17" s="1" t="s">
        <v>86</v>
      </c>
      <c r="L17" s="1">
        <v>1</v>
      </c>
      <c r="M17" s="2"/>
      <c r="N17" s="71"/>
      <c r="O17" s="1"/>
      <c r="P17" s="3"/>
      <c r="Q17" s="3"/>
      <c r="R17" s="2"/>
      <c r="S17" s="4"/>
      <c r="T17" s="1"/>
      <c r="U17" s="3"/>
      <c r="V17" s="3"/>
      <c r="W17" s="2"/>
      <c r="X17" s="4"/>
      <c r="Y17" s="4"/>
      <c r="Z17" s="5"/>
      <c r="AA17" s="3"/>
      <c r="AB17" s="2">
        <v>1</v>
      </c>
      <c r="AC17" s="6"/>
      <c r="AD17" s="6"/>
      <c r="AE17" s="7"/>
      <c r="AF17" s="3"/>
      <c r="AG17" s="1">
        <v>1</v>
      </c>
      <c r="AH17" s="4"/>
      <c r="AI17" s="4"/>
      <c r="AJ17" s="4"/>
      <c r="AK17" s="4"/>
      <c r="AL17" s="24">
        <f t="shared" si="0"/>
        <v>0</v>
      </c>
      <c r="AM17" s="1"/>
      <c r="AN17" s="1" t="s">
        <v>198</v>
      </c>
      <c r="AO17" s="1" t="s">
        <v>36</v>
      </c>
      <c r="AP17" s="1" t="s">
        <v>199</v>
      </c>
      <c r="AQ17" s="1" t="s">
        <v>200</v>
      </c>
      <c r="AR17" s="1" t="s">
        <v>201</v>
      </c>
      <c r="AS17" s="54" t="s">
        <v>264</v>
      </c>
      <c r="AT17" s="1" t="s">
        <v>14</v>
      </c>
      <c r="AU17" s="30" t="s">
        <v>148</v>
      </c>
    </row>
    <row r="18" spans="1:47" ht="170.15" customHeight="1" thickBot="1" x14ac:dyDescent="0.4">
      <c r="A18" s="35">
        <v>15</v>
      </c>
      <c r="B18" s="36" t="s">
        <v>227</v>
      </c>
      <c r="C18" s="37"/>
      <c r="D18" s="38" t="s">
        <v>216</v>
      </c>
      <c r="E18" s="38" t="s">
        <v>217</v>
      </c>
      <c r="F18" s="38" t="s">
        <v>233</v>
      </c>
      <c r="G18" s="38" t="s">
        <v>234</v>
      </c>
      <c r="H18" s="38" t="s">
        <v>235</v>
      </c>
      <c r="I18" s="38" t="s">
        <v>228</v>
      </c>
      <c r="J18" s="38" t="s">
        <v>218</v>
      </c>
      <c r="K18" s="37" t="s">
        <v>13</v>
      </c>
      <c r="L18" s="37">
        <v>1</v>
      </c>
      <c r="M18" s="37">
        <v>1</v>
      </c>
      <c r="N18" s="39">
        <v>1</v>
      </c>
      <c r="O18" s="38" t="s">
        <v>289</v>
      </c>
      <c r="P18" s="37">
        <v>98</v>
      </c>
      <c r="Q18" s="38" t="s">
        <v>290</v>
      </c>
      <c r="R18" s="37"/>
      <c r="S18" s="39"/>
      <c r="T18" s="37"/>
      <c r="U18" s="37"/>
      <c r="V18" s="37"/>
      <c r="W18" s="39"/>
      <c r="X18" s="39"/>
      <c r="Y18" s="39"/>
      <c r="Z18" s="39"/>
      <c r="AA18" s="39"/>
      <c r="AB18" s="39"/>
      <c r="AC18" s="39"/>
      <c r="AD18" s="39"/>
      <c r="AE18" s="39"/>
      <c r="AF18" s="39"/>
      <c r="AG18" s="39">
        <v>1</v>
      </c>
      <c r="AH18" s="39">
        <v>1</v>
      </c>
      <c r="AI18" s="39"/>
      <c r="AJ18" s="39"/>
      <c r="AK18" s="39"/>
      <c r="AL18" s="24">
        <f t="shared" si="0"/>
        <v>100</v>
      </c>
      <c r="AM18" s="39">
        <v>98</v>
      </c>
      <c r="AN18" s="38" t="s">
        <v>229</v>
      </c>
      <c r="AO18" s="37" t="s">
        <v>230</v>
      </c>
      <c r="AP18" s="38" t="s">
        <v>242</v>
      </c>
      <c r="AQ18" s="38" t="s">
        <v>243</v>
      </c>
      <c r="AR18" s="38" t="s">
        <v>231</v>
      </c>
      <c r="AS18" s="36" t="s">
        <v>266</v>
      </c>
      <c r="AT18" s="38" t="s">
        <v>232</v>
      </c>
      <c r="AU18" s="40" t="s">
        <v>236</v>
      </c>
    </row>
  </sheetData>
  <customSheetViews>
    <customSheetView guid="{4D1B073B-648E-4D39-9277-F741FF28E6A9}" filter="1" showAutoFilter="1">
      <pageMargins left="0.7" right="0.7" top="0.75" bottom="0.75" header="0.3" footer="0.3"/>
      <autoFilter ref="A3:AM28" xr:uid="{00000000-0000-0000-0000-000000000000}"/>
    </customSheetView>
  </customSheetViews>
  <mergeCells count="23">
    <mergeCell ref="AU2:AU3"/>
    <mergeCell ref="AR2:AR3"/>
    <mergeCell ref="AT2:AT3"/>
    <mergeCell ref="AG2:AM2"/>
    <mergeCell ref="A1:C1"/>
    <mergeCell ref="D1:AU1"/>
    <mergeCell ref="A2:A3"/>
    <mergeCell ref="R2:V2"/>
    <mergeCell ref="W2:AA2"/>
    <mergeCell ref="AB2:AF2"/>
    <mergeCell ref="M2:Q2"/>
    <mergeCell ref="E2:E3"/>
    <mergeCell ref="B2:B3"/>
    <mergeCell ref="J2:L2"/>
    <mergeCell ref="F2:F3"/>
    <mergeCell ref="H2:H3"/>
    <mergeCell ref="C2:D2"/>
    <mergeCell ref="AS2:AS3"/>
    <mergeCell ref="G2:G3"/>
    <mergeCell ref="AQ2:AQ3"/>
    <mergeCell ref="AP2:AP3"/>
    <mergeCell ref="AN2:AN3"/>
    <mergeCell ref="AO2:AO3"/>
  </mergeCells>
  <phoneticPr fontId="6" type="noConversion"/>
  <hyperlinks>
    <hyperlink ref="AS2:AS3" r:id="rId1" display="ODS relacioando con proyecto (La relación enre ODS y enfoque dederechos humanos: Función Pública) " xr:uid="{00000000-0004-0000-0000-000000000000}"/>
  </hyperlinks>
  <pageMargins left="0.7" right="0.7" top="0.75" bottom="0.75" header="0" footer="0"/>
  <pageSetup scale="2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
  <sheetViews>
    <sheetView workbookViewId="0">
      <selection activeCell="E10" sqref="E10"/>
    </sheetView>
  </sheetViews>
  <sheetFormatPr baseColWidth="10" defaultRowHeight="93" customHeight="1" x14ac:dyDescent="0.35"/>
  <cols>
    <col min="1" max="1" width="7.453125" customWidth="1"/>
    <col min="2" max="2" width="23.453125" customWidth="1"/>
    <col min="3" max="3" width="18.1796875" customWidth="1"/>
    <col min="4" max="4" width="21.1796875" customWidth="1"/>
    <col min="5" max="5" width="13" customWidth="1"/>
    <col min="6" max="6" width="23.81640625" customWidth="1"/>
    <col min="7" max="7" width="14.453125" customWidth="1"/>
    <col min="8" max="8" width="18.453125" customWidth="1"/>
  </cols>
  <sheetData>
    <row r="1" spans="1:13" ht="93" customHeight="1" thickBot="1" x14ac:dyDescent="0.4">
      <c r="A1" s="60" t="s">
        <v>40</v>
      </c>
      <c r="B1" s="61" t="s">
        <v>38</v>
      </c>
      <c r="C1" s="61" t="s">
        <v>39</v>
      </c>
      <c r="D1" s="61" t="s">
        <v>41</v>
      </c>
      <c r="E1" s="61" t="s">
        <v>42</v>
      </c>
      <c r="F1" s="61" t="s">
        <v>44</v>
      </c>
      <c r="G1" s="61" t="s">
        <v>48</v>
      </c>
      <c r="H1" s="63" t="s">
        <v>50</v>
      </c>
      <c r="I1" s="60" t="s">
        <v>259</v>
      </c>
      <c r="J1" s="61" t="s">
        <v>260</v>
      </c>
      <c r="K1" s="61" t="s">
        <v>261</v>
      </c>
      <c r="L1" s="61" t="s">
        <v>262</v>
      </c>
      <c r="M1" s="62" t="s">
        <v>263</v>
      </c>
    </row>
    <row r="2" spans="1:13" ht="93" customHeight="1" x14ac:dyDescent="0.35">
      <c r="A2" s="58">
        <v>1</v>
      </c>
      <c r="B2" s="59" t="s">
        <v>245</v>
      </c>
      <c r="C2" s="59" t="s">
        <v>246</v>
      </c>
      <c r="D2" s="59" t="s">
        <v>46</v>
      </c>
      <c r="E2" s="59" t="s">
        <v>59</v>
      </c>
      <c r="F2" s="59" t="s">
        <v>49</v>
      </c>
      <c r="G2" s="59" t="s">
        <v>60</v>
      </c>
      <c r="H2" s="64" t="s">
        <v>252</v>
      </c>
      <c r="I2" s="68"/>
      <c r="J2" s="68"/>
      <c r="K2" s="68"/>
      <c r="L2" s="68"/>
      <c r="M2" s="68"/>
    </row>
    <row r="3" spans="1:13" ht="93" customHeight="1" x14ac:dyDescent="0.35">
      <c r="A3" s="56">
        <v>2</v>
      </c>
      <c r="B3" s="55" t="s">
        <v>45</v>
      </c>
      <c r="C3" s="55" t="s">
        <v>58</v>
      </c>
      <c r="D3" s="55" t="s">
        <v>46</v>
      </c>
      <c r="E3" s="55" t="s">
        <v>59</v>
      </c>
      <c r="F3" s="55" t="s">
        <v>49</v>
      </c>
      <c r="G3" s="55" t="s">
        <v>60</v>
      </c>
      <c r="H3" s="65" t="s">
        <v>253</v>
      </c>
      <c r="I3" s="66"/>
      <c r="J3" s="66">
        <v>1</v>
      </c>
      <c r="K3" s="66"/>
      <c r="L3" s="66"/>
      <c r="M3" s="66"/>
    </row>
    <row r="4" spans="1:13" ht="93" customHeight="1" x14ac:dyDescent="0.35">
      <c r="A4" s="56">
        <v>3</v>
      </c>
      <c r="B4" s="55" t="s">
        <v>254</v>
      </c>
      <c r="C4" s="55" t="s">
        <v>255</v>
      </c>
      <c r="D4" s="55" t="s">
        <v>46</v>
      </c>
      <c r="E4" s="55" t="s">
        <v>256</v>
      </c>
      <c r="F4" s="55" t="s">
        <v>257</v>
      </c>
      <c r="G4" s="55" t="s">
        <v>258</v>
      </c>
      <c r="H4" s="65" t="s">
        <v>253</v>
      </c>
      <c r="I4" s="66"/>
      <c r="J4" s="66"/>
      <c r="K4" s="66"/>
      <c r="L4" s="66"/>
      <c r="M4" s="66"/>
    </row>
    <row r="5" spans="1:13" ht="93" customHeight="1" x14ac:dyDescent="0.35">
      <c r="A5" s="56">
        <v>4</v>
      </c>
      <c r="B5" s="55" t="s">
        <v>247</v>
      </c>
      <c r="C5" s="55" t="s">
        <v>129</v>
      </c>
      <c r="D5" s="55" t="s">
        <v>43</v>
      </c>
      <c r="E5" s="55" t="s">
        <v>130</v>
      </c>
      <c r="F5" s="55" t="s">
        <v>131</v>
      </c>
      <c r="G5" s="55" t="s">
        <v>132</v>
      </c>
      <c r="H5" s="65" t="s">
        <v>163</v>
      </c>
      <c r="I5" s="66"/>
      <c r="J5" s="66"/>
      <c r="K5" s="66"/>
      <c r="L5" s="66"/>
      <c r="M5" s="66"/>
    </row>
    <row r="6" spans="1:13" ht="93" customHeight="1" x14ac:dyDescent="0.35">
      <c r="A6" s="56">
        <v>5</v>
      </c>
      <c r="B6" s="55" t="s">
        <v>133</v>
      </c>
      <c r="C6" s="55" t="s">
        <v>134</v>
      </c>
      <c r="D6" s="55" t="s">
        <v>46</v>
      </c>
      <c r="E6" s="55" t="s">
        <v>130</v>
      </c>
      <c r="F6" s="55" t="s">
        <v>131</v>
      </c>
      <c r="G6" s="55" t="s">
        <v>135</v>
      </c>
      <c r="H6" s="65" t="s">
        <v>163</v>
      </c>
      <c r="I6" s="66"/>
      <c r="J6" s="66"/>
      <c r="K6" s="66"/>
      <c r="L6" s="66"/>
      <c r="M6" s="66"/>
    </row>
    <row r="7" spans="1:13" ht="93" customHeight="1" x14ac:dyDescent="0.35">
      <c r="A7" s="57">
        <v>6</v>
      </c>
      <c r="B7" s="55" t="s">
        <v>248</v>
      </c>
      <c r="C7" s="55" t="s">
        <v>136</v>
      </c>
      <c r="D7" s="55" t="s">
        <v>46</v>
      </c>
      <c r="E7" s="55" t="s">
        <v>61</v>
      </c>
      <c r="F7" s="55" t="s">
        <v>249</v>
      </c>
      <c r="G7" s="55" t="s">
        <v>250</v>
      </c>
      <c r="H7" s="65" t="s">
        <v>163</v>
      </c>
      <c r="I7" s="66"/>
      <c r="J7" s="66"/>
      <c r="K7" s="66"/>
      <c r="L7" s="66"/>
      <c r="M7" s="66"/>
    </row>
    <row r="8" spans="1:13" ht="93" customHeight="1" x14ac:dyDescent="0.35">
      <c r="A8" s="57">
        <v>7</v>
      </c>
      <c r="B8" s="55" t="s">
        <v>137</v>
      </c>
      <c r="C8" s="55" t="s">
        <v>138</v>
      </c>
      <c r="D8" s="55" t="s">
        <v>46</v>
      </c>
      <c r="E8" s="55" t="s">
        <v>61</v>
      </c>
      <c r="F8" s="55" t="s">
        <v>249</v>
      </c>
      <c r="G8" s="55" t="s">
        <v>139</v>
      </c>
      <c r="H8" s="65" t="s">
        <v>163</v>
      </c>
      <c r="I8" s="66"/>
      <c r="J8" s="66"/>
      <c r="K8" s="66"/>
      <c r="L8" s="66"/>
      <c r="M8" s="66"/>
    </row>
    <row r="9" spans="1:13" s="16" customFormat="1" ht="93" customHeight="1" x14ac:dyDescent="0.35">
      <c r="A9" s="79">
        <v>8</v>
      </c>
      <c r="B9" s="80" t="s">
        <v>159</v>
      </c>
      <c r="C9" s="80" t="s">
        <v>251</v>
      </c>
      <c r="D9" s="80" t="s">
        <v>46</v>
      </c>
      <c r="E9" s="80" t="s">
        <v>160</v>
      </c>
      <c r="F9" s="80" t="s">
        <v>161</v>
      </c>
      <c r="G9" s="80" t="s">
        <v>162</v>
      </c>
      <c r="H9" s="81" t="s">
        <v>244</v>
      </c>
      <c r="I9" s="82" t="s">
        <v>288</v>
      </c>
      <c r="J9" s="67"/>
      <c r="K9" s="67"/>
      <c r="L9" s="67"/>
      <c r="M9" s="67"/>
    </row>
    <row r="10" spans="1:13" ht="108" customHeight="1" x14ac:dyDescent="0.35">
      <c r="A10" s="55">
        <v>9</v>
      </c>
      <c r="B10" s="55" t="s">
        <v>287</v>
      </c>
      <c r="C10" s="55" t="s">
        <v>284</v>
      </c>
      <c r="D10" s="55" t="s">
        <v>46</v>
      </c>
      <c r="E10" s="55" t="s">
        <v>285</v>
      </c>
      <c r="F10" s="55" t="s">
        <v>257</v>
      </c>
      <c r="G10" s="55" t="s">
        <v>286</v>
      </c>
      <c r="H10" s="55" t="s">
        <v>253</v>
      </c>
      <c r="I10" s="82">
        <v>1</v>
      </c>
      <c r="J10" s="83"/>
      <c r="K10" s="83"/>
      <c r="L10" s="83"/>
      <c r="M10" s="83"/>
    </row>
    <row r="11" spans="1:13" ht="93" customHeight="1" x14ac:dyDescent="0.35">
      <c r="A11" s="115">
        <v>10</v>
      </c>
      <c r="B11" s="55" t="s">
        <v>299</v>
      </c>
      <c r="C11" s="55" t="s">
        <v>284</v>
      </c>
      <c r="D11" s="55" t="s">
        <v>46</v>
      </c>
      <c r="E11" s="55" t="s">
        <v>285</v>
      </c>
      <c r="F11" s="55" t="s">
        <v>257</v>
      </c>
      <c r="G11" s="55" t="s">
        <v>286</v>
      </c>
      <c r="H11" s="55" t="s">
        <v>253</v>
      </c>
      <c r="I11" s="66"/>
      <c r="J11" s="116" t="s">
        <v>300</v>
      </c>
      <c r="K11" s="66"/>
      <c r="L11" s="66"/>
      <c r="M11" s="6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Cronograma_PAPC_RdC_ CVP 2021</vt:lpstr>
      <vt:lpstr>Instancias CVP es convocada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Ramirez Orozco 2021</dc:creator>
  <cp:lastModifiedBy>User</cp:lastModifiedBy>
  <cp:lastPrinted>2021-01-18T13:28:01Z</cp:lastPrinted>
  <dcterms:created xsi:type="dcterms:W3CDTF">2019-09-09T21:59:37Z</dcterms:created>
  <dcterms:modified xsi:type="dcterms:W3CDTF">2021-08-09T10:56:26Z</dcterms:modified>
</cp:coreProperties>
</file>