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mc:AlternateContent xmlns:mc="http://schemas.openxmlformats.org/markup-compatibility/2006">
    <mc:Choice Requires="x15">
      <x15ac:absPath xmlns:x15ac="http://schemas.microsoft.com/office/spreadsheetml/2010/11/ac" url="C:\Users\jgaitanf\Downloads\"/>
    </mc:Choice>
  </mc:AlternateContent>
  <xr:revisionPtr revIDLastSave="0" documentId="13_ncr:1_{DA8D0A57-0DB0-4FA8-9876-B4C4C7CACAA7}" xr6:coauthVersionLast="47" xr6:coauthVersionMax="47" xr10:uidLastSave="{00000000-0000-0000-0000-000000000000}"/>
  <bookViews>
    <workbookView xWindow="-120" yWindow="-120" windowWidth="21840" windowHeight="13140" activeTab="2" xr2:uid="{00000000-000D-0000-FFFF-FFFF00000000}"/>
  </bookViews>
  <sheets>
    <sheet name="PAA 2022" sheetId="4" r:id="rId1"/>
    <sheet name="INDICADOR 1" sheetId="7" r:id="rId2"/>
    <sheet name="INDICADOR 2" sheetId="8" r:id="rId3"/>
    <sheet name="Hoja2" sheetId="5" state="hidden" r:id="rId4"/>
    <sheet name="Consolidado" sheetId="1" state="hidden" r:id="rId5"/>
    <sheet name="TD_Detallado" sheetId="2" state="hidden" r:id="rId6"/>
  </sheets>
  <definedNames>
    <definedName name="_xlnm._FilterDatabase" localSheetId="4" hidden="1">Consolidado!$A$8:$V$62</definedName>
    <definedName name="_xlnm._FilterDatabase" localSheetId="0" hidden="1">'PAA 2022'!$A$9:$Z$124</definedName>
    <definedName name="_xlnm.Print_Area" localSheetId="4">Consolidado!$A$1:$Y$62</definedName>
    <definedName name="_xlnm.Print_Area" localSheetId="0">'PAA 2022'!$A$1:$Z$128</definedName>
    <definedName name="_xlnm.Print_Titles" localSheetId="4">Consolidado!$1:$8</definedName>
    <definedName name="_xlnm.Print_Titles" localSheetId="0">'PAA 2022'!$1:$9</definedName>
  </definedNames>
  <calcPr calcId="191029"/>
  <pivotCaches>
    <pivotCache cacheId="0" r:id="rId7"/>
    <pivotCache cacheId="1" r:id="rId8"/>
    <pivotCache cacheId="2"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45" i="4" l="1"/>
  <c r="H6" i="7"/>
  <c r="H7" i="7"/>
  <c r="H8" i="7"/>
  <c r="H9" i="7"/>
  <c r="H10" i="7"/>
  <c r="H11" i="7"/>
  <c r="H12" i="7"/>
  <c r="H13" i="7"/>
  <c r="H14" i="7"/>
  <c r="H3" i="7"/>
  <c r="H4" i="7"/>
  <c r="H5" i="7"/>
  <c r="J6" i="7"/>
  <c r="G5" i="7" l="1"/>
  <c r="G4" i="7"/>
  <c r="G6" i="7"/>
  <c r="G7" i="7"/>
  <c r="G8" i="7"/>
  <c r="G9" i="7"/>
  <c r="G10" i="7"/>
  <c r="G11" i="7"/>
  <c r="G12" i="7"/>
  <c r="G13" i="7"/>
  <c r="G14" i="7"/>
  <c r="G15" i="7"/>
  <c r="G3" i="7"/>
  <c r="D15" i="7" l="1"/>
  <c r="H15" i="7" s="1"/>
  <c r="J118" i="4"/>
  <c r="K118" i="4" s="1"/>
  <c r="J114" i="4"/>
  <c r="K114" i="4" s="1"/>
  <c r="J113" i="4"/>
  <c r="K113" i="4" s="1"/>
  <c r="J109" i="4"/>
  <c r="K109" i="4" s="1"/>
  <c r="J108" i="4"/>
  <c r="K108" i="4" s="1"/>
  <c r="J94" i="4"/>
  <c r="K94" i="4" s="1"/>
  <c r="J93" i="4"/>
  <c r="K93" i="4" s="1"/>
  <c r="J91" i="4"/>
  <c r="K91" i="4" s="1"/>
  <c r="J88" i="4"/>
  <c r="K88" i="4" s="1"/>
  <c r="J74" i="4"/>
  <c r="K74" i="4" s="1"/>
  <c r="J73" i="4"/>
  <c r="K73" i="4" s="1"/>
  <c r="J72" i="4"/>
  <c r="K72" i="4" s="1"/>
  <c r="J71" i="4"/>
  <c r="K71" i="4" s="1"/>
  <c r="J70" i="4"/>
  <c r="K70" i="4" s="1"/>
  <c r="J63" i="4"/>
  <c r="K63" i="4" s="1"/>
  <c r="J56" i="4"/>
  <c r="K56" i="4" s="1"/>
  <c r="J55" i="4"/>
  <c r="K55" i="4" s="1"/>
  <c r="J54" i="4"/>
  <c r="K54" i="4" s="1"/>
  <c r="J53" i="4"/>
  <c r="K53" i="4" s="1"/>
  <c r="J46" i="4"/>
  <c r="K46" i="4" s="1"/>
  <c r="J36" i="4"/>
  <c r="K36" i="4" s="1"/>
  <c r="J35" i="4"/>
  <c r="K35" i="4" s="1"/>
  <c r="J34" i="4"/>
  <c r="K34" i="4" s="1"/>
  <c r="J33" i="4"/>
  <c r="K33" i="4" s="1"/>
  <c r="J32" i="4"/>
  <c r="K32" i="4" s="1"/>
  <c r="J28" i="4"/>
  <c r="K28" i="4" s="1"/>
  <c r="J22" i="4"/>
  <c r="K22" i="4" s="1"/>
  <c r="I22" i="4"/>
  <c r="J20" i="4"/>
  <c r="C15" i="7"/>
  <c r="C14" i="7"/>
  <c r="C13" i="7"/>
  <c r="C12" i="7"/>
  <c r="C11" i="7"/>
  <c r="C10" i="7"/>
  <c r="C9" i="7"/>
  <c r="C8" i="7"/>
  <c r="C7" i="7"/>
  <c r="C6" i="7"/>
  <c r="C5" i="7"/>
  <c r="C4" i="7"/>
  <c r="C3" i="7"/>
  <c r="C4" i="8"/>
  <c r="C15" i="8"/>
  <c r="C13" i="8"/>
  <c r="C16" i="8"/>
  <c r="C5" i="8"/>
  <c r="C14" i="8"/>
  <c r="C7" i="8"/>
  <c r="C10" i="8"/>
  <c r="C11" i="8"/>
  <c r="C12" i="8"/>
  <c r="C9" i="8"/>
  <c r="C8" i="8"/>
  <c r="C6" i="8"/>
  <c r="J120" i="4" l="1"/>
  <c r="K120" i="4" s="1"/>
  <c r="I120" i="4"/>
  <c r="V120" i="4" l="1"/>
  <c r="W120" i="4"/>
  <c r="U120" i="4"/>
  <c r="J124" i="4" l="1"/>
  <c r="K124" i="4" s="1"/>
  <c r="I124" i="4"/>
  <c r="I108" i="4"/>
  <c r="J123" i="4"/>
  <c r="K123" i="4" s="1"/>
  <c r="I123" i="4"/>
  <c r="J122" i="4"/>
  <c r="K122" i="4" s="1"/>
  <c r="I122" i="4"/>
  <c r="J121" i="4"/>
  <c r="K121" i="4" s="1"/>
  <c r="I121" i="4"/>
  <c r="J119" i="4"/>
  <c r="K119" i="4" s="1"/>
  <c r="I119" i="4"/>
  <c r="I118" i="4"/>
  <c r="J117" i="4"/>
  <c r="K117" i="4" s="1"/>
  <c r="I117" i="4"/>
  <c r="J116" i="4"/>
  <c r="K116" i="4" s="1"/>
  <c r="I116" i="4"/>
  <c r="J115" i="4"/>
  <c r="K115" i="4" s="1"/>
  <c r="I115" i="4"/>
  <c r="I114" i="4"/>
  <c r="I113" i="4"/>
  <c r="K111" i="4"/>
  <c r="H111" i="4"/>
  <c r="I111" i="4" s="1"/>
  <c r="J110" i="4"/>
  <c r="K110" i="4" s="1"/>
  <c r="I110" i="4"/>
  <c r="I109" i="4"/>
  <c r="J107" i="4"/>
  <c r="K107" i="4" s="1"/>
  <c r="I107" i="4"/>
  <c r="J106" i="4"/>
  <c r="K106" i="4" s="1"/>
  <c r="I106" i="4"/>
  <c r="J105" i="4"/>
  <c r="K105" i="4" s="1"/>
  <c r="I105" i="4"/>
  <c r="J104" i="4"/>
  <c r="K104" i="4" s="1"/>
  <c r="I104" i="4"/>
  <c r="J103" i="4"/>
  <c r="K103" i="4" s="1"/>
  <c r="I103" i="4"/>
  <c r="J102" i="4"/>
  <c r="K102" i="4" s="1"/>
  <c r="I102" i="4"/>
  <c r="K101" i="4"/>
  <c r="I101" i="4"/>
  <c r="G101" i="4"/>
  <c r="J100" i="4"/>
  <c r="K100" i="4" s="1"/>
  <c r="I100" i="4"/>
  <c r="J99" i="4"/>
  <c r="K99" i="4" s="1"/>
  <c r="I99" i="4"/>
  <c r="J98" i="4"/>
  <c r="K98" i="4" s="1"/>
  <c r="I98" i="4"/>
  <c r="K97" i="4"/>
  <c r="I97" i="4"/>
  <c r="G97" i="4"/>
  <c r="K96" i="4"/>
  <c r="I96" i="4"/>
  <c r="G96" i="4"/>
  <c r="J95" i="4"/>
  <c r="K95" i="4" s="1"/>
  <c r="I95" i="4"/>
  <c r="I94" i="4"/>
  <c r="I93" i="4"/>
  <c r="J92" i="4"/>
  <c r="K92" i="4" s="1"/>
  <c r="I92" i="4"/>
  <c r="I91" i="4"/>
  <c r="J90" i="4"/>
  <c r="K90" i="4" s="1"/>
  <c r="I90" i="4"/>
  <c r="J89" i="4"/>
  <c r="K89" i="4" s="1"/>
  <c r="I89" i="4"/>
  <c r="I88" i="4"/>
  <c r="J87" i="4"/>
  <c r="K87" i="4" s="1"/>
  <c r="I87" i="4"/>
  <c r="J86" i="4"/>
  <c r="K86" i="4" s="1"/>
  <c r="I86" i="4"/>
  <c r="J85" i="4"/>
  <c r="K85" i="4" s="1"/>
  <c r="I85" i="4"/>
  <c r="K84" i="4"/>
  <c r="H84" i="4"/>
  <c r="I84" i="4" s="1"/>
  <c r="J83" i="4"/>
  <c r="K83" i="4" s="1"/>
  <c r="I83" i="4"/>
  <c r="K82" i="4"/>
  <c r="I82" i="4"/>
  <c r="J81" i="4"/>
  <c r="K81" i="4" s="1"/>
  <c r="I81" i="4"/>
  <c r="J80" i="4"/>
  <c r="K80" i="4" s="1"/>
  <c r="I80" i="4"/>
  <c r="J79" i="4"/>
  <c r="K79" i="4" s="1"/>
  <c r="I79" i="4"/>
  <c r="K78" i="4"/>
  <c r="I78" i="4"/>
  <c r="J77" i="4"/>
  <c r="K77" i="4" s="1"/>
  <c r="I77" i="4"/>
  <c r="J76" i="4"/>
  <c r="K76" i="4" s="1"/>
  <c r="I76" i="4"/>
  <c r="J75" i="4"/>
  <c r="K75" i="4" s="1"/>
  <c r="I75" i="4"/>
  <c r="I74" i="4"/>
  <c r="I73" i="4"/>
  <c r="I72" i="4"/>
  <c r="I71" i="4"/>
  <c r="I70" i="4"/>
  <c r="J69" i="4"/>
  <c r="K69" i="4" s="1"/>
  <c r="I69" i="4"/>
  <c r="J68" i="4"/>
  <c r="K68" i="4" s="1"/>
  <c r="I68" i="4"/>
  <c r="J67" i="4"/>
  <c r="K67" i="4" s="1"/>
  <c r="I67" i="4"/>
  <c r="J66" i="4"/>
  <c r="K66" i="4" s="1"/>
  <c r="I66" i="4"/>
  <c r="J65" i="4"/>
  <c r="K65" i="4" s="1"/>
  <c r="I65" i="4"/>
  <c r="K64" i="4"/>
  <c r="I64" i="4"/>
  <c r="G64" i="4"/>
  <c r="I63" i="4"/>
  <c r="J62" i="4"/>
  <c r="K62" i="4" s="1"/>
  <c r="I62" i="4"/>
  <c r="J61" i="4"/>
  <c r="K61" i="4" s="1"/>
  <c r="I61" i="4"/>
  <c r="K60" i="4"/>
  <c r="I60" i="4"/>
  <c r="G60" i="4"/>
  <c r="K59" i="4"/>
  <c r="I59" i="4"/>
  <c r="G59" i="4"/>
  <c r="J58" i="4"/>
  <c r="K58" i="4" s="1"/>
  <c r="I58" i="4"/>
  <c r="J57" i="4"/>
  <c r="K57" i="4" s="1"/>
  <c r="I57" i="4"/>
  <c r="I56" i="4"/>
  <c r="I55" i="4"/>
  <c r="I54" i="4"/>
  <c r="I53" i="4"/>
  <c r="K52" i="4"/>
  <c r="H52" i="4"/>
  <c r="I52" i="4" s="1"/>
  <c r="J51" i="4"/>
  <c r="K51" i="4" s="1"/>
  <c r="I51" i="4"/>
  <c r="J50" i="4"/>
  <c r="K50" i="4" s="1"/>
  <c r="I50" i="4"/>
  <c r="J49" i="4"/>
  <c r="K49" i="4" s="1"/>
  <c r="I49" i="4"/>
  <c r="J48" i="4"/>
  <c r="K48" i="4" s="1"/>
  <c r="I48" i="4"/>
  <c r="J47" i="4"/>
  <c r="K47" i="4" s="1"/>
  <c r="I47" i="4"/>
  <c r="I46" i="4"/>
  <c r="K45" i="4"/>
  <c r="I45" i="4"/>
  <c r="K44" i="4"/>
  <c r="I44" i="4"/>
  <c r="K43" i="4"/>
  <c r="H43" i="4"/>
  <c r="I43" i="4" s="1"/>
  <c r="J42" i="4"/>
  <c r="K42" i="4" s="1"/>
  <c r="I42" i="4"/>
  <c r="J41" i="4"/>
  <c r="K41" i="4" s="1"/>
  <c r="I41" i="4"/>
  <c r="K40" i="4"/>
  <c r="I40" i="4"/>
  <c r="G40" i="4"/>
  <c r="K39" i="4"/>
  <c r="H39" i="4"/>
  <c r="I39" i="4" s="1"/>
  <c r="J38" i="4"/>
  <c r="K38" i="4" s="1"/>
  <c r="I38" i="4"/>
  <c r="K37" i="4"/>
  <c r="H37" i="4"/>
  <c r="I37" i="4" s="1"/>
  <c r="I36" i="4"/>
  <c r="I35" i="4"/>
  <c r="I34" i="4"/>
  <c r="I33" i="4"/>
  <c r="I32" i="4"/>
  <c r="K31" i="4"/>
  <c r="H31" i="4"/>
  <c r="I31" i="4" s="1"/>
  <c r="J30" i="4"/>
  <c r="K30" i="4" s="1"/>
  <c r="I30" i="4"/>
  <c r="J29" i="4"/>
  <c r="K29" i="4" s="1"/>
  <c r="I29" i="4"/>
  <c r="I28" i="4"/>
  <c r="K27" i="4"/>
  <c r="H27" i="4"/>
  <c r="I27" i="4" s="1"/>
  <c r="J26" i="4"/>
  <c r="K26" i="4" s="1"/>
  <c r="I26" i="4"/>
  <c r="J25" i="4"/>
  <c r="K25" i="4" s="1"/>
  <c r="I25" i="4"/>
  <c r="K24" i="4"/>
  <c r="I24" i="4"/>
  <c r="K18" i="4"/>
  <c r="H18" i="4"/>
  <c r="I18" i="4" s="1"/>
  <c r="K19" i="4"/>
  <c r="H19" i="4"/>
  <c r="I19" i="4" s="1"/>
  <c r="J23" i="4"/>
  <c r="K23" i="4" s="1"/>
  <c r="I23" i="4"/>
  <c r="J14" i="4"/>
  <c r="K14" i="4" s="1"/>
  <c r="I14" i="4"/>
  <c r="J12" i="4"/>
  <c r="K12" i="4" s="1"/>
  <c r="I12" i="4"/>
  <c r="J11" i="4"/>
  <c r="K11" i="4" s="1"/>
  <c r="I11" i="4"/>
  <c r="K21" i="4"/>
  <c r="I21" i="4"/>
  <c r="G21" i="4"/>
  <c r="K20" i="4"/>
  <c r="I20" i="4"/>
  <c r="K13" i="4"/>
  <c r="H13" i="4"/>
  <c r="I13" i="4" s="1"/>
  <c r="J17" i="4"/>
  <c r="K17" i="4" s="1"/>
  <c r="I17" i="4"/>
  <c r="K16" i="4"/>
  <c r="I16" i="4"/>
  <c r="G16" i="4"/>
  <c r="K15" i="4"/>
  <c r="I15" i="4"/>
  <c r="G15" i="4"/>
  <c r="J10" i="4"/>
  <c r="K10" i="4" s="1"/>
  <c r="I10" i="4"/>
  <c r="W82" i="4" l="1"/>
  <c r="R82" i="4"/>
  <c r="V82" i="4"/>
  <c r="U82" i="4"/>
  <c r="T82" i="4"/>
  <c r="S82" i="4"/>
  <c r="Q82" i="4"/>
  <c r="T124" i="4"/>
  <c r="V124" i="4"/>
  <c r="L124" i="4"/>
  <c r="M124" i="4"/>
  <c r="W124" i="4"/>
  <c r="R124" i="4"/>
  <c r="S124" i="4"/>
  <c r="U124" i="4"/>
  <c r="S21" i="4"/>
  <c r="P19" i="4"/>
  <c r="O28" i="4"/>
  <c r="V74" i="4"/>
  <c r="U80" i="4"/>
  <c r="W97" i="4"/>
  <c r="V81" i="4"/>
  <c r="T11" i="4"/>
  <c r="O29" i="4"/>
  <c r="R30" i="4"/>
  <c r="O36" i="4"/>
  <c r="W26" i="4"/>
  <c r="R50" i="4"/>
  <c r="V79" i="4"/>
  <c r="Q85" i="4"/>
  <c r="Q91" i="4"/>
  <c r="U122" i="4"/>
  <c r="T58" i="4"/>
  <c r="U123" i="4"/>
  <c r="P123" i="4"/>
  <c r="S64" i="4"/>
  <c r="V77" i="4"/>
  <c r="S100" i="4"/>
  <c r="V45" i="4"/>
  <c r="R51" i="4"/>
  <c r="T72" i="4"/>
  <c r="V40" i="4"/>
  <c r="U54" i="4"/>
  <c r="T60" i="4"/>
  <c r="S106" i="4"/>
  <c r="S113" i="4"/>
  <c r="M119" i="4"/>
  <c r="N23" i="4"/>
  <c r="V39" i="4"/>
  <c r="O78" i="4"/>
  <c r="V96" i="4"/>
  <c r="R101" i="4"/>
  <c r="L107" i="4"/>
  <c r="Q21" i="4"/>
  <c r="M58" i="4"/>
  <c r="V92" i="4"/>
  <c r="R47" i="4"/>
  <c r="O53" i="4"/>
  <c r="V69" i="4"/>
  <c r="U87" i="4"/>
  <c r="W93" i="4"/>
  <c r="S111" i="4"/>
  <c r="U37" i="4"/>
  <c r="R99" i="4"/>
  <c r="W95" i="4"/>
  <c r="R95" i="4"/>
  <c r="S79" i="4"/>
  <c r="V21" i="4"/>
  <c r="P61" i="4"/>
  <c r="S85" i="4"/>
  <c r="W21" i="4"/>
  <c r="U57" i="4"/>
  <c r="R21" i="4"/>
  <c r="V75" i="4"/>
  <c r="U21" i="4"/>
  <c r="U67" i="4"/>
  <c r="P10" i="4"/>
  <c r="T20" i="4"/>
  <c r="S46" i="4"/>
  <c r="T52" i="4"/>
  <c r="Q63" i="4"/>
  <c r="S68" i="4"/>
  <c r="V73" i="4"/>
  <c r="V78" i="4"/>
  <c r="M102" i="4"/>
  <c r="N78" i="4"/>
  <c r="O115" i="4"/>
  <c r="M21" i="4"/>
  <c r="L69" i="4"/>
  <c r="P74" i="4"/>
  <c r="Q78" i="4"/>
  <c r="V88" i="4"/>
  <c r="W98" i="4"/>
  <c r="W16" i="4"/>
  <c r="O21" i="4"/>
  <c r="T43" i="4"/>
  <c r="U65" i="4"/>
  <c r="Q69" i="4"/>
  <c r="S74" i="4"/>
  <c r="U78" i="4"/>
  <c r="P83" i="4"/>
  <c r="M66" i="4"/>
  <c r="P100" i="4"/>
  <c r="U118" i="4"/>
  <c r="P91" i="4"/>
  <c r="S102" i="4"/>
  <c r="L20" i="4"/>
  <c r="S63" i="4"/>
  <c r="W78" i="4"/>
  <c r="M100" i="4"/>
  <c r="V103" i="4"/>
  <c r="W115" i="4"/>
  <c r="O119" i="4"/>
  <c r="S24" i="4"/>
  <c r="O100" i="4"/>
  <c r="N20" i="4"/>
  <c r="M115" i="4"/>
  <c r="U41" i="4"/>
  <c r="O67" i="4"/>
  <c r="V110" i="4"/>
  <c r="R15" i="4"/>
  <c r="R20" i="4"/>
  <c r="W11" i="4"/>
  <c r="L23" i="4"/>
  <c r="R32" i="4"/>
  <c r="U47" i="4"/>
  <c r="V58" i="4"/>
  <c r="R60" i="4"/>
  <c r="R68" i="4"/>
  <c r="W77" i="4"/>
  <c r="N93" i="4"/>
  <c r="Q97" i="4"/>
  <c r="V121" i="4"/>
  <c r="P20" i="4"/>
  <c r="R61" i="4"/>
  <c r="Q79" i="4"/>
  <c r="Q65" i="4"/>
  <c r="V68" i="4"/>
  <c r="T79" i="4"/>
  <c r="L116" i="4"/>
  <c r="V11" i="4"/>
  <c r="S28" i="4"/>
  <c r="N58" i="4"/>
  <c r="O65" i="4"/>
  <c r="N89" i="4"/>
  <c r="O68" i="4"/>
  <c r="R17" i="4"/>
  <c r="Q29" i="4"/>
  <c r="U34" i="4"/>
  <c r="V44" i="4"/>
  <c r="P58" i="4"/>
  <c r="N66" i="4"/>
  <c r="M78" i="4"/>
  <c r="V80" i="4"/>
  <c r="V101" i="4"/>
  <c r="M106" i="4"/>
  <c r="Q99" i="4"/>
  <c r="L66" i="4"/>
  <c r="U14" i="4"/>
  <c r="N25" i="4"/>
  <c r="U30" i="4"/>
  <c r="V59" i="4"/>
  <c r="P66" i="4"/>
  <c r="L70" i="4"/>
  <c r="W81" i="4"/>
  <c r="W85" i="4"/>
  <c r="R114" i="4"/>
  <c r="R118" i="4"/>
  <c r="P55" i="4"/>
  <c r="O55" i="4"/>
  <c r="M55" i="4"/>
  <c r="R55" i="4"/>
  <c r="P49" i="4"/>
  <c r="O49" i="4"/>
  <c r="M49" i="4"/>
  <c r="L49" i="4"/>
  <c r="T18" i="4"/>
  <c r="R18" i="4"/>
  <c r="W33" i="4"/>
  <c r="T33" i="4"/>
  <c r="M33" i="4"/>
  <c r="S33" i="4"/>
  <c r="R16" i="4"/>
  <c r="P29" i="4"/>
  <c r="O17" i="4"/>
  <c r="U20" i="4"/>
  <c r="V14" i="4"/>
  <c r="T24" i="4"/>
  <c r="Q32" i="4"/>
  <c r="W34" i="4"/>
  <c r="R36" i="4"/>
  <c r="O46" i="4"/>
  <c r="U49" i="4"/>
  <c r="V50" i="4"/>
  <c r="M56" i="4"/>
  <c r="M61" i="4"/>
  <c r="P65" i="4"/>
  <c r="L67" i="4"/>
  <c r="O69" i="4"/>
  <c r="T78" i="4"/>
  <c r="W79" i="4"/>
  <c r="L81" i="4"/>
  <c r="U85" i="4"/>
  <c r="V87" i="4"/>
  <c r="L103" i="4"/>
  <c r="P107" i="4"/>
  <c r="O116" i="4"/>
  <c r="S36" i="4"/>
  <c r="M64" i="4"/>
  <c r="N81" i="4"/>
  <c r="L87" i="4"/>
  <c r="R103" i="4"/>
  <c r="N46" i="4"/>
  <c r="W29" i="4"/>
  <c r="N34" i="4"/>
  <c r="Q40" i="4"/>
  <c r="P46" i="4"/>
  <c r="P23" i="4"/>
  <c r="Q33" i="4"/>
  <c r="Q61" i="4"/>
  <c r="N64" i="4"/>
  <c r="P73" i="4"/>
  <c r="V76" i="4"/>
  <c r="Q81" i="4"/>
  <c r="L85" i="4"/>
  <c r="M87" i="4"/>
  <c r="P93" i="4"/>
  <c r="S67" i="4"/>
  <c r="L11" i="4"/>
  <c r="O14" i="4"/>
  <c r="L24" i="4"/>
  <c r="P34" i="4"/>
  <c r="R40" i="4"/>
  <c r="R69" i="4"/>
  <c r="M11" i="4"/>
  <c r="R14" i="4"/>
  <c r="U23" i="4"/>
  <c r="N24" i="4"/>
  <c r="T28" i="4"/>
  <c r="Q34" i="4"/>
  <c r="S41" i="4"/>
  <c r="R44" i="4"/>
  <c r="T46" i="4"/>
  <c r="O51" i="4"/>
  <c r="O64" i="4"/>
  <c r="S69" i="4"/>
  <c r="Q73" i="4"/>
  <c r="O79" i="4"/>
  <c r="M80" i="4"/>
  <c r="M85" i="4"/>
  <c r="P87" i="4"/>
  <c r="P99" i="4"/>
  <c r="M101" i="4"/>
  <c r="U117" i="4"/>
  <c r="S53" i="4"/>
  <c r="U44" i="4"/>
  <c r="R46" i="4"/>
  <c r="V15" i="4"/>
  <c r="S20" i="4"/>
  <c r="N11" i="4"/>
  <c r="T14" i="4"/>
  <c r="V23" i="4"/>
  <c r="Q24" i="4"/>
  <c r="L28" i="4"/>
  <c r="Q30" i="4"/>
  <c r="R34" i="4"/>
  <c r="T37" i="4"/>
  <c r="S44" i="4"/>
  <c r="U46" i="4"/>
  <c r="Q51" i="4"/>
  <c r="P54" i="4"/>
  <c r="P64" i="4"/>
  <c r="S73" i="4"/>
  <c r="N80" i="4"/>
  <c r="N85" i="4"/>
  <c r="R87" i="4"/>
  <c r="M91" i="4"/>
  <c r="S97" i="4"/>
  <c r="S122" i="4"/>
  <c r="V20" i="4"/>
  <c r="O11" i="4"/>
  <c r="R24" i="4"/>
  <c r="O80" i="4"/>
  <c r="Q36" i="4"/>
  <c r="T34" i="4"/>
  <c r="W55" i="4"/>
  <c r="R64" i="4"/>
  <c r="T29" i="4"/>
  <c r="T30" i="4"/>
  <c r="O33" i="4"/>
  <c r="N41" i="4"/>
  <c r="W45" i="4"/>
  <c r="S51" i="4"/>
  <c r="T64" i="4"/>
  <c r="U70" i="4"/>
  <c r="L79" i="4"/>
  <c r="Q80" i="4"/>
  <c r="W87" i="4"/>
  <c r="N97" i="4"/>
  <c r="S50" i="4"/>
  <c r="V46" i="4"/>
  <c r="W73" i="4"/>
  <c r="T87" i="4"/>
  <c r="P11" i="4"/>
  <c r="P21" i="4"/>
  <c r="R11" i="4"/>
  <c r="V24" i="4"/>
  <c r="W30" i="4"/>
  <c r="P33" i="4"/>
  <c r="T41" i="4"/>
  <c r="W49" i="4"/>
  <c r="W63" i="4"/>
  <c r="U64" i="4"/>
  <c r="M79" i="4"/>
  <c r="T80" i="4"/>
  <c r="V85" i="4"/>
  <c r="T92" i="4"/>
  <c r="P97" i="4"/>
  <c r="U100" i="4"/>
  <c r="M111" i="4"/>
  <c r="P118" i="4"/>
  <c r="V64" i="4"/>
  <c r="M29" i="4"/>
  <c r="T48" i="4"/>
  <c r="N50" i="4"/>
  <c r="W61" i="4"/>
  <c r="R65" i="4"/>
  <c r="P67" i="4"/>
  <c r="P95" i="4"/>
  <c r="O106" i="4"/>
  <c r="W119" i="4"/>
  <c r="U12" i="4"/>
  <c r="O32" i="4"/>
  <c r="P36" i="4"/>
  <c r="M46" i="4"/>
  <c r="V52" i="4"/>
  <c r="R72" i="4"/>
  <c r="U81" i="4"/>
  <c r="U93" i="4"/>
  <c r="Q95" i="4"/>
  <c r="O103" i="4"/>
  <c r="O108" i="4"/>
  <c r="S42" i="4"/>
  <c r="N42" i="4"/>
  <c r="L42" i="4"/>
  <c r="W42" i="4"/>
  <c r="T42" i="4"/>
  <c r="R42" i="4"/>
  <c r="Q42" i="4"/>
  <c r="P42" i="4"/>
  <c r="M42" i="4"/>
  <c r="V42" i="4"/>
  <c r="L84" i="4"/>
  <c r="W84" i="4"/>
  <c r="R84" i="4"/>
  <c r="S84" i="4"/>
  <c r="P84" i="4"/>
  <c r="V84" i="4"/>
  <c r="O84" i="4"/>
  <c r="M84" i="4"/>
  <c r="T84" i="4"/>
  <c r="U84" i="4"/>
  <c r="Q84" i="4"/>
  <c r="N84" i="4"/>
  <c r="M12" i="4"/>
  <c r="Q12" i="4"/>
  <c r="P12" i="4"/>
  <c r="V12" i="4"/>
  <c r="W12" i="4"/>
  <c r="O12" i="4"/>
  <c r="R27" i="4"/>
  <c r="P27" i="4"/>
  <c r="L27" i="4"/>
  <c r="N27" i="4"/>
  <c r="V27" i="4"/>
  <c r="O27" i="4"/>
  <c r="W27" i="4"/>
  <c r="U27" i="4"/>
  <c r="T27" i="4"/>
  <c r="S27" i="4"/>
  <c r="Q27" i="4"/>
  <c r="M27" i="4"/>
  <c r="R31" i="4"/>
  <c r="P31" i="4"/>
  <c r="L31" i="4"/>
  <c r="N31" i="4"/>
  <c r="V31" i="4"/>
  <c r="W31" i="4"/>
  <c r="U31" i="4"/>
  <c r="T31" i="4"/>
  <c r="S31" i="4"/>
  <c r="M31" i="4"/>
  <c r="Q31" i="4"/>
  <c r="O31" i="4"/>
  <c r="V90" i="4"/>
  <c r="T90" i="4"/>
  <c r="O10" i="4"/>
  <c r="L10" i="4"/>
  <c r="Q10" i="4"/>
  <c r="M10" i="4"/>
  <c r="W10" i="4"/>
  <c r="V10" i="4"/>
  <c r="U10" i="4"/>
  <c r="S10" i="4"/>
  <c r="Q25" i="4"/>
  <c r="S25" i="4"/>
  <c r="T25" i="4"/>
  <c r="T13" i="4"/>
  <c r="R13" i="4"/>
  <c r="N13" i="4"/>
  <c r="P13" i="4"/>
  <c r="M13" i="4"/>
  <c r="O13" i="4"/>
  <c r="L13" i="4"/>
  <c r="W13" i="4"/>
  <c r="V13" i="4"/>
  <c r="U13" i="4"/>
  <c r="S13" i="4"/>
  <c r="Q13" i="4"/>
  <c r="O94" i="4"/>
  <c r="P94" i="4"/>
  <c r="W94" i="4"/>
  <c r="U94" i="4"/>
  <c r="M94" i="4"/>
  <c r="S38" i="4"/>
  <c r="N38" i="4"/>
  <c r="L38" i="4"/>
  <c r="W38" i="4"/>
  <c r="R38" i="4"/>
  <c r="Q38" i="4"/>
  <c r="P38" i="4"/>
  <c r="M38" i="4"/>
  <c r="V38" i="4"/>
  <c r="T38" i="4"/>
  <c r="M16" i="4"/>
  <c r="T19" i="4"/>
  <c r="N19" i="4"/>
  <c r="Q19" i="4"/>
  <c r="O19" i="4"/>
  <c r="N37" i="4"/>
  <c r="M15" i="4"/>
  <c r="U25" i="4"/>
  <c r="P28" i="4"/>
  <c r="M32" i="4"/>
  <c r="N32" i="4"/>
  <c r="V32" i="4"/>
  <c r="P41" i="4"/>
  <c r="P45" i="4"/>
  <c r="S57" i="4"/>
  <c r="O57" i="4"/>
  <c r="M67" i="4"/>
  <c r="N15" i="4"/>
  <c r="S12" i="4"/>
  <c r="W23" i="4"/>
  <c r="Q23" i="4"/>
  <c r="R23" i="4"/>
  <c r="O23" i="4"/>
  <c r="L19" i="4"/>
  <c r="N18" i="4"/>
  <c r="W25" i="4"/>
  <c r="Q28" i="4"/>
  <c r="S29" i="4"/>
  <c r="L32" i="4"/>
  <c r="M36" i="4"/>
  <c r="N36" i="4"/>
  <c r="V36" i="4"/>
  <c r="Q37" i="4"/>
  <c r="Q41" i="4"/>
  <c r="L44" i="4"/>
  <c r="R45" i="4"/>
  <c r="M48" i="4"/>
  <c r="S49" i="4"/>
  <c r="U51" i="4"/>
  <c r="P51" i="4"/>
  <c r="M51" i="4"/>
  <c r="R52" i="4"/>
  <c r="L54" i="4"/>
  <c r="V55" i="4"/>
  <c r="L57" i="4"/>
  <c r="L60" i="4"/>
  <c r="U61" i="4"/>
  <c r="L63" i="4"/>
  <c r="Q66" i="4"/>
  <c r="W66" i="4"/>
  <c r="V66" i="4"/>
  <c r="R66" i="4"/>
  <c r="U66" i="4"/>
  <c r="T66" i="4"/>
  <c r="O66" i="4"/>
  <c r="S70" i="4"/>
  <c r="O72" i="4"/>
  <c r="W75" i="4"/>
  <c r="Q77" i="4"/>
  <c r="T96" i="4"/>
  <c r="U98" i="4"/>
  <c r="P15" i="4"/>
  <c r="Q16" i="4"/>
  <c r="P17" i="4"/>
  <c r="S11" i="4"/>
  <c r="M19" i="4"/>
  <c r="P18" i="4"/>
  <c r="U26" i="4"/>
  <c r="R28" i="4"/>
  <c r="P32" i="4"/>
  <c r="L36" i="4"/>
  <c r="S37" i="4"/>
  <c r="N40" i="4"/>
  <c r="O44" i="4"/>
  <c r="U45" i="4"/>
  <c r="N48" i="4"/>
  <c r="L51" i="4"/>
  <c r="N54" i="4"/>
  <c r="M57" i="4"/>
  <c r="N60" i="4"/>
  <c r="O63" i="4"/>
  <c r="U69" i="4"/>
  <c r="P69" i="4"/>
  <c r="M69" i="4"/>
  <c r="N74" i="4"/>
  <c r="W76" i="4"/>
  <c r="Q76" i="4"/>
  <c r="S76" i="4"/>
  <c r="P76" i="4"/>
  <c r="L76" i="4"/>
  <c r="U76" i="4"/>
  <c r="T76" i="4"/>
  <c r="N76" i="4"/>
  <c r="U77" i="4"/>
  <c r="R90" i="4"/>
  <c r="Q90" i="4"/>
  <c r="L90" i="4"/>
  <c r="U90" i="4"/>
  <c r="S90" i="4"/>
  <c r="M90" i="4"/>
  <c r="N90" i="4"/>
  <c r="W90" i="4"/>
  <c r="P90" i="4"/>
  <c r="O90" i="4"/>
  <c r="V47" i="4"/>
  <c r="S47" i="4"/>
  <c r="M47" i="4"/>
  <c r="O59" i="4"/>
  <c r="W59" i="4"/>
  <c r="U59" i="4"/>
  <c r="M59" i="4"/>
  <c r="S60" i="4"/>
  <c r="M76" i="4"/>
  <c r="Q62" i="4"/>
  <c r="W62" i="4"/>
  <c r="N62" i="4"/>
  <c r="L62" i="4"/>
  <c r="U62" i="4"/>
  <c r="O62" i="4"/>
  <c r="L82" i="4"/>
  <c r="P82" i="4"/>
  <c r="N82" i="4"/>
  <c r="O82" i="4"/>
  <c r="S15" i="4"/>
  <c r="S17" i="4"/>
  <c r="S18" i="4"/>
  <c r="S54" i="4"/>
  <c r="T17" i="4"/>
  <c r="Q14" i="4"/>
  <c r="W14" i="4"/>
  <c r="S14" i="4"/>
  <c r="P14" i="4"/>
  <c r="L14" i="4"/>
  <c r="S40" i="4"/>
  <c r="V57" i="4"/>
  <c r="L59" i="4"/>
  <c r="M62" i="4"/>
  <c r="V63" i="4"/>
  <c r="U74" i="4"/>
  <c r="O76" i="4"/>
  <c r="M82" i="4"/>
  <c r="R86" i="4"/>
  <c r="Q86" i="4"/>
  <c r="L86" i="4"/>
  <c r="T86" i="4"/>
  <c r="P86" i="4"/>
  <c r="M86" i="4"/>
  <c r="W86" i="4"/>
  <c r="V86" i="4"/>
  <c r="O86" i="4"/>
  <c r="N86" i="4"/>
  <c r="L88" i="4"/>
  <c r="W88" i="4"/>
  <c r="R88" i="4"/>
  <c r="T88" i="4"/>
  <c r="Q88" i="4"/>
  <c r="M88" i="4"/>
  <c r="P88" i="4"/>
  <c r="O88" i="4"/>
  <c r="N88" i="4"/>
  <c r="Q109" i="4"/>
  <c r="P109" i="4"/>
  <c r="O109" i="4"/>
  <c r="N109" i="4"/>
  <c r="L109" i="4"/>
  <c r="W109" i="4"/>
  <c r="V109" i="4"/>
  <c r="T109" i="4"/>
  <c r="R109" i="4"/>
  <c r="U109" i="4"/>
  <c r="S109" i="4"/>
  <c r="M109" i="4"/>
  <c r="R35" i="4"/>
  <c r="P35" i="4"/>
  <c r="L35" i="4"/>
  <c r="N35" i="4"/>
  <c r="V35" i="4"/>
  <c r="W56" i="4"/>
  <c r="Q56" i="4"/>
  <c r="S56" i="4"/>
  <c r="P56" i="4"/>
  <c r="L56" i="4"/>
  <c r="N56" i="4"/>
  <c r="N71" i="4"/>
  <c r="T71" i="4"/>
  <c r="V71" i="4"/>
  <c r="S71" i="4"/>
  <c r="O71" i="4"/>
  <c r="W71" i="4"/>
  <c r="R71" i="4"/>
  <c r="Q71" i="4"/>
  <c r="L71" i="4"/>
  <c r="S48" i="4"/>
  <c r="T15" i="4"/>
  <c r="T12" i="4"/>
  <c r="R12" i="4"/>
  <c r="N12" i="4"/>
  <c r="S19" i="4"/>
  <c r="N26" i="4"/>
  <c r="W28" i="4"/>
  <c r="M35" i="4"/>
  <c r="N39" i="4"/>
  <c r="L47" i="4"/>
  <c r="U18" i="4"/>
  <c r="L29" i="4"/>
  <c r="V29" i="4"/>
  <c r="R29" i="4"/>
  <c r="N29" i="4"/>
  <c r="U29" i="4"/>
  <c r="T32" i="4"/>
  <c r="O35" i="4"/>
  <c r="Q43" i="4"/>
  <c r="T49" i="4"/>
  <c r="N49" i="4"/>
  <c r="V49" i="4"/>
  <c r="Q49" i="4"/>
  <c r="R49" i="4"/>
  <c r="L53" i="4"/>
  <c r="W57" i="4"/>
  <c r="P62" i="4"/>
  <c r="U68" i="4"/>
  <c r="P68" i="4"/>
  <c r="L68" i="4"/>
  <c r="T68" i="4"/>
  <c r="Q104" i="4"/>
  <c r="P104" i="4"/>
  <c r="O104" i="4"/>
  <c r="N104" i="4"/>
  <c r="L104" i="4"/>
  <c r="W104" i="4"/>
  <c r="V104" i="4"/>
  <c r="T104" i="4"/>
  <c r="R104" i="4"/>
  <c r="S104" i="4"/>
  <c r="U104" i="4"/>
  <c r="M104" i="4"/>
  <c r="S16" i="4"/>
  <c r="R19" i="4"/>
  <c r="L26" i="4"/>
  <c r="U16" i="4"/>
  <c r="S30" i="4"/>
  <c r="M30" i="4"/>
  <c r="V30" i="4"/>
  <c r="S32" i="4"/>
  <c r="U38" i="4"/>
  <c r="U42" i="4"/>
  <c r="T44" i="4"/>
  <c r="V16" i="4"/>
  <c r="V17" i="4"/>
  <c r="P26" i="4"/>
  <c r="T40" i="4"/>
  <c r="O56" i="4"/>
  <c r="L73" i="4"/>
  <c r="R76" i="4"/>
  <c r="Q20" i="4"/>
  <c r="O20" i="4"/>
  <c r="W20" i="4"/>
  <c r="N21" i="4"/>
  <c r="L21" i="4"/>
  <c r="T21" i="4"/>
  <c r="S23" i="4"/>
  <c r="O24" i="4"/>
  <c r="U24" i="4"/>
  <c r="P24" i="4"/>
  <c r="M24" i="4"/>
  <c r="W24" i="4"/>
  <c r="Q26" i="4"/>
  <c r="N30" i="4"/>
  <c r="W32" i="4"/>
  <c r="S34" i="4"/>
  <c r="M34" i="4"/>
  <c r="V34" i="4"/>
  <c r="Q35" i="4"/>
  <c r="T36" i="4"/>
  <c r="S39" i="4"/>
  <c r="S43" i="4"/>
  <c r="W44" i="4"/>
  <c r="P47" i="4"/>
  <c r="V51" i="4"/>
  <c r="R56" i="4"/>
  <c r="Q58" i="4"/>
  <c r="W58" i="4"/>
  <c r="R58" i="4"/>
  <c r="O58" i="4"/>
  <c r="U58" i="4"/>
  <c r="S58" i="4"/>
  <c r="L58" i="4"/>
  <c r="R59" i="4"/>
  <c r="R62" i="4"/>
  <c r="V65" i="4"/>
  <c r="S65" i="4"/>
  <c r="M65" i="4"/>
  <c r="S66" i="4"/>
  <c r="M68" i="4"/>
  <c r="P71" i="4"/>
  <c r="O73" i="4"/>
  <c r="N75" i="4"/>
  <c r="T75" i="4"/>
  <c r="S75" i="4"/>
  <c r="Q75" i="4"/>
  <c r="L75" i="4"/>
  <c r="U75" i="4"/>
  <c r="P75" i="4"/>
  <c r="O75" i="4"/>
  <c r="S86" i="4"/>
  <c r="S88" i="4"/>
  <c r="L25" i="4"/>
  <c r="R25" i="4"/>
  <c r="O25" i="4"/>
  <c r="M25" i="4"/>
  <c r="V25" i="4"/>
  <c r="T53" i="4"/>
  <c r="N53" i="4"/>
  <c r="U53" i="4"/>
  <c r="R53" i="4"/>
  <c r="M53" i="4"/>
  <c r="V53" i="4"/>
  <c r="Q53" i="4"/>
  <c r="N43" i="4"/>
  <c r="U50" i="4"/>
  <c r="P50" i="4"/>
  <c r="L50" i="4"/>
  <c r="T50" i="4"/>
  <c r="U15" i="4"/>
  <c r="U19" i="4"/>
  <c r="L30" i="4"/>
  <c r="Q39" i="4"/>
  <c r="O47" i="4"/>
  <c r="M50" i="4"/>
  <c r="N55" i="4"/>
  <c r="T55" i="4"/>
  <c r="S55" i="4"/>
  <c r="Q55" i="4"/>
  <c r="L55" i="4"/>
  <c r="U55" i="4"/>
  <c r="P59" i="4"/>
  <c r="T61" i="4"/>
  <c r="N61" i="4"/>
  <c r="O61" i="4"/>
  <c r="L61" i="4"/>
  <c r="V61" i="4"/>
  <c r="S61" i="4"/>
  <c r="M71" i="4"/>
  <c r="M14" i="4"/>
  <c r="V19" i="4"/>
  <c r="T10" i="4"/>
  <c r="R10" i="4"/>
  <c r="N10" i="4"/>
  <c r="W17" i="4"/>
  <c r="L12" i="4"/>
  <c r="N14" i="4"/>
  <c r="T23" i="4"/>
  <c r="W19" i="4"/>
  <c r="P25" i="4"/>
  <c r="R26" i="4"/>
  <c r="P30" i="4"/>
  <c r="L33" i="4"/>
  <c r="V33" i="4"/>
  <c r="R33" i="4"/>
  <c r="U33" i="4"/>
  <c r="L34" i="4"/>
  <c r="S35" i="4"/>
  <c r="W36" i="4"/>
  <c r="T39" i="4"/>
  <c r="L41" i="4"/>
  <c r="V41" i="4"/>
  <c r="R41" i="4"/>
  <c r="O41" i="4"/>
  <c r="M41" i="4"/>
  <c r="W41" i="4"/>
  <c r="Q47" i="4"/>
  <c r="O50" i="4"/>
  <c r="P53" i="4"/>
  <c r="T56" i="4"/>
  <c r="S59" i="4"/>
  <c r="S62" i="4"/>
  <c r="L65" i="4"/>
  <c r="N67" i="4"/>
  <c r="T67" i="4"/>
  <c r="V67" i="4"/>
  <c r="Q67" i="4"/>
  <c r="W67" i="4"/>
  <c r="R67" i="4"/>
  <c r="N68" i="4"/>
  <c r="U71" i="4"/>
  <c r="U86" i="4"/>
  <c r="U88" i="4"/>
  <c r="O91" i="4"/>
  <c r="N91" i="4"/>
  <c r="T91" i="4"/>
  <c r="R91" i="4"/>
  <c r="L91" i="4"/>
  <c r="S91" i="4"/>
  <c r="W91" i="4"/>
  <c r="V91" i="4"/>
  <c r="U105" i="4"/>
  <c r="N110" i="4"/>
  <c r="M110" i="4"/>
  <c r="L110" i="4"/>
  <c r="W110" i="4"/>
  <c r="T110" i="4"/>
  <c r="S110" i="4"/>
  <c r="Q110" i="4"/>
  <c r="P110" i="4"/>
  <c r="R110" i="4"/>
  <c r="R43" i="4"/>
  <c r="P43" i="4"/>
  <c r="L43" i="4"/>
  <c r="O43" i="4"/>
  <c r="M43" i="4"/>
  <c r="W43" i="4"/>
  <c r="N16" i="4"/>
  <c r="L16" i="4"/>
  <c r="T16" i="4"/>
  <c r="T35" i="4"/>
  <c r="L37" i="4"/>
  <c r="V37" i="4"/>
  <c r="R37" i="4"/>
  <c r="O37" i="4"/>
  <c r="M37" i="4"/>
  <c r="W37" i="4"/>
  <c r="U39" i="4"/>
  <c r="U43" i="4"/>
  <c r="Q45" i="4"/>
  <c r="O45" i="4"/>
  <c r="W52" i="4"/>
  <c r="Q52" i="4"/>
  <c r="U52" i="4"/>
  <c r="S52" i="4"/>
  <c r="N52" i="4"/>
  <c r="P52" i="4"/>
  <c r="M52" i="4"/>
  <c r="U56" i="4"/>
  <c r="T62" i="4"/>
  <c r="W72" i="4"/>
  <c r="Q72" i="4"/>
  <c r="U72" i="4"/>
  <c r="S72" i="4"/>
  <c r="N72" i="4"/>
  <c r="V72" i="4"/>
  <c r="P72" i="4"/>
  <c r="N83" i="4"/>
  <c r="S83" i="4"/>
  <c r="Q83" i="4"/>
  <c r="T83" i="4"/>
  <c r="L83" i="4"/>
  <c r="W83" i="4"/>
  <c r="V83" i="4"/>
  <c r="S98" i="4"/>
  <c r="N105" i="4"/>
  <c r="M105" i="4"/>
  <c r="L105" i="4"/>
  <c r="W105" i="4"/>
  <c r="T105" i="4"/>
  <c r="S105" i="4"/>
  <c r="Q105" i="4"/>
  <c r="V105" i="4"/>
  <c r="P105" i="4"/>
  <c r="R105" i="4"/>
  <c r="Q15" i="4"/>
  <c r="O15" i="4"/>
  <c r="W15" i="4"/>
  <c r="T26" i="4"/>
  <c r="L17" i="4"/>
  <c r="Q18" i="4"/>
  <c r="W18" i="4"/>
  <c r="O18" i="4"/>
  <c r="M18" i="4"/>
  <c r="V18" i="4"/>
  <c r="M28" i="4"/>
  <c r="N28" i="4"/>
  <c r="V28" i="4"/>
  <c r="U35" i="4"/>
  <c r="V43" i="4"/>
  <c r="L45" i="4"/>
  <c r="W48" i="4"/>
  <c r="Q48" i="4"/>
  <c r="V48" i="4"/>
  <c r="R48" i="4"/>
  <c r="U48" i="4"/>
  <c r="O48" i="4"/>
  <c r="W53" i="4"/>
  <c r="V56" i="4"/>
  <c r="V62" i="4"/>
  <c r="R70" i="4"/>
  <c r="N70" i="4"/>
  <c r="M70" i="4"/>
  <c r="M75" i="4"/>
  <c r="L77" i="4"/>
  <c r="M83" i="4"/>
  <c r="S94" i="4"/>
  <c r="N45" i="4"/>
  <c r="L52" i="4"/>
  <c r="Q54" i="4"/>
  <c r="W54" i="4"/>
  <c r="T54" i="4"/>
  <c r="R54" i="4"/>
  <c r="M54" i="4"/>
  <c r="V54" i="4"/>
  <c r="O54" i="4"/>
  <c r="W60" i="4"/>
  <c r="Q60" i="4"/>
  <c r="O60" i="4"/>
  <c r="M60" i="4"/>
  <c r="V60" i="4"/>
  <c r="U60" i="4"/>
  <c r="P60" i="4"/>
  <c r="L72" i="4"/>
  <c r="R75" i="4"/>
  <c r="M77" i="4"/>
  <c r="T89" i="4"/>
  <c r="S89" i="4"/>
  <c r="Q89" i="4"/>
  <c r="L89" i="4"/>
  <c r="W89" i="4"/>
  <c r="V89" i="4"/>
  <c r="R89" i="4"/>
  <c r="P89" i="4"/>
  <c r="L96" i="4"/>
  <c r="W96" i="4"/>
  <c r="R96" i="4"/>
  <c r="U96" i="4"/>
  <c r="S96" i="4"/>
  <c r="N96" i="4"/>
  <c r="Q96" i="4"/>
  <c r="P96" i="4"/>
  <c r="O96" i="4"/>
  <c r="M96" i="4"/>
  <c r="O98" i="4"/>
  <c r="P98" i="4"/>
  <c r="R39" i="4"/>
  <c r="P39" i="4"/>
  <c r="L39" i="4"/>
  <c r="O39" i="4"/>
  <c r="M39" i="4"/>
  <c r="W39" i="4"/>
  <c r="O16" i="4"/>
  <c r="P37" i="4"/>
  <c r="P44" i="4"/>
  <c r="N44" i="4"/>
  <c r="Q44" i="4"/>
  <c r="M44" i="4"/>
  <c r="O52" i="4"/>
  <c r="R63" i="4"/>
  <c r="P63" i="4"/>
  <c r="P70" i="4"/>
  <c r="M72" i="4"/>
  <c r="Q74" i="4"/>
  <c r="W74" i="4"/>
  <c r="T74" i="4"/>
  <c r="R74" i="4"/>
  <c r="M74" i="4"/>
  <c r="O74" i="4"/>
  <c r="L74" i="4"/>
  <c r="O77" i="4"/>
  <c r="R83" i="4"/>
  <c r="M89" i="4"/>
  <c r="L92" i="4"/>
  <c r="W92" i="4"/>
  <c r="R92" i="4"/>
  <c r="U92" i="4"/>
  <c r="S92" i="4"/>
  <c r="N92" i="4"/>
  <c r="Q92" i="4"/>
  <c r="P92" i="4"/>
  <c r="O92" i="4"/>
  <c r="M92" i="4"/>
  <c r="M98" i="4"/>
  <c r="S26" i="4"/>
  <c r="M26" i="4"/>
  <c r="V26" i="4"/>
  <c r="L15" i="4"/>
  <c r="M17" i="4"/>
  <c r="W35" i="4"/>
  <c r="N17" i="4"/>
  <c r="L18" i="4"/>
  <c r="O40" i="4"/>
  <c r="M40" i="4"/>
  <c r="U40" i="4"/>
  <c r="P40" i="4"/>
  <c r="L40" i="4"/>
  <c r="W40" i="4"/>
  <c r="L48" i="4"/>
  <c r="P16" i="4"/>
  <c r="T93" i="4"/>
  <c r="V93" i="4"/>
  <c r="R93" i="4"/>
  <c r="M93" i="4"/>
  <c r="W102" i="4"/>
  <c r="T102" i="4"/>
  <c r="R102" i="4"/>
  <c r="Q102" i="4"/>
  <c r="P102" i="4"/>
  <c r="N102" i="4"/>
  <c r="L102" i="4"/>
  <c r="O102" i="4"/>
  <c r="N114" i="4"/>
  <c r="M114" i="4"/>
  <c r="L114" i="4"/>
  <c r="W114" i="4"/>
  <c r="V114" i="4"/>
  <c r="T114" i="4"/>
  <c r="S114" i="4"/>
  <c r="Q114" i="4"/>
  <c r="S117" i="4"/>
  <c r="Q17" i="4"/>
  <c r="Q11" i="4"/>
  <c r="T45" i="4"/>
  <c r="M45" i="4"/>
  <c r="S45" i="4"/>
  <c r="T57" i="4"/>
  <c r="N57" i="4"/>
  <c r="R57" i="4"/>
  <c r="P57" i="4"/>
  <c r="N63" i="4"/>
  <c r="T63" i="4"/>
  <c r="M63" i="4"/>
  <c r="U63" i="4"/>
  <c r="Q70" i="4"/>
  <c r="W70" i="4"/>
  <c r="V70" i="4"/>
  <c r="T70" i="4"/>
  <c r="O70" i="4"/>
  <c r="L80" i="4"/>
  <c r="W80" i="4"/>
  <c r="R80" i="4"/>
  <c r="S80" i="4"/>
  <c r="P80" i="4"/>
  <c r="M81" i="4"/>
  <c r="T85" i="4"/>
  <c r="R85" i="4"/>
  <c r="P85" i="4"/>
  <c r="L93" i="4"/>
  <c r="L97" i="4"/>
  <c r="P114" i="4"/>
  <c r="Q122" i="4"/>
  <c r="P122" i="4"/>
  <c r="O122" i="4"/>
  <c r="N122" i="4"/>
  <c r="M122" i="4"/>
  <c r="L122" i="4"/>
  <c r="W122" i="4"/>
  <c r="V122" i="4"/>
  <c r="T122" i="4"/>
  <c r="R122" i="4"/>
  <c r="S81" i="4"/>
  <c r="Q93" i="4"/>
  <c r="U95" i="4"/>
  <c r="O99" i="4"/>
  <c r="U102" i="4"/>
  <c r="U17" i="4"/>
  <c r="U11" i="4"/>
  <c r="T73" i="4"/>
  <c r="N73" i="4"/>
  <c r="U73" i="4"/>
  <c r="R73" i="4"/>
  <c r="M73" i="4"/>
  <c r="R78" i="4"/>
  <c r="L78" i="4"/>
  <c r="S78" i="4"/>
  <c r="P78" i="4"/>
  <c r="N79" i="4"/>
  <c r="R79" i="4"/>
  <c r="P79" i="4"/>
  <c r="O83" i="4"/>
  <c r="U91" i="4"/>
  <c r="S93" i="4"/>
  <c r="W106" i="4"/>
  <c r="O95" i="4"/>
  <c r="N95" i="4"/>
  <c r="V95" i="4"/>
  <c r="S95" i="4"/>
  <c r="M95" i="4"/>
  <c r="T99" i="4"/>
  <c r="N99" i="4"/>
  <c r="W99" i="4"/>
  <c r="S99" i="4"/>
  <c r="M99" i="4"/>
  <c r="T77" i="4"/>
  <c r="N77" i="4"/>
  <c r="R77" i="4"/>
  <c r="P77" i="4"/>
  <c r="O87" i="4"/>
  <c r="N87" i="4"/>
  <c r="S87" i="4"/>
  <c r="Q87" i="4"/>
  <c r="R94" i="4"/>
  <c r="Q94" i="4"/>
  <c r="L94" i="4"/>
  <c r="V94" i="4"/>
  <c r="T94" i="4"/>
  <c r="N94" i="4"/>
  <c r="L95" i="4"/>
  <c r="R98" i="4"/>
  <c r="Q98" i="4"/>
  <c r="L98" i="4"/>
  <c r="V98" i="4"/>
  <c r="T98" i="4"/>
  <c r="N98" i="4"/>
  <c r="L99" i="4"/>
  <c r="N101" i="4"/>
  <c r="W101" i="4"/>
  <c r="U101" i="4"/>
  <c r="T101" i="4"/>
  <c r="S101" i="4"/>
  <c r="Q101" i="4"/>
  <c r="O101" i="4"/>
  <c r="P101" i="4"/>
  <c r="L101" i="4"/>
  <c r="U110" i="4"/>
  <c r="Q113" i="4"/>
  <c r="P113" i="4"/>
  <c r="O113" i="4"/>
  <c r="N113" i="4"/>
  <c r="L113" i="4"/>
  <c r="W113" i="4"/>
  <c r="V113" i="4"/>
  <c r="T113" i="4"/>
  <c r="R113" i="4"/>
  <c r="U113" i="4"/>
  <c r="M113" i="4"/>
  <c r="W108" i="4"/>
  <c r="U121" i="4"/>
  <c r="Q117" i="4"/>
  <c r="P117" i="4"/>
  <c r="O117" i="4"/>
  <c r="N117" i="4"/>
  <c r="M117" i="4"/>
  <c r="L117" i="4"/>
  <c r="W117" i="4"/>
  <c r="V117" i="4"/>
  <c r="T117" i="4"/>
  <c r="R117" i="4"/>
  <c r="T121" i="4"/>
  <c r="S121" i="4"/>
  <c r="R121" i="4"/>
  <c r="Q121" i="4"/>
  <c r="P121" i="4"/>
  <c r="O121" i="4"/>
  <c r="N121" i="4"/>
  <c r="M121" i="4"/>
  <c r="W121" i="4"/>
  <c r="M108" i="4"/>
  <c r="T81" i="4"/>
  <c r="R81" i="4"/>
  <c r="P81" i="4"/>
  <c r="U89" i="4"/>
  <c r="T95" i="4"/>
  <c r="U97" i="4"/>
  <c r="T97" i="4"/>
  <c r="O97" i="4"/>
  <c r="V97" i="4"/>
  <c r="R97" i="4"/>
  <c r="M97" i="4"/>
  <c r="V99" i="4"/>
  <c r="T107" i="4"/>
  <c r="S107" i="4"/>
  <c r="R107" i="4"/>
  <c r="Q107" i="4"/>
  <c r="N107" i="4"/>
  <c r="M107" i="4"/>
  <c r="W107" i="4"/>
  <c r="V107" i="4"/>
  <c r="W111" i="4"/>
  <c r="V111" i="4"/>
  <c r="U111" i="4"/>
  <c r="T111" i="4"/>
  <c r="R111" i="4"/>
  <c r="Q111" i="4"/>
  <c r="P111" i="4"/>
  <c r="N111" i="4"/>
  <c r="L111" i="4"/>
  <c r="O111" i="4"/>
  <c r="U114" i="4"/>
  <c r="L121" i="4"/>
  <c r="O26" i="4"/>
  <c r="U28" i="4"/>
  <c r="O30" i="4"/>
  <c r="U32" i="4"/>
  <c r="O34" i="4"/>
  <c r="U36" i="4"/>
  <c r="O38" i="4"/>
  <c r="O42" i="4"/>
  <c r="N59" i="4"/>
  <c r="T59" i="4"/>
  <c r="O107" i="4"/>
  <c r="N118" i="4"/>
  <c r="M118" i="4"/>
  <c r="L118" i="4"/>
  <c r="W118" i="4"/>
  <c r="V118" i="4"/>
  <c r="T118" i="4"/>
  <c r="S118" i="4"/>
  <c r="Q118" i="4"/>
  <c r="Q46" i="4"/>
  <c r="W46" i="4"/>
  <c r="N47" i="4"/>
  <c r="T47" i="4"/>
  <c r="W47" i="4"/>
  <c r="W64" i="4"/>
  <c r="Q64" i="4"/>
  <c r="T65" i="4"/>
  <c r="N65" i="4"/>
  <c r="W65" i="4"/>
  <c r="T103" i="4"/>
  <c r="S103" i="4"/>
  <c r="Q103" i="4"/>
  <c r="N103" i="4"/>
  <c r="M103" i="4"/>
  <c r="W103" i="4"/>
  <c r="T116" i="4"/>
  <c r="S116" i="4"/>
  <c r="R116" i="4"/>
  <c r="Q116" i="4"/>
  <c r="P116" i="4"/>
  <c r="N116" i="4"/>
  <c r="M116" i="4"/>
  <c r="W116" i="4"/>
  <c r="N123" i="4"/>
  <c r="M123" i="4"/>
  <c r="L123" i="4"/>
  <c r="W123" i="4"/>
  <c r="V123" i="4"/>
  <c r="T123" i="4"/>
  <c r="S123" i="4"/>
  <c r="Q123" i="4"/>
  <c r="L46" i="4"/>
  <c r="Q50" i="4"/>
  <c r="W50" i="4"/>
  <c r="N51" i="4"/>
  <c r="T51" i="4"/>
  <c r="W51" i="4"/>
  <c r="Q59" i="4"/>
  <c r="L64" i="4"/>
  <c r="W68" i="4"/>
  <c r="Q68" i="4"/>
  <c r="T69" i="4"/>
  <c r="N69" i="4"/>
  <c r="W69" i="4"/>
  <c r="Q100" i="4"/>
  <c r="N100" i="4"/>
  <c r="L100" i="4"/>
  <c r="W100" i="4"/>
  <c r="V100" i="4"/>
  <c r="T100" i="4"/>
  <c r="R100" i="4"/>
  <c r="P103" i="4"/>
  <c r="V116" i="4"/>
  <c r="R123" i="4"/>
  <c r="U79" i="4"/>
  <c r="O81" i="4"/>
  <c r="U83" i="4"/>
  <c r="O85" i="4"/>
  <c r="O89" i="4"/>
  <c r="O93" i="4"/>
  <c r="U99" i="4"/>
  <c r="U103" i="4"/>
  <c r="O105" i="4"/>
  <c r="L106" i="4"/>
  <c r="U107" i="4"/>
  <c r="O110" i="4"/>
  <c r="O114" i="4"/>
  <c r="L115" i="4"/>
  <c r="U116" i="4"/>
  <c r="O118" i="4"/>
  <c r="L119" i="4"/>
  <c r="O123" i="4"/>
  <c r="L108" i="4"/>
  <c r="N106" i="4"/>
  <c r="N115" i="4"/>
  <c r="N119" i="4"/>
  <c r="N108" i="4"/>
  <c r="P106" i="4"/>
  <c r="P115" i="4"/>
  <c r="P119" i="4"/>
  <c r="P108" i="4"/>
  <c r="Q106" i="4"/>
  <c r="Q115" i="4"/>
  <c r="Q119" i="4"/>
  <c r="Q108" i="4"/>
  <c r="R106" i="4"/>
  <c r="R115" i="4"/>
  <c r="R119" i="4"/>
  <c r="R108" i="4"/>
  <c r="S115" i="4"/>
  <c r="S119" i="4"/>
  <c r="S108" i="4"/>
  <c r="T106" i="4"/>
  <c r="T115" i="4"/>
  <c r="T119" i="4"/>
  <c r="T108" i="4"/>
  <c r="U106" i="4"/>
  <c r="U115" i="4"/>
  <c r="U119" i="4"/>
  <c r="U108" i="4"/>
  <c r="V106" i="4"/>
  <c r="V115" i="4"/>
  <c r="V119" i="4"/>
  <c r="V108" i="4"/>
  <c r="O10" i="2" l="1"/>
  <c r="H15" i="1" l="1"/>
  <c r="L15" i="1" s="1"/>
  <c r="J15" i="1"/>
  <c r="V15" i="1" l="1"/>
  <c r="K15" i="1"/>
  <c r="R15" i="1"/>
  <c r="O15" i="1"/>
  <c r="U15" i="1"/>
  <c r="P15" i="1"/>
  <c r="N15" i="1"/>
  <c r="Q15" i="1"/>
  <c r="M15" i="1"/>
  <c r="T15" i="1"/>
  <c r="S15" i="1"/>
  <c r="I24" i="1" l="1"/>
  <c r="J24" i="1" s="1"/>
  <c r="H24" i="1"/>
  <c r="I12" i="1"/>
  <c r="J12" i="1" s="1"/>
  <c r="H12" i="1"/>
  <c r="I25" i="1"/>
  <c r="J25" i="1" s="1"/>
  <c r="H25" i="1"/>
  <c r="I18" i="1"/>
  <c r="J18" i="1" s="1"/>
  <c r="H18" i="1"/>
  <c r="I35" i="1"/>
  <c r="J35" i="1" s="1"/>
  <c r="H35" i="1"/>
  <c r="I29" i="1"/>
  <c r="J29" i="1" s="1"/>
  <c r="H29" i="1"/>
  <c r="I30" i="1"/>
  <c r="J30" i="1" s="1"/>
  <c r="H30" i="1"/>
  <c r="I31" i="1"/>
  <c r="I21" i="1"/>
  <c r="H21" i="1"/>
  <c r="I26" i="1"/>
  <c r="H26" i="1"/>
  <c r="I16" i="1"/>
  <c r="I10" i="1"/>
  <c r="H10" i="1"/>
  <c r="I28" i="1"/>
  <c r="I33" i="1"/>
  <c r="I23" i="1"/>
  <c r="I22" i="1"/>
  <c r="I19" i="1"/>
  <c r="I17" i="1"/>
  <c r="I14" i="1"/>
  <c r="I11" i="1"/>
  <c r="G48" i="1"/>
  <c r="R25" i="1" l="1"/>
  <c r="O25" i="1"/>
  <c r="M25" i="1"/>
  <c r="N25" i="1"/>
  <c r="S25" i="1"/>
  <c r="L25" i="1"/>
  <c r="T25" i="1"/>
  <c r="U25" i="1"/>
  <c r="K25" i="1"/>
  <c r="V25" i="1"/>
  <c r="P25" i="1"/>
  <c r="Q25" i="1"/>
  <c r="G32" i="1" l="1"/>
  <c r="H9" i="1"/>
  <c r="I9" i="1"/>
  <c r="J9" i="1" s="1"/>
  <c r="G47" i="1"/>
  <c r="G43" i="1" l="1"/>
  <c r="G46" i="1"/>
  <c r="F62" i="1" l="1"/>
  <c r="F61" i="1"/>
  <c r="F60" i="1"/>
  <c r="F55" i="1"/>
  <c r="H57" i="1"/>
  <c r="G59" i="1"/>
  <c r="H59" i="1" s="1"/>
  <c r="J54" i="1"/>
  <c r="J56" i="1"/>
  <c r="J57" i="1"/>
  <c r="H54" i="1"/>
  <c r="H56" i="1"/>
  <c r="J10" i="1"/>
  <c r="J14" i="1"/>
  <c r="J11" i="1"/>
  <c r="J16" i="1"/>
  <c r="J17" i="1"/>
  <c r="J19" i="1"/>
  <c r="J26" i="1"/>
  <c r="J31" i="1"/>
  <c r="J22" i="1"/>
  <c r="J23" i="1"/>
  <c r="J21" i="1"/>
  <c r="J33" i="1"/>
  <c r="J28" i="1"/>
  <c r="J55" i="1"/>
  <c r="J60" i="1"/>
  <c r="J61" i="1"/>
  <c r="J62" i="1"/>
  <c r="J59" i="1"/>
  <c r="J58" i="1"/>
  <c r="H14" i="1"/>
  <c r="H11" i="1"/>
  <c r="H16" i="1"/>
  <c r="H17" i="1"/>
  <c r="H19" i="1"/>
  <c r="H31" i="1"/>
  <c r="H22" i="1"/>
  <c r="H23" i="1"/>
  <c r="H33" i="1"/>
  <c r="H28" i="1"/>
  <c r="H55" i="1"/>
  <c r="H60" i="1"/>
  <c r="H61" i="1"/>
  <c r="H62" i="1"/>
  <c r="H58" i="1"/>
  <c r="K9" i="1"/>
  <c r="L9" i="1"/>
  <c r="M9" i="1"/>
  <c r="N9" i="1"/>
  <c r="O9" i="1"/>
  <c r="P9" i="1"/>
  <c r="Q9" i="1"/>
  <c r="R9" i="1"/>
  <c r="S9" i="1"/>
  <c r="T9" i="1"/>
  <c r="U9" i="1"/>
  <c r="V9" i="1"/>
  <c r="H53" i="1"/>
  <c r="H41" i="1"/>
  <c r="F36" i="1"/>
  <c r="H36" i="1"/>
  <c r="F37" i="1"/>
  <c r="H37" i="1"/>
  <c r="J46" i="1"/>
  <c r="H46" i="1"/>
  <c r="I27" i="1"/>
  <c r="J27" i="1" s="1"/>
  <c r="H27" i="1"/>
  <c r="J52" i="1"/>
  <c r="H52" i="1"/>
  <c r="I20" i="1"/>
  <c r="J20" i="1" s="1"/>
  <c r="H20" i="1"/>
  <c r="I34" i="1"/>
  <c r="J34" i="1" s="1"/>
  <c r="H34" i="1"/>
  <c r="I49" i="1"/>
  <c r="J49" i="1" s="1"/>
  <c r="H49" i="1"/>
  <c r="J51" i="1"/>
  <c r="H51" i="1"/>
  <c r="J48" i="1"/>
  <c r="H48" i="1"/>
  <c r="I13" i="1"/>
  <c r="J13" i="1" s="1"/>
  <c r="H13" i="1"/>
  <c r="J50" i="1"/>
  <c r="H50" i="1"/>
  <c r="J32" i="1"/>
  <c r="H32" i="1"/>
  <c r="I45" i="1"/>
  <c r="J45" i="1" s="1"/>
  <c r="H45" i="1"/>
  <c r="J44" i="1"/>
  <c r="H44" i="1"/>
  <c r="J47" i="1"/>
  <c r="H47" i="1"/>
  <c r="J43" i="1"/>
  <c r="H43" i="1"/>
  <c r="J42" i="1"/>
  <c r="H42" i="1"/>
  <c r="J41" i="1"/>
  <c r="J37" i="1"/>
  <c r="J40" i="1"/>
  <c r="H40" i="1"/>
  <c r="J39" i="1"/>
  <c r="H39" i="1"/>
  <c r="J36" i="1"/>
  <c r="J38" i="1"/>
  <c r="H38" i="1"/>
  <c r="J53" i="1"/>
  <c r="S52" i="1" l="1"/>
  <c r="O52" i="1"/>
  <c r="V27" i="1"/>
  <c r="N27" i="1"/>
  <c r="U27" i="1"/>
  <c r="M27" i="1"/>
  <c r="K27" i="1"/>
  <c r="R27" i="1"/>
  <c r="T27" i="1"/>
  <c r="L27" i="1"/>
  <c r="S27" i="1"/>
  <c r="Q27" i="1"/>
  <c r="P27" i="1"/>
  <c r="O27" i="1"/>
  <c r="N12" i="1"/>
  <c r="S62" i="1"/>
  <c r="S30" i="1"/>
  <c r="V35" i="1"/>
  <c r="K31" i="1"/>
  <c r="R10" i="1"/>
  <c r="V56" i="1"/>
  <c r="O60" i="1"/>
  <c r="L23" i="1"/>
  <c r="O55" i="1"/>
  <c r="M29" i="1"/>
  <c r="P60" i="1"/>
  <c r="S56" i="1"/>
  <c r="P14" i="1"/>
  <c r="U55" i="1"/>
  <c r="M22" i="1"/>
  <c r="K11" i="1"/>
  <c r="O28" i="1"/>
  <c r="V54" i="1"/>
  <c r="K55" i="1"/>
  <c r="T23" i="1"/>
  <c r="L58" i="1"/>
  <c r="O31" i="1"/>
  <c r="K29" i="1"/>
  <c r="V31" i="1"/>
  <c r="N32" i="1"/>
  <c r="S11" i="1"/>
  <c r="N28" i="1"/>
  <c r="K26" i="1"/>
  <c r="S12" i="1"/>
  <c r="R56" i="1"/>
  <c r="U35" i="1"/>
  <c r="T10" i="1"/>
  <c r="V33" i="1"/>
  <c r="T18" i="1"/>
  <c r="V61" i="1"/>
  <c r="Q10" i="1"/>
  <c r="P57" i="1"/>
  <c r="N13" i="1"/>
  <c r="S58" i="1"/>
  <c r="L55" i="1"/>
  <c r="T22" i="1"/>
  <c r="U56" i="1"/>
  <c r="V58" i="1"/>
  <c r="K58" i="1"/>
  <c r="O57" i="1"/>
  <c r="M57" i="1"/>
  <c r="L57" i="1"/>
  <c r="K56" i="1"/>
  <c r="L54" i="1"/>
  <c r="L56" i="1"/>
  <c r="R54" i="1"/>
  <c r="K54" i="1"/>
  <c r="M54" i="1"/>
  <c r="M56" i="1"/>
  <c r="N54" i="1"/>
  <c r="N56" i="1"/>
  <c r="O54" i="1"/>
  <c r="O56" i="1"/>
  <c r="P54" i="1"/>
  <c r="P56" i="1"/>
  <c r="Q54" i="1"/>
  <c r="Q56" i="1"/>
  <c r="T54" i="1"/>
  <c r="T56" i="1"/>
  <c r="S54" i="1"/>
  <c r="U54" i="1"/>
  <c r="M10" i="1"/>
  <c r="Q21" i="1"/>
  <c r="K17" i="1"/>
  <c r="R60" i="1"/>
  <c r="M23" i="1"/>
  <c r="U58" i="1"/>
  <c r="R35" i="1"/>
  <c r="N26" i="1"/>
  <c r="M55" i="1"/>
  <c r="N22" i="1"/>
  <c r="L11" i="1"/>
  <c r="L35" i="1"/>
  <c r="L26" i="1"/>
  <c r="V57" i="1"/>
  <c r="T58" i="1"/>
  <c r="L60" i="1"/>
  <c r="U28" i="1"/>
  <c r="N23" i="1"/>
  <c r="T12" i="1"/>
  <c r="Q58" i="1"/>
  <c r="L28" i="1"/>
  <c r="K23" i="1"/>
  <c r="K12" i="1"/>
  <c r="O58" i="1"/>
  <c r="K28" i="1"/>
  <c r="N58" i="1"/>
  <c r="S21" i="1"/>
  <c r="T57" i="1"/>
  <c r="P21" i="1"/>
  <c r="N29" i="1"/>
  <c r="N21" i="1"/>
  <c r="L21" i="1"/>
  <c r="U61" i="1"/>
  <c r="T60" i="1"/>
  <c r="T35" i="1"/>
  <c r="V26" i="1"/>
  <c r="S10" i="1"/>
  <c r="S18" i="1"/>
  <c r="S43" i="1"/>
  <c r="N51" i="1"/>
  <c r="M24" i="1"/>
  <c r="R61" i="1"/>
  <c r="M60" i="1"/>
  <c r="M35" i="1"/>
  <c r="M21" i="1"/>
  <c r="V22" i="1"/>
  <c r="T31" i="1"/>
  <c r="Q18" i="1"/>
  <c r="M58" i="1"/>
  <c r="P12" i="1"/>
  <c r="N55" i="1"/>
  <c r="K22" i="1"/>
  <c r="U11" i="1"/>
  <c r="N47" i="1"/>
  <c r="O61" i="1"/>
  <c r="K60" i="1"/>
  <c r="K35" i="1"/>
  <c r="S33" i="1"/>
  <c r="K21" i="1"/>
  <c r="O22" i="1"/>
  <c r="N31" i="1"/>
  <c r="V17" i="1"/>
  <c r="M11" i="1"/>
  <c r="N61" i="1"/>
  <c r="P61" i="1"/>
  <c r="U33" i="1"/>
  <c r="K18" i="1"/>
  <c r="M61" i="1"/>
  <c r="V55" i="1"/>
  <c r="V28" i="1"/>
  <c r="N33" i="1"/>
  <c r="V23" i="1"/>
  <c r="M31" i="1"/>
  <c r="U17" i="1"/>
  <c r="N60" i="1"/>
  <c r="P23" i="1"/>
  <c r="N57" i="1"/>
  <c r="T61" i="1"/>
  <c r="L61" i="1"/>
  <c r="M33" i="1"/>
  <c r="S17" i="1"/>
  <c r="N20" i="1"/>
  <c r="K61" i="1"/>
  <c r="T55" i="1"/>
  <c r="T28" i="1"/>
  <c r="L33" i="1"/>
  <c r="R23" i="1"/>
  <c r="V29" i="1"/>
  <c r="T26" i="1"/>
  <c r="R17" i="1"/>
  <c r="R14" i="1"/>
  <c r="L29" i="1"/>
  <c r="S14" i="1"/>
  <c r="S19" i="1"/>
  <c r="V60" i="1"/>
  <c r="R55" i="1"/>
  <c r="R28" i="1"/>
  <c r="V21" i="1"/>
  <c r="Q23" i="1"/>
  <c r="T29" i="1"/>
  <c r="Q26" i="1"/>
  <c r="P17" i="1"/>
  <c r="U60" i="1"/>
  <c r="P55" i="1"/>
  <c r="P28" i="1"/>
  <c r="U21" i="1"/>
  <c r="O23" i="1"/>
  <c r="O29" i="1"/>
  <c r="P26" i="1"/>
  <c r="O21" i="1"/>
  <c r="T17" i="1"/>
  <c r="M45" i="1"/>
  <c r="N52" i="1"/>
  <c r="M28" i="1"/>
  <c r="M26" i="1"/>
  <c r="T62" i="1"/>
  <c r="T30" i="1"/>
  <c r="N16" i="1"/>
  <c r="N49" i="1"/>
  <c r="N46" i="1"/>
  <c r="U57" i="1"/>
  <c r="R58" i="1"/>
  <c r="S61" i="1"/>
  <c r="S60" i="1"/>
  <c r="S55" i="1"/>
  <c r="S35" i="1"/>
  <c r="S28" i="1"/>
  <c r="T33" i="1"/>
  <c r="T21" i="1"/>
  <c r="U23" i="1"/>
  <c r="U22" i="1"/>
  <c r="U29" i="1"/>
  <c r="U31" i="1"/>
  <c r="U26" i="1"/>
  <c r="R18" i="1"/>
  <c r="Q17" i="1"/>
  <c r="M12" i="1"/>
  <c r="T11" i="1"/>
  <c r="Q14" i="1"/>
  <c r="K10" i="1"/>
  <c r="N45" i="1"/>
  <c r="S57" i="1"/>
  <c r="P58" i="1"/>
  <c r="Q61" i="1"/>
  <c r="Q60" i="1"/>
  <c r="Q55" i="1"/>
  <c r="Q35" i="1"/>
  <c r="Q28" i="1"/>
  <c r="R33" i="1"/>
  <c r="R21" i="1"/>
  <c r="S23" i="1"/>
  <c r="S22" i="1"/>
  <c r="S29" i="1"/>
  <c r="S31" i="1"/>
  <c r="S26" i="1"/>
  <c r="P18" i="1"/>
  <c r="O17" i="1"/>
  <c r="M16" i="1"/>
  <c r="R11" i="1"/>
  <c r="N14" i="1"/>
  <c r="M52" i="1"/>
  <c r="M49" i="1"/>
  <c r="P35" i="1"/>
  <c r="Q33" i="1"/>
  <c r="R22" i="1"/>
  <c r="R29" i="1"/>
  <c r="R31" i="1"/>
  <c r="N18" i="1"/>
  <c r="N17" i="1"/>
  <c r="Q11" i="1"/>
  <c r="M14" i="1"/>
  <c r="O35" i="1"/>
  <c r="P33" i="1"/>
  <c r="Q22" i="1"/>
  <c r="Q29" i="1"/>
  <c r="Q31" i="1"/>
  <c r="M18" i="1"/>
  <c r="M17" i="1"/>
  <c r="P11" i="1"/>
  <c r="L14" i="1"/>
  <c r="M51" i="1"/>
  <c r="V43" i="1"/>
  <c r="N24" i="1"/>
  <c r="N35" i="1"/>
  <c r="O33" i="1"/>
  <c r="P22" i="1"/>
  <c r="P29" i="1"/>
  <c r="P31" i="1"/>
  <c r="O26" i="1"/>
  <c r="L18" i="1"/>
  <c r="L17" i="1"/>
  <c r="N11" i="1"/>
  <c r="K14" i="1"/>
  <c r="M46" i="1"/>
  <c r="U18" i="1"/>
  <c r="M13" i="1"/>
  <c r="M47" i="1"/>
  <c r="K33" i="1"/>
  <c r="L22" i="1"/>
  <c r="L31" i="1"/>
  <c r="Q12" i="1"/>
  <c r="T14" i="1"/>
  <c r="P10" i="1"/>
  <c r="M20" i="1"/>
  <c r="M50" i="1"/>
  <c r="U12" i="1"/>
  <c r="N34" i="1"/>
  <c r="N48" i="1"/>
  <c r="N10" i="1"/>
  <c r="M34" i="1"/>
  <c r="M32" i="1"/>
  <c r="T19" i="1"/>
  <c r="M44" i="1"/>
  <c r="L43" i="1"/>
  <c r="R62" i="1"/>
  <c r="R30" i="1"/>
  <c r="R26" i="1"/>
  <c r="R19" i="1"/>
  <c r="L12" i="1"/>
  <c r="L16" i="1"/>
  <c r="L10" i="1"/>
  <c r="L46" i="1"/>
  <c r="L52" i="1"/>
  <c r="L20" i="1"/>
  <c r="L34" i="1"/>
  <c r="L24" i="1"/>
  <c r="L49" i="1"/>
  <c r="L51" i="1"/>
  <c r="L48" i="1"/>
  <c r="L13" i="1"/>
  <c r="L50" i="1"/>
  <c r="L32" i="1"/>
  <c r="L45" i="1"/>
  <c r="L44" i="1"/>
  <c r="L47" i="1"/>
  <c r="M43" i="1"/>
  <c r="Q62" i="1"/>
  <c r="Q30" i="1"/>
  <c r="Q19" i="1"/>
  <c r="K16" i="1"/>
  <c r="K46" i="1"/>
  <c r="K52" i="1"/>
  <c r="K20" i="1"/>
  <c r="K34" i="1"/>
  <c r="K24" i="1"/>
  <c r="K49" i="1"/>
  <c r="K51" i="1"/>
  <c r="K48" i="1"/>
  <c r="K13" i="1"/>
  <c r="K50" i="1"/>
  <c r="K32" i="1"/>
  <c r="K45" i="1"/>
  <c r="K44" i="1"/>
  <c r="K47" i="1"/>
  <c r="N43" i="1"/>
  <c r="P62" i="1"/>
  <c r="P30" i="1"/>
  <c r="P19" i="1"/>
  <c r="V16" i="1"/>
  <c r="V46" i="1"/>
  <c r="V52" i="1"/>
  <c r="V20" i="1"/>
  <c r="V34" i="1"/>
  <c r="V24" i="1"/>
  <c r="V49" i="1"/>
  <c r="V51" i="1"/>
  <c r="V48" i="1"/>
  <c r="V13" i="1"/>
  <c r="V32" i="1"/>
  <c r="V45" i="1"/>
  <c r="V44" i="1"/>
  <c r="V47" i="1"/>
  <c r="O43" i="1"/>
  <c r="O62" i="1"/>
  <c r="O30" i="1"/>
  <c r="O19" i="1"/>
  <c r="U16" i="1"/>
  <c r="U46" i="1"/>
  <c r="U52" i="1"/>
  <c r="U20" i="1"/>
  <c r="U34" i="1"/>
  <c r="U24" i="1"/>
  <c r="U49" i="1"/>
  <c r="U51" i="1"/>
  <c r="U48" i="1"/>
  <c r="U13" i="1"/>
  <c r="U50" i="1"/>
  <c r="U32" i="1"/>
  <c r="U45" i="1"/>
  <c r="U44" i="1"/>
  <c r="U47" i="1"/>
  <c r="U14" i="1"/>
  <c r="P43" i="1"/>
  <c r="N62" i="1"/>
  <c r="N30" i="1"/>
  <c r="N19" i="1"/>
  <c r="T16" i="1"/>
  <c r="T46" i="1"/>
  <c r="T52" i="1"/>
  <c r="T20" i="1"/>
  <c r="T34" i="1"/>
  <c r="T24" i="1"/>
  <c r="T49" i="1"/>
  <c r="T48" i="1"/>
  <c r="T13" i="1"/>
  <c r="T32" i="1"/>
  <c r="T45" i="1"/>
  <c r="T47" i="1"/>
  <c r="U10" i="1"/>
  <c r="Q43" i="1"/>
  <c r="M62" i="1"/>
  <c r="M30" i="1"/>
  <c r="M19" i="1"/>
  <c r="S16" i="1"/>
  <c r="S46" i="1"/>
  <c r="S20" i="1"/>
  <c r="S34" i="1"/>
  <c r="S24" i="1"/>
  <c r="S49" i="1"/>
  <c r="S51" i="1"/>
  <c r="S48" i="1"/>
  <c r="S13" i="1"/>
  <c r="S50" i="1"/>
  <c r="S32" i="1"/>
  <c r="S45" i="1"/>
  <c r="S44" i="1"/>
  <c r="S47" i="1"/>
  <c r="R43" i="1"/>
  <c r="L62" i="1"/>
  <c r="L30" i="1"/>
  <c r="L19" i="1"/>
  <c r="R16" i="1"/>
  <c r="R46" i="1"/>
  <c r="R52" i="1"/>
  <c r="R20" i="1"/>
  <c r="R34" i="1"/>
  <c r="R24" i="1"/>
  <c r="R49" i="1"/>
  <c r="R51" i="1"/>
  <c r="R48" i="1"/>
  <c r="R13" i="1"/>
  <c r="R32" i="1"/>
  <c r="R45" i="1"/>
  <c r="R47" i="1"/>
  <c r="M48" i="1"/>
  <c r="K62" i="1"/>
  <c r="K30" i="1"/>
  <c r="K19" i="1"/>
  <c r="R12" i="1"/>
  <c r="Q16" i="1"/>
  <c r="Q46" i="1"/>
  <c r="Q52" i="1"/>
  <c r="Q20" i="1"/>
  <c r="Q34" i="1"/>
  <c r="Q24" i="1"/>
  <c r="Q49" i="1"/>
  <c r="Q51" i="1"/>
  <c r="Q48" i="1"/>
  <c r="Q13" i="1"/>
  <c r="Q50" i="1"/>
  <c r="Q32" i="1"/>
  <c r="Q45" i="1"/>
  <c r="Q44" i="1"/>
  <c r="Q47" i="1"/>
  <c r="T43" i="1"/>
  <c r="V62" i="1"/>
  <c r="V30" i="1"/>
  <c r="V19" i="1"/>
  <c r="P16" i="1"/>
  <c r="P46" i="1"/>
  <c r="P52" i="1"/>
  <c r="P20" i="1"/>
  <c r="P34" i="1"/>
  <c r="P24" i="1"/>
  <c r="P49" i="1"/>
  <c r="P51" i="1"/>
  <c r="P48" i="1"/>
  <c r="P13" i="1"/>
  <c r="P32" i="1"/>
  <c r="P45" i="1"/>
  <c r="P44" i="1"/>
  <c r="P47" i="1"/>
  <c r="U43" i="1"/>
  <c r="U62" i="1"/>
  <c r="U30" i="1"/>
  <c r="U19" i="1"/>
  <c r="O16" i="1"/>
  <c r="O46" i="1"/>
  <c r="O20" i="1"/>
  <c r="O34" i="1"/>
  <c r="O24" i="1"/>
  <c r="O49" i="1"/>
  <c r="O48" i="1"/>
  <c r="O13" i="1"/>
  <c r="O50" i="1"/>
  <c r="O32" i="1"/>
  <c r="O45" i="1"/>
  <c r="O44" i="1"/>
  <c r="O47" i="1"/>
  <c r="O59" i="1"/>
  <c r="T59" i="1"/>
  <c r="V59" i="1"/>
  <c r="K59" i="1"/>
  <c r="L59" i="1"/>
  <c r="S59" i="1"/>
  <c r="M59" i="1"/>
  <c r="N59" i="1"/>
  <c r="Q59" i="1"/>
  <c r="R59" i="1"/>
  <c r="Q57" i="1"/>
  <c r="K57" i="1"/>
  <c r="R57" i="1"/>
  <c r="U59" i="1"/>
  <c r="P59" i="1"/>
  <c r="O18" i="1"/>
  <c r="O12" i="1"/>
  <c r="O11" i="1"/>
  <c r="O14" i="1"/>
  <c r="O10" i="1"/>
  <c r="V18" i="1"/>
  <c r="V12" i="1"/>
  <c r="V11" i="1"/>
  <c r="V14" i="1"/>
  <c r="V10" i="1"/>
  <c r="R41" i="1"/>
  <c r="R42" i="1"/>
  <c r="N38" i="1"/>
  <c r="V39" i="1"/>
  <c r="V40" i="1"/>
  <c r="U37" i="1"/>
  <c r="L36" i="1"/>
  <c r="T41" i="1"/>
  <c r="S41" i="1"/>
  <c r="U40" i="1"/>
  <c r="T37" i="1"/>
  <c r="K39" i="1"/>
  <c r="O53" i="1"/>
  <c r="M38" i="1"/>
  <c r="P53" i="1"/>
  <c r="O38" i="1"/>
  <c r="N36" i="1"/>
  <c r="K40" i="1"/>
  <c r="V37" i="1"/>
  <c r="U41" i="1"/>
  <c r="T42" i="1"/>
  <c r="P38" i="1"/>
  <c r="M39" i="1"/>
  <c r="L40" i="1"/>
  <c r="K37" i="1"/>
  <c r="V41" i="1"/>
  <c r="U42" i="1"/>
  <c r="M36" i="1"/>
  <c r="R53" i="1"/>
  <c r="Q38" i="1"/>
  <c r="P36" i="1"/>
  <c r="M40" i="1"/>
  <c r="L37" i="1"/>
  <c r="K41" i="1"/>
  <c r="V42" i="1"/>
  <c r="S53" i="1"/>
  <c r="R38" i="1"/>
  <c r="Q36" i="1"/>
  <c r="N40" i="1"/>
  <c r="M37" i="1"/>
  <c r="L41" i="1"/>
  <c r="K42" i="1"/>
  <c r="S38" i="1"/>
  <c r="R36" i="1"/>
  <c r="P39" i="1"/>
  <c r="O40" i="1"/>
  <c r="N37" i="1"/>
  <c r="M41" i="1"/>
  <c r="L42" i="1"/>
  <c r="U53" i="1"/>
  <c r="T38" i="1"/>
  <c r="P40" i="1"/>
  <c r="N41" i="1"/>
  <c r="M42" i="1"/>
  <c r="K43" i="1"/>
  <c r="S42" i="1"/>
  <c r="V53" i="1"/>
  <c r="U38" i="1"/>
  <c r="T36" i="1"/>
  <c r="Q40" i="1"/>
  <c r="P37" i="1"/>
  <c r="O41" i="1"/>
  <c r="N42" i="1"/>
  <c r="K53" i="1"/>
  <c r="V38" i="1"/>
  <c r="U36" i="1"/>
  <c r="S39" i="1"/>
  <c r="R40" i="1"/>
  <c r="Q37" i="1"/>
  <c r="P41" i="1"/>
  <c r="O42" i="1"/>
  <c r="L53" i="1"/>
  <c r="K38" i="1"/>
  <c r="V36" i="1"/>
  <c r="T39" i="1"/>
  <c r="S40" i="1"/>
  <c r="R37" i="1"/>
  <c r="Q41" i="1"/>
  <c r="P42" i="1"/>
  <c r="M53" i="1"/>
  <c r="L38" i="1"/>
  <c r="K36" i="1"/>
  <c r="T40" i="1"/>
  <c r="Q42" i="1"/>
  <c r="P22" i="4" l="1"/>
  <c r="T22" i="4"/>
  <c r="R22" i="4"/>
  <c r="Q22" i="4"/>
  <c r="W22" i="4"/>
  <c r="L22" i="4"/>
  <c r="N22" i="4"/>
  <c r="V22" i="4"/>
  <c r="O22" i="4"/>
  <c r="S22" i="4"/>
  <c r="U22" i="4"/>
  <c r="J112" i="4"/>
  <c r="K112" i="4" s="1"/>
  <c r="I112" i="4"/>
  <c r="V112" i="4" l="1"/>
  <c r="P112" i="4"/>
  <c r="N112" i="4"/>
  <c r="M112" i="4"/>
  <c r="W112" i="4"/>
  <c r="L112" i="4"/>
  <c r="Q112" i="4"/>
  <c r="U112" i="4"/>
  <c r="T112" i="4"/>
  <c r="S112" i="4"/>
  <c r="R112" i="4"/>
  <c r="O112" i="4"/>
</calcChain>
</file>

<file path=xl/sharedStrings.xml><?xml version="1.0" encoding="utf-8"?>
<sst xmlns="http://schemas.openxmlformats.org/spreadsheetml/2006/main" count="1407" uniqueCount="250">
  <si>
    <t>TIPO DE TRABAJO</t>
  </si>
  <si>
    <t>INICIO</t>
  </si>
  <si>
    <t>Mes_inicio</t>
  </si>
  <si>
    <t>FIN</t>
  </si>
  <si>
    <t>Mes_Fin</t>
  </si>
  <si>
    <t>Ene</t>
  </si>
  <si>
    <t>Feb</t>
  </si>
  <si>
    <t>Mar</t>
  </si>
  <si>
    <t>Abr</t>
  </si>
  <si>
    <t>May</t>
  </si>
  <si>
    <t>Jun</t>
  </si>
  <si>
    <t>Jul</t>
  </si>
  <si>
    <t>Ago</t>
  </si>
  <si>
    <t>Sep</t>
  </si>
  <si>
    <t>Oct</t>
  </si>
  <si>
    <t>Nov</t>
  </si>
  <si>
    <t>Dic</t>
  </si>
  <si>
    <t>ESTADO</t>
  </si>
  <si>
    <t>Liderazgo Estratégico</t>
  </si>
  <si>
    <t>Informes Regulatorios</t>
  </si>
  <si>
    <t>Revisión Informe Gestión Judicial</t>
  </si>
  <si>
    <r>
      <t xml:space="preserve">Resolución 104 de 2018, Circular 010 de 2019 Secretaria Jurídica. </t>
    </r>
    <r>
      <rPr>
        <b/>
        <sz val="22"/>
        <color theme="1"/>
        <rFont val="Calibri"/>
        <family val="2"/>
      </rPr>
      <t>Plazo</t>
    </r>
    <r>
      <rPr>
        <sz val="22"/>
        <color theme="1"/>
        <rFont val="Calibri"/>
        <family val="2"/>
      </rPr>
      <t xml:space="preserve"> Primera semana de enero y la primera semana de julio</t>
    </r>
  </si>
  <si>
    <t>Liliana Pedraza</t>
  </si>
  <si>
    <t>Marcela Urrea</t>
  </si>
  <si>
    <t>Seguimiento a las medidas de Austeridad en el Gasto Público</t>
  </si>
  <si>
    <t>Evaluación Independiente del Estado del Sistema de Control Interno</t>
  </si>
  <si>
    <r>
      <t xml:space="preserve">Decreto 807 de 2019 articulo 41. </t>
    </r>
    <r>
      <rPr>
        <b/>
        <sz val="22"/>
        <color theme="1"/>
        <rFont val="Calibri"/>
        <family val="2"/>
      </rPr>
      <t>Plazo:</t>
    </r>
    <r>
      <rPr>
        <sz val="22"/>
        <color theme="1"/>
        <rFont val="Calibri"/>
        <family val="2"/>
      </rPr>
      <t xml:space="preserve"> Deberá publicar cada seis (6) meses un informe en la página web.</t>
    </r>
  </si>
  <si>
    <t>Seguimiento Mapa de Riesgos de Corrupción- PAAC</t>
  </si>
  <si>
    <t>Seguimiento a las Peticiones, Quejas, Reclamos y Sugerencias</t>
  </si>
  <si>
    <t xml:space="preserve">Seguimiento a la Gestión de los Comités de Conciliación </t>
  </si>
  <si>
    <t>Seguimiento Periódico</t>
  </si>
  <si>
    <t>Seguimiento Plan Mejoramiento Auditoria Interna y Contraloria</t>
  </si>
  <si>
    <t>Evaluación Institucional por Dependencias (12 Dependencias)</t>
  </si>
  <si>
    <r>
      <t xml:space="preserve">Ley 909 de 2004 Artículo 39. Acuerdo 6176 de 2018 Comisión Nacional del Servicio Civil. Circular 04 de 2005 del Consejo Asesor del Gobierno Nacional en Materia de Control Interno. </t>
    </r>
    <r>
      <rPr>
        <b/>
        <sz val="22"/>
        <color theme="1"/>
        <rFont val="Calibri"/>
        <family val="2"/>
      </rPr>
      <t>Plazo:</t>
    </r>
    <r>
      <rPr>
        <sz val="22"/>
        <color theme="1"/>
        <rFont val="Calibri"/>
        <family val="2"/>
      </rPr>
      <t xml:space="preserve"> A más tardar el 30 de Enero de cada año.</t>
    </r>
  </si>
  <si>
    <t>Auditoria de Gestión</t>
  </si>
  <si>
    <t>Javier Sarmiento</t>
  </si>
  <si>
    <t>Seguimiento Cumplimiento Normas de Derechos de Autor</t>
  </si>
  <si>
    <r>
      <t xml:space="preserve">Circular 12 de 2007 Dirección Nacional de Derechos de Autor. </t>
    </r>
    <r>
      <rPr>
        <b/>
        <sz val="22"/>
        <color theme="1"/>
        <rFont val="Calibri"/>
        <family val="2"/>
      </rPr>
      <t>Plazo:</t>
    </r>
    <r>
      <rPr>
        <sz val="22"/>
        <color theme="1"/>
        <rFont val="Calibri"/>
        <family val="2"/>
      </rPr>
      <t xml:space="preserve"> A más tardar el tercer viernes del mes de marzo de cada año.</t>
    </r>
  </si>
  <si>
    <t>Seguimiento al contingente judicial (SIPROJ)</t>
  </si>
  <si>
    <t>Evaluación Control Interno Contable</t>
  </si>
  <si>
    <r>
      <t xml:space="preserve">Decreto Ley 1421 de 1993 y Acuerdo 24 de 1993. </t>
    </r>
    <r>
      <rPr>
        <b/>
        <sz val="22"/>
        <color theme="1"/>
        <rFont val="Calibri"/>
        <family val="2"/>
      </rPr>
      <t>Plazo:</t>
    </r>
    <r>
      <rPr>
        <sz val="22"/>
        <color theme="1"/>
        <rFont val="Calibri"/>
        <family val="2"/>
      </rPr>
      <t xml:space="preserve"> A más tardar 10 de febrero.</t>
    </r>
  </si>
  <si>
    <t>Auditoria sobre uso de software y derechos de autor</t>
  </si>
  <si>
    <t>Ingreso o entrada de bienes, Cuenta mensual de almacén, Movimiento de Bienes, Control y seguimiento de bienes.</t>
  </si>
  <si>
    <t>Reporte Formulario Único Reporte de Avances de la Gestión (FURAG)</t>
  </si>
  <si>
    <t>Decreto 807 de 2019, artículo 39 paragrafo 5</t>
  </si>
  <si>
    <t>Verificación Reporte  Sistema de Información Distrital de Empleo y Administración Pública - SIDEAP</t>
  </si>
  <si>
    <t>Circular Externa 020 de 2017 , Circular 10 de 2016, Circular 34 de 2014  del Departamento Administrativo de Servicio Civil.</t>
  </si>
  <si>
    <t>Auditorías de gestión conforme NTC 6047  Accesibildad al Medio Físico. Espacios de Servicio al Ciudadano en la Administración Pública</t>
  </si>
  <si>
    <t>Superades y CLAVS - NTC 6047  Accesibildad al Medio Físico. Espacios de Servicio al Ciudadano en la Administración Pública</t>
  </si>
  <si>
    <t>Auditoria Plan de Gestión Ambienta - PIGA</t>
  </si>
  <si>
    <t>Decreto 815 de 2017, Resolución 242 de 2014, Resolución Interna 494 de 2019</t>
  </si>
  <si>
    <t>Auditoría Plan Estratégico de Seguridad Vial</t>
  </si>
  <si>
    <t>Resolución 1565 de 2014 del Ministerio de Transporte.</t>
  </si>
  <si>
    <r>
      <t xml:space="preserve">Decreto Nacional 1167 de 2016 , Resolución 604 de 2016 de la Secretaria General y Acuerdo 01 de 2017 . </t>
    </r>
    <r>
      <rPr>
        <b/>
        <sz val="19"/>
        <color theme="1"/>
        <rFont val="Calibri"/>
        <family val="2"/>
      </rPr>
      <t>Plazo:</t>
    </r>
    <r>
      <rPr>
        <sz val="19"/>
        <color theme="1"/>
        <rFont val="Calibri"/>
        <family val="2"/>
      </rPr>
      <t xml:space="preserve"> Semestral</t>
    </r>
  </si>
  <si>
    <r>
      <t xml:space="preserve">Resolución 104 de 2018, Circular 010 de 2019 Secretaria Jurídica. </t>
    </r>
    <r>
      <rPr>
        <b/>
        <sz val="19"/>
        <color theme="1"/>
        <rFont val="Calibri"/>
        <family val="2"/>
      </rPr>
      <t>Plazo</t>
    </r>
    <r>
      <rPr>
        <sz val="19"/>
        <color theme="1"/>
        <rFont val="Calibri"/>
        <family val="2"/>
      </rPr>
      <t xml:space="preserve"> Primera semana de enero y la primera semana de julio</t>
    </r>
  </si>
  <si>
    <t>Resolución DDC-000001 del 12 de mayo de 2009 Contaduría General de Bogotá, mediante la cual se adopta el manual para el manejo y control de las cajas menor</t>
  </si>
  <si>
    <t>Auditoria Sistema Gestión Salud y Seguridad en el Trabajo - SGSST</t>
  </si>
  <si>
    <t xml:space="preserve">Plan de prevención, preparación y Respuesta ante emergencias SEDES.  Investigaciones de incidentes y accidentes de trabajo, Reporte, investigación y seguimiento de la enfermedad laboral, </t>
  </si>
  <si>
    <t>879-2021-Consorcio INGECONSTRUCCIONES 16</t>
  </si>
  <si>
    <t>882-2021-Consorcio VIAS MC</t>
  </si>
  <si>
    <t>Proceso Mejoramiento de Vivienda</t>
  </si>
  <si>
    <t>Sistema de Seguridad de la Información</t>
  </si>
  <si>
    <t>668-2021-Consorcio AB 003-2021</t>
  </si>
  <si>
    <t>Plan Estratégico de Tecnologías PETI</t>
  </si>
  <si>
    <t>416-2021-Unión Temporal Vial CU</t>
  </si>
  <si>
    <t>599-2021-Maran SAS</t>
  </si>
  <si>
    <t>Proceso Urbanizaciones y Titulación</t>
  </si>
  <si>
    <t>877-2021-consorcio CVP 2030</t>
  </si>
  <si>
    <t>Convenio 686-2021</t>
  </si>
  <si>
    <t>Sistema de Gestión de la Calidad</t>
  </si>
  <si>
    <t>DENOMINACIÓN DEL TRABAJO</t>
  </si>
  <si>
    <t>AUDITOR</t>
  </si>
  <si>
    <t xml:space="preserve">ROL </t>
  </si>
  <si>
    <t>Líderazgo Estratégico</t>
  </si>
  <si>
    <t xml:space="preserve">Evaluar el cumplimiento de las Resoluciones VUR expedidas entre los años 2014 y 2015. </t>
  </si>
  <si>
    <t xml:space="preserve">Evaluar el cumplimiento de los proyectos de Vivienda de Interés Prioritario - VIP denominados la Casona, Manzanas 54 y 55. </t>
  </si>
  <si>
    <t>Evaluar la gestión fiscal vigencia 2021.</t>
  </si>
  <si>
    <t xml:space="preserve">Evaluar el cumplimiento y la gestión realizada a las cuentas y préstamos por cobrar vigencias 2020 y 2021. </t>
  </si>
  <si>
    <t>Rendición Cuenta Anual a la Contraloría de Bogotá - SIVICOF</t>
  </si>
  <si>
    <t>Evaluación de la Gestión del Riesgo</t>
  </si>
  <si>
    <t>CUMPLIDA</t>
  </si>
  <si>
    <t>Acta de Comité ICCI No.1</t>
  </si>
  <si>
    <t>EN CURSO</t>
  </si>
  <si>
    <t>Duración</t>
  </si>
  <si>
    <t>Equipo OCI</t>
  </si>
  <si>
    <t>Enfoque a la Prevención</t>
  </si>
  <si>
    <t>Informe Presupuestal a la Personería</t>
  </si>
  <si>
    <t>Elizabeth Saenz</t>
  </si>
  <si>
    <t>Reporte SIRECI - Delitos Contra la Administración Pública</t>
  </si>
  <si>
    <t>NORMATIVIDAD / ALCANCE</t>
  </si>
  <si>
    <t>Carlos Vargas</t>
  </si>
  <si>
    <t xml:space="preserve">Rendición Cuenta Mensual a la Contraloria </t>
  </si>
  <si>
    <t xml:space="preserve">Rendición Cuenta Mensual - Deuda Pública Mensual </t>
  </si>
  <si>
    <t>Seguimiento Plan Anticorrupción y Atención al Ciudadano -PAAC</t>
  </si>
  <si>
    <t>Evaluación y Seguimiento</t>
  </si>
  <si>
    <t>Seguimiento Directiva 008 de 2013</t>
  </si>
  <si>
    <r>
      <t xml:space="preserve">Directiva 008 del 30 Diciembre del 2021. Alcaldia Mayor de Bogotá. </t>
    </r>
    <r>
      <rPr>
        <b/>
        <sz val="22"/>
        <color theme="1"/>
        <rFont val="Calibri"/>
        <family val="2"/>
      </rPr>
      <t>Plazo.</t>
    </r>
    <r>
      <rPr>
        <sz val="22"/>
        <color theme="1"/>
        <rFont val="Calibri"/>
        <family val="2"/>
      </rPr>
      <t xml:space="preserve"> Ultimo día habil del mes de febrero</t>
    </r>
  </si>
  <si>
    <t>202211200012253</t>
  </si>
  <si>
    <t>202111200123683</t>
  </si>
  <si>
    <t>202211200004343</t>
  </si>
  <si>
    <t>PROGRAMADA</t>
  </si>
  <si>
    <t>EN  REVISIÓN ACI</t>
  </si>
  <si>
    <t>VENCIDA</t>
  </si>
  <si>
    <t>Relación Entes Externos de Control</t>
  </si>
  <si>
    <t>Diana Ramírez</t>
  </si>
  <si>
    <t>Etiquetas de fila</t>
  </si>
  <si>
    <t>Total general</t>
  </si>
  <si>
    <t>Joan Gaitán</t>
  </si>
  <si>
    <t>Kelly Serrano</t>
  </si>
  <si>
    <t>Cuenta de DENOMINACIÓN DEL TRABAJO</t>
  </si>
  <si>
    <t>Auditoría Evaluación a la Implementación de estándares publicación sede electrónica y web: Resolución 1519 de 2020 Anexo 2,3 y 4</t>
  </si>
  <si>
    <t>Auditoria Servicios Administrativos - Inventarios de Bienes</t>
  </si>
  <si>
    <t xml:space="preserve">Proceso Adquisición de bienes y servicios - Plan de Adquisiciones </t>
  </si>
  <si>
    <t xml:space="preserve">Proceso Reasentamientos - PI 7698 - Reasentamientos Humanos </t>
  </si>
  <si>
    <t>Proceso y Proyecto de Inversión</t>
  </si>
  <si>
    <t>Plan Participación Ciudadana - Política de Participación ciudadana</t>
  </si>
  <si>
    <t>Plan y Política</t>
  </si>
  <si>
    <t>Proceso Gestión Financiera - Política de Gestión Presupuestal y Eficiencia GP</t>
  </si>
  <si>
    <t>Proceso y Política</t>
  </si>
  <si>
    <t xml:space="preserve">Proceso Mejoramiento de Barrios - PI 7703 - Mejoramiento de Barrios  </t>
  </si>
  <si>
    <t>Proceso</t>
  </si>
  <si>
    <t>Contrato de Obra</t>
  </si>
  <si>
    <t>Sistema de Gestión</t>
  </si>
  <si>
    <t>Plan</t>
  </si>
  <si>
    <t>001-2007-2007-Convenio FDL Sumapaz</t>
  </si>
  <si>
    <r>
      <t xml:space="preserve">Decreto Nacional 1081 de 2015. Artículo 2.1.4.6.  Estrategias para la construcción del Plan Anticorrupción y de Atención al Ciudadano Vs 2  2015. </t>
    </r>
    <r>
      <rPr>
        <b/>
        <sz val="22"/>
        <color theme="1"/>
        <rFont val="Calibri"/>
        <family val="2"/>
      </rPr>
      <t>Plazo:</t>
    </r>
    <r>
      <rPr>
        <sz val="22"/>
        <color theme="1"/>
        <rFont val="Calibri"/>
        <family val="2"/>
      </rPr>
      <t xml:space="preserve"> Los diez (10) primeros días hábiles del mes de enero, mayo y septiembre.</t>
    </r>
  </si>
  <si>
    <r>
      <t xml:space="preserve">Decreto 807 de 2019. Articulo 38. </t>
    </r>
    <r>
      <rPr>
        <b/>
        <sz val="22"/>
        <color theme="1"/>
        <rFont val="Calibri"/>
        <family val="2"/>
      </rPr>
      <t>Plazo:</t>
    </r>
    <r>
      <rPr>
        <sz val="22"/>
        <color theme="1"/>
        <rFont val="Calibri"/>
        <family val="2"/>
      </rPr>
      <t xml:space="preserve"> A más tardar 30 de Abril</t>
    </r>
  </si>
  <si>
    <r>
      <t xml:space="preserve">Decreto 807 de 2019. Articulo 38. </t>
    </r>
    <r>
      <rPr>
        <b/>
        <sz val="22"/>
        <color theme="1"/>
        <rFont val="Calibri"/>
        <family val="2"/>
      </rPr>
      <t>Plazo:</t>
    </r>
    <r>
      <rPr>
        <sz val="22"/>
        <color theme="1"/>
        <rFont val="Calibri"/>
        <family val="2"/>
      </rPr>
      <t xml:space="preserve"> A más tardar 31 de Enero </t>
    </r>
  </si>
  <si>
    <r>
      <t xml:space="preserve">Decreto 807 de 2019. Articulo 38. </t>
    </r>
    <r>
      <rPr>
        <b/>
        <sz val="22"/>
        <color theme="1"/>
        <rFont val="Calibri"/>
        <family val="2"/>
      </rPr>
      <t>Plazo:</t>
    </r>
    <r>
      <rPr>
        <sz val="22"/>
        <color theme="1"/>
        <rFont val="Calibri"/>
        <family val="2"/>
      </rPr>
      <t xml:space="preserve"> A más tardar 31 de Julio</t>
    </r>
  </si>
  <si>
    <r>
      <t xml:space="preserve">Decreto 807 de 2019. Articulo 38. </t>
    </r>
    <r>
      <rPr>
        <b/>
        <sz val="22"/>
        <color theme="1"/>
        <rFont val="Calibri"/>
        <family val="2"/>
      </rPr>
      <t xml:space="preserve">Plazo: </t>
    </r>
    <r>
      <rPr>
        <sz val="22"/>
        <color theme="1"/>
        <rFont val="Calibri"/>
        <family val="2"/>
      </rPr>
      <t xml:space="preserve">A más tardar 31 Octubre </t>
    </r>
  </si>
  <si>
    <r>
      <t xml:space="preserve">Decreto 984 de 2012. Decreto 1068 de 2015 Sector Hacienda y Crédito Público. </t>
    </r>
    <r>
      <rPr>
        <b/>
        <sz val="22"/>
        <color theme="1"/>
        <rFont val="Calibri"/>
        <family val="2"/>
      </rPr>
      <t>Plazo:</t>
    </r>
    <r>
      <rPr>
        <sz val="22"/>
        <color theme="1"/>
        <rFont val="Calibri"/>
        <family val="2"/>
      </rPr>
      <t xml:space="preserve"> Un informe trimestral. A más tardar 30 de Enero </t>
    </r>
  </si>
  <si>
    <r>
      <t xml:space="preserve">Decreto 807 de 2019 articulo 41. </t>
    </r>
    <r>
      <rPr>
        <b/>
        <sz val="22"/>
        <color theme="1"/>
        <rFont val="Calibri"/>
        <family val="2"/>
      </rPr>
      <t>Plazo:</t>
    </r>
    <r>
      <rPr>
        <sz val="22"/>
        <color theme="1"/>
        <rFont val="Calibri"/>
        <family val="2"/>
      </rPr>
      <t xml:space="preserve"> Deberá publicar cada seis (6) meses un informe en la página web. Plazo: A más tardar 30 de Enero </t>
    </r>
  </si>
  <si>
    <r>
      <t xml:space="preserve">Ley 1474 de 2011, art. 76. Decreto 2641 de 2012. </t>
    </r>
    <r>
      <rPr>
        <b/>
        <sz val="22"/>
        <color theme="1"/>
        <rFont val="Calibri"/>
        <family val="2"/>
      </rPr>
      <t>Plazo:</t>
    </r>
    <r>
      <rPr>
        <sz val="22"/>
        <color theme="1"/>
        <rFont val="Calibri"/>
        <family val="2"/>
      </rPr>
      <t xml:space="preserve"> Semestral. A más tardar 31 Enero</t>
    </r>
  </si>
  <si>
    <r>
      <t xml:space="preserve">Decreto Nacional 1167 de 2016 , Resolución 604 de 2016 de la Secretaria General y Acuerdo 01 de 2017 . </t>
    </r>
    <r>
      <rPr>
        <b/>
        <sz val="22"/>
        <color theme="1"/>
        <rFont val="Calibri"/>
        <family val="2"/>
      </rPr>
      <t>Plazo:</t>
    </r>
    <r>
      <rPr>
        <sz val="22"/>
        <color theme="1"/>
        <rFont val="Calibri"/>
        <family val="2"/>
      </rPr>
      <t xml:space="preserve"> Semestral. A más tardar 30 de Enero </t>
    </r>
  </si>
  <si>
    <r>
      <t xml:space="preserve">Resolución 1519 de 2020. </t>
    </r>
    <r>
      <rPr>
        <b/>
        <sz val="22"/>
        <color theme="1"/>
        <rFont val="Calibri"/>
        <family val="2"/>
      </rPr>
      <t>Plazo:</t>
    </r>
    <r>
      <rPr>
        <sz val="22"/>
        <color theme="1"/>
        <rFont val="Calibri"/>
        <family val="2"/>
      </rPr>
      <t xml:space="preserve"> A más tardar el 31 de Diciembre</t>
    </r>
  </si>
  <si>
    <r>
      <t xml:space="preserve">Resolución 866 de 2004, Numeral 4.2.5.Resolución 303 de 2007 Secretaría Distrital de Hacienda. </t>
    </r>
    <r>
      <rPr>
        <b/>
        <sz val="22"/>
        <color theme="1"/>
        <rFont val="Calibri"/>
        <family val="2"/>
      </rPr>
      <t>Plazo:</t>
    </r>
    <r>
      <rPr>
        <sz val="22"/>
        <color theme="1"/>
        <rFont val="Calibri"/>
        <family val="2"/>
      </rPr>
      <t xml:space="preserve"> Trimestral. A más tardar 30 de Enero </t>
    </r>
  </si>
  <si>
    <r>
      <t xml:space="preserve">Decreto 807 de 2019 articulo 38. </t>
    </r>
    <r>
      <rPr>
        <b/>
        <sz val="22"/>
        <color theme="1"/>
        <rFont val="Calibri"/>
        <family val="2"/>
      </rPr>
      <t>Plazo:</t>
    </r>
    <r>
      <rPr>
        <sz val="22"/>
        <color theme="1"/>
        <rFont val="Calibri"/>
        <family val="2"/>
      </rPr>
      <t xml:space="preserve"> El 15 de Febrero</t>
    </r>
  </si>
  <si>
    <r>
      <t xml:space="preserve">Decreto 2482 de 2012 artículo 5. </t>
    </r>
    <r>
      <rPr>
        <b/>
        <sz val="22"/>
        <color theme="1"/>
        <rFont val="Calibri"/>
        <family val="2"/>
      </rPr>
      <t>Plazo:</t>
    </r>
    <r>
      <rPr>
        <sz val="22"/>
        <color theme="1"/>
        <rFont val="Calibri"/>
        <family val="2"/>
      </rPr>
      <t xml:space="preserve"> A más tardar el 26 de marzo</t>
    </r>
  </si>
  <si>
    <r>
      <t xml:space="preserve">Decreto 984 de 2012. Decreto 1068 de 2015 Sector Hacienda y Crédito Público. </t>
    </r>
    <r>
      <rPr>
        <b/>
        <sz val="19"/>
        <color theme="1"/>
        <rFont val="Calibri"/>
        <family val="2"/>
      </rPr>
      <t>Plazo:</t>
    </r>
    <r>
      <rPr>
        <sz val="19"/>
        <color theme="1"/>
        <rFont val="Calibri"/>
        <family val="2"/>
      </rPr>
      <t xml:space="preserve"> Un informe trimestral. A más tardar 30 de Abril </t>
    </r>
  </si>
  <si>
    <t>Decreto 807 de 2019 articulo 38. Plazo: El 15 de Abril</t>
  </si>
  <si>
    <r>
      <t xml:space="preserve">Resolución 866 de 2004, Numeral 4.2.5.Resolución 303 de 2007 Secretaría Distrital de Hacienda. </t>
    </r>
    <r>
      <rPr>
        <b/>
        <sz val="22"/>
        <color theme="1"/>
        <rFont val="Calibri"/>
        <family val="2"/>
      </rPr>
      <t>Plazo:</t>
    </r>
    <r>
      <rPr>
        <sz val="22"/>
        <color theme="1"/>
        <rFont val="Calibri"/>
        <family val="2"/>
      </rPr>
      <t xml:space="preserve"> Trimestral. A más tardar 31 de Abril.</t>
    </r>
  </si>
  <si>
    <r>
      <t xml:space="preserve">Decreto 807 de 2019 articulo 38. </t>
    </r>
    <r>
      <rPr>
        <b/>
        <sz val="22"/>
        <color theme="1"/>
        <rFont val="Calibri"/>
        <family val="2"/>
      </rPr>
      <t>Plazo:</t>
    </r>
    <r>
      <rPr>
        <sz val="22"/>
        <color theme="1"/>
        <rFont val="Calibri"/>
        <family val="2"/>
      </rPr>
      <t xml:space="preserve"> El 15 de Junio</t>
    </r>
  </si>
  <si>
    <r>
      <t xml:space="preserve">Ley 1474 de 2011, art. 76. Decreto 2641 de 2012. </t>
    </r>
    <r>
      <rPr>
        <b/>
        <sz val="19"/>
        <color theme="1"/>
        <rFont val="Calibri"/>
        <family val="2"/>
      </rPr>
      <t>Plazo:</t>
    </r>
    <r>
      <rPr>
        <sz val="19"/>
        <color theme="1"/>
        <rFont val="Calibri"/>
        <family val="2"/>
      </rPr>
      <t xml:space="preserve"> Semestral. A más tardar 31 Julio</t>
    </r>
  </si>
  <si>
    <r>
      <t xml:space="preserve">Decreto 984 de 2012. Decreto 1068 de 2015 Sector Hacienda y Crédito Público. </t>
    </r>
    <r>
      <rPr>
        <b/>
        <sz val="19"/>
        <color theme="1"/>
        <rFont val="Calibri"/>
        <family val="2"/>
      </rPr>
      <t>Plazo:</t>
    </r>
    <r>
      <rPr>
        <sz val="19"/>
        <color theme="1"/>
        <rFont val="Calibri"/>
        <family val="2"/>
      </rPr>
      <t xml:space="preserve"> Un informe trimestral. A más tardar 31 de Julio</t>
    </r>
  </si>
  <si>
    <r>
      <t xml:space="preserve">Resolución 866 de 2004, Numeral 4.2.5.Resolución 303 de 2007 Secretaría Distrital de Hacienda. </t>
    </r>
    <r>
      <rPr>
        <b/>
        <sz val="22"/>
        <color theme="1"/>
        <rFont val="Calibri"/>
        <family val="2"/>
      </rPr>
      <t>Plazo:</t>
    </r>
    <r>
      <rPr>
        <sz val="22"/>
        <color theme="1"/>
        <rFont val="Calibri"/>
        <family val="2"/>
      </rPr>
      <t xml:space="preserve"> Trimestral. A más tardar 31 de Julio </t>
    </r>
  </si>
  <si>
    <r>
      <t xml:space="preserve">Decreto 807 de 2019 articulo 38. </t>
    </r>
    <r>
      <rPr>
        <b/>
        <sz val="22"/>
        <color theme="1"/>
        <rFont val="Calibri"/>
        <family val="2"/>
      </rPr>
      <t>Plazo:</t>
    </r>
    <r>
      <rPr>
        <sz val="22"/>
        <color theme="1"/>
        <rFont val="Calibri"/>
        <family val="2"/>
      </rPr>
      <t xml:space="preserve"> El 15 de Agosto</t>
    </r>
  </si>
  <si>
    <r>
      <t xml:space="preserve">Decreto 984 de 2012. Decreto 1068 de 2015 Sector Hacienda y Crédito Público. </t>
    </r>
    <r>
      <rPr>
        <b/>
        <sz val="22"/>
        <color theme="1"/>
        <rFont val="Calibri"/>
        <family val="2"/>
      </rPr>
      <t>Plazo:</t>
    </r>
    <r>
      <rPr>
        <sz val="22"/>
        <color theme="1"/>
        <rFont val="Calibri"/>
        <family val="2"/>
      </rPr>
      <t xml:space="preserve"> Un informe trimestral. A más tardar 30 de Octubre</t>
    </r>
  </si>
  <si>
    <r>
      <t>Decreto 807 de 2019 articulo 38.</t>
    </r>
    <r>
      <rPr>
        <b/>
        <sz val="22"/>
        <color theme="1"/>
        <rFont val="Calibri"/>
        <family val="2"/>
      </rPr>
      <t xml:space="preserve"> Plazo:</t>
    </r>
    <r>
      <rPr>
        <sz val="22"/>
        <color theme="1"/>
        <rFont val="Calibri"/>
        <family val="2"/>
      </rPr>
      <t xml:space="preserve"> El 15 de Octubre</t>
    </r>
  </si>
  <si>
    <r>
      <t xml:space="preserve">Resolución 866 de 2004, Numeral 4.2.5.Resolución 303 de 2007 Secretaría Distrital de Hacienda. </t>
    </r>
    <r>
      <rPr>
        <b/>
        <sz val="22"/>
        <color theme="1"/>
        <rFont val="Calibri"/>
        <family val="2"/>
      </rPr>
      <t>Plazo:</t>
    </r>
    <r>
      <rPr>
        <sz val="22"/>
        <color theme="1"/>
        <rFont val="Calibri"/>
        <family val="2"/>
      </rPr>
      <t xml:space="preserve"> Trimestral. A más tardar 31 de Septiembre</t>
    </r>
  </si>
  <si>
    <r>
      <t xml:space="preserve">Decreto 807 de 2019 articulo 38. </t>
    </r>
    <r>
      <rPr>
        <b/>
        <sz val="22"/>
        <color theme="1"/>
        <rFont val="Calibri"/>
        <family val="2"/>
      </rPr>
      <t xml:space="preserve">Plazo: </t>
    </r>
    <r>
      <rPr>
        <sz val="22"/>
        <color theme="1"/>
        <rFont val="Calibri"/>
        <family val="2"/>
      </rPr>
      <t>El 15 de Diciembre</t>
    </r>
  </si>
  <si>
    <r>
      <t xml:space="preserve">Auditoria de Cumplimiento. Del 4/03/2022 al 18/05/2022. </t>
    </r>
    <r>
      <rPr>
        <b/>
        <sz val="22"/>
        <color theme="1"/>
        <rFont val="Calibri"/>
        <family val="2"/>
      </rPr>
      <t>Plazo:</t>
    </r>
    <r>
      <rPr>
        <sz val="22"/>
        <color theme="1"/>
        <rFont val="Calibri"/>
        <family val="2"/>
      </rPr>
      <t xml:space="preserve"> 3 meses</t>
    </r>
  </si>
  <si>
    <r>
      <t xml:space="preserve">Auditoria de Regularidad. Del 23/05/2022 al 19/09/2022. </t>
    </r>
    <r>
      <rPr>
        <b/>
        <sz val="22"/>
        <color theme="1"/>
        <rFont val="Calibri"/>
        <family val="2"/>
      </rPr>
      <t>Plazo:</t>
    </r>
    <r>
      <rPr>
        <sz val="22"/>
        <color theme="1"/>
        <rFont val="Calibri"/>
        <family val="2"/>
      </rPr>
      <t xml:space="preserve"> 5 meses</t>
    </r>
  </si>
  <si>
    <r>
      <t xml:space="preserve">Auditoria de Cumplimiento. Del 21/09/2022 a 25/11/2022. </t>
    </r>
    <r>
      <rPr>
        <b/>
        <sz val="22"/>
        <color theme="1"/>
        <rFont val="Calibri"/>
        <family val="2"/>
      </rPr>
      <t>Plazo:</t>
    </r>
    <r>
      <rPr>
        <sz val="22"/>
        <color theme="1"/>
        <rFont val="Calibri"/>
        <family val="2"/>
      </rPr>
      <t xml:space="preserve"> 3 meses</t>
    </r>
  </si>
  <si>
    <r>
      <t xml:space="preserve">Resolución 011 de Vigencia 2021. </t>
    </r>
    <r>
      <rPr>
        <b/>
        <sz val="22"/>
        <color theme="1"/>
        <rFont val="Calibri"/>
        <family val="2"/>
      </rPr>
      <t>Plazo:</t>
    </r>
    <r>
      <rPr>
        <sz val="22"/>
        <color theme="1"/>
        <rFont val="Calibri"/>
        <family val="2"/>
      </rPr>
      <t xml:space="preserve"> Segundo 10 día hábil del mes</t>
    </r>
  </si>
  <si>
    <r>
      <t>Presupuesto, Inversiones, Gestión y Resultados, Contratación, Egresos.</t>
    </r>
    <r>
      <rPr>
        <b/>
        <sz val="22"/>
        <color theme="1"/>
        <rFont val="Calibri"/>
        <family val="2"/>
      </rPr>
      <t xml:space="preserve"> Plazo</t>
    </r>
    <r>
      <rPr>
        <sz val="22"/>
        <color theme="1"/>
        <rFont val="Calibri"/>
        <family val="2"/>
      </rPr>
      <t>: Septimo 7 día hábil del mes</t>
    </r>
  </si>
  <si>
    <r>
      <rPr>
        <b/>
        <sz val="22"/>
        <color theme="1"/>
        <rFont val="Calibri"/>
        <family val="2"/>
      </rPr>
      <t>Plazo:</t>
    </r>
    <r>
      <rPr>
        <sz val="22"/>
        <color theme="1"/>
        <rFont val="Calibri"/>
        <family val="2"/>
      </rPr>
      <t xml:space="preserve"> Segundo 2 día hábil del mes
CBN-1005 Informe sobre el comportamiento de los indicadores de Endeudamiento.
 CBN-1092 Certificado de NO Existencia de Deuda Pública</t>
    </r>
  </si>
  <si>
    <r>
      <t xml:space="preserve">Acuerdo 34 de 1993, Artículo 18, numeral 9. Informe Ejecución Contratación. Ejecución Presupuestal de Ingresos y Gastos. Ejecución del PAC.
</t>
    </r>
    <r>
      <rPr>
        <b/>
        <sz val="22"/>
        <color theme="1"/>
        <rFont val="Calibri"/>
        <family val="2"/>
      </rPr>
      <t>Plazo:</t>
    </r>
    <r>
      <rPr>
        <sz val="22"/>
        <color theme="1"/>
        <rFont val="Calibri"/>
        <family val="2"/>
      </rPr>
      <t xml:space="preserve"> Septimo 7 día hábil del mes</t>
    </r>
  </si>
  <si>
    <r>
      <t xml:space="preserve">Delitos Contra la Administración Pública.
</t>
    </r>
    <r>
      <rPr>
        <b/>
        <sz val="22"/>
        <color theme="1"/>
        <rFont val="Calibri"/>
        <family val="2"/>
      </rPr>
      <t xml:space="preserve">Plazo: </t>
    </r>
    <r>
      <rPr>
        <sz val="22"/>
        <color theme="1"/>
        <rFont val="Calibri"/>
        <family val="2"/>
      </rPr>
      <t>Tercer 3 día hàbil del Semestre</t>
    </r>
  </si>
  <si>
    <r>
      <t xml:space="preserve">Auditoria de Cumplimiento. Del 05/01/2022 09/03/2022. </t>
    </r>
    <r>
      <rPr>
        <b/>
        <sz val="22"/>
        <color theme="1"/>
        <rFont val="Calibri"/>
        <family val="2"/>
      </rPr>
      <t>Plazo:</t>
    </r>
    <r>
      <rPr>
        <sz val="22"/>
        <color theme="1"/>
        <rFont val="Calibri"/>
        <family val="2"/>
      </rPr>
      <t xml:space="preserve"> 3 meses</t>
    </r>
  </si>
  <si>
    <t>Plan Anual de Adquisiciones. Proceso de Liquidación, Aprobación Pólizas, Publicación Secopo</t>
  </si>
  <si>
    <t>Proceso Reasentamiento y Relocalización Transitoria y Proyecto de Inversión</t>
  </si>
  <si>
    <t>Proceso_Gestión Plan Terrazas</t>
  </si>
  <si>
    <t>Proceso Gestión Tecnología de la Información y las Comunicaciones</t>
  </si>
  <si>
    <t>Etiquetas de columna</t>
  </si>
  <si>
    <t>Seguimiento PAA y Presentación Comité Institucional de Control Interno</t>
  </si>
  <si>
    <t>Seguimiento Ejecución Física, presupuestal y contractual</t>
  </si>
  <si>
    <t>NTC ISO9001:2015. Proceso del Sistema de Gestión de la Calidad.</t>
  </si>
  <si>
    <t>(Todas)</t>
  </si>
  <si>
    <t xml:space="preserve">Control licencias de software
Control uso de software no licenciado y/o autorizado
Control Instalación de software, configuración de políticas
Control Inventario de Software Contailidad </t>
  </si>
  <si>
    <t>Arqueo de Caja Menor y Fuerte</t>
  </si>
  <si>
    <t xml:space="preserve">OBJETIVO </t>
  </si>
  <si>
    <t>FECHA DE SEGUIMIENTO</t>
  </si>
  <si>
    <t>ALCANCE</t>
  </si>
  <si>
    <t>VIGENCIA</t>
  </si>
  <si>
    <t>VERSIÓN</t>
  </si>
  <si>
    <t xml:space="preserve">PLAN ANUAL DE AUDITORIA </t>
  </si>
  <si>
    <t>CAJA DE LA VIVIENDA POPULAR</t>
  </si>
  <si>
    <t>CÓDIGO</t>
  </si>
  <si>
    <t xml:space="preserve">FECHA: </t>
  </si>
  <si>
    <t>PROCESO EVALUACIÓN A LA GESTIÓN</t>
  </si>
  <si>
    <t>RECURSOS</t>
  </si>
  <si>
    <t>Evaluación al Proceso de Rendición de Cuentas de la Vigencia 2021</t>
  </si>
  <si>
    <t xml:space="preserve"> Ley 489 de 1998</t>
  </si>
  <si>
    <t>Contribuir al logro de los objetivos estratégicos y cumplimiento de las metas del Plan del Desarrollo a cargo de la Caja de la Vivienda Popular, mediante el desarrollo de actividades de aseguramiento (auditoria, evaluación y seguimiento) y consultoría,  que aporte valor a la gestión de los procesos, planes , programas y proyectos,  con enfoque basado en riesgos y cumplimiento de la normatividad aplicable vigente.</t>
  </si>
  <si>
    <t>El Plan Anual de Auditorías 2022  tiene una cobertura de evaluación del 33% del universo auditable que abarca los procesos, proyectos, planes, políticas, sistemas de gestión, contratación, entre otros.</t>
  </si>
  <si>
    <t>Profesionales en las siguientes disciplinas: Contador, Abogado, Ingeniero/Arquitecto, Ingeniero de Sistemas, Economista y Administrador Público.</t>
  </si>
  <si>
    <t>208-CI-FT-</t>
  </si>
  <si>
    <t>Suma de Duración</t>
  </si>
  <si>
    <t>Diana Ramírez - Carlos Vargas</t>
  </si>
  <si>
    <t>Diana Ramírez - Joan Gaitán</t>
  </si>
  <si>
    <t>Auditorías de gestión conforme NTC 6047  Accesibildad al Medio Físico.</t>
  </si>
  <si>
    <t>Seguimiento a la Sostenibilidad Contable</t>
  </si>
  <si>
    <t>Resolución Nº 357 del 23 de Julio de 2008, Resolución Nº 0001 del 30 de Julio de 2010</t>
  </si>
  <si>
    <t>FECHA</t>
  </si>
  <si>
    <t xml:space="preserve">EVIDENCIA /
No. RADICACIÓN </t>
  </si>
  <si>
    <t>EVIDENCIA/
No. RADICACIÓN</t>
  </si>
  <si>
    <t>202211200012283</t>
  </si>
  <si>
    <t>202217100016963</t>
  </si>
  <si>
    <t>Reporte Deuda Publica</t>
  </si>
  <si>
    <t xml:space="preserve"> 208-CI-Ft-04</t>
  </si>
  <si>
    <t>Certificado SIVICOF</t>
  </si>
  <si>
    <t>Mes inicio</t>
  </si>
  <si>
    <t>Mes Fin</t>
  </si>
  <si>
    <r>
      <t xml:space="preserve">Delitos Contra la Administración Pública.
</t>
    </r>
    <r>
      <rPr>
        <b/>
        <sz val="22"/>
        <color theme="1"/>
        <rFont val="Calibri"/>
        <family val="2"/>
      </rPr>
      <t xml:space="preserve">Plazo: </t>
    </r>
    <r>
      <rPr>
        <sz val="22"/>
        <color theme="1"/>
        <rFont val="Calibri"/>
        <family val="2"/>
      </rPr>
      <t>Tercer 3 día hábil del Semestre</t>
    </r>
  </si>
  <si>
    <t>Correo electrónico CGR</t>
  </si>
  <si>
    <r>
      <t xml:space="preserve">Acuerdo 34 de 1993, Artículo 18, numeral 9. Informe Ejecución Contratación. Ejecución Presupuestal de Ingresos y Gastos. Ejecución del PAC.
</t>
    </r>
    <r>
      <rPr>
        <b/>
        <sz val="22"/>
        <color theme="1"/>
        <rFont val="Calibri"/>
        <family val="2"/>
      </rPr>
      <t>Plazo:</t>
    </r>
    <r>
      <rPr>
        <sz val="22"/>
        <color theme="1"/>
        <rFont val="Calibri"/>
        <family val="2"/>
      </rPr>
      <t xml:space="preserve"> Séptimo 7 día hábil del mes</t>
    </r>
  </si>
  <si>
    <t>Elizabeth Sáenz</t>
  </si>
  <si>
    <t xml:space="preserve">Rendición Cuenta Mensual a la Contraloría </t>
  </si>
  <si>
    <r>
      <t>Presupuesto, Inversiones, Gestión y Resultados, Contratación, Egresos.</t>
    </r>
    <r>
      <rPr>
        <b/>
        <sz val="22"/>
        <color theme="1"/>
        <rFont val="Calibri"/>
        <family val="2"/>
      </rPr>
      <t xml:space="preserve"> Plazo</t>
    </r>
    <r>
      <rPr>
        <sz val="22"/>
        <color theme="1"/>
        <rFont val="Calibri"/>
        <family val="2"/>
      </rPr>
      <t>: Séptimo 7 día hábil del mes</t>
    </r>
  </si>
  <si>
    <t>Seguimiento Plan Mejoramiento Auditoria Interna y Contraloría</t>
  </si>
  <si>
    <r>
      <t xml:space="preserve">Directiva 008 del 30 Diciembre del 2021. Alcaldía Mayor de Bogotá. </t>
    </r>
    <r>
      <rPr>
        <b/>
        <sz val="22"/>
        <color theme="1"/>
        <rFont val="Calibri"/>
        <family val="2"/>
      </rPr>
      <t>Plazo.</t>
    </r>
    <r>
      <rPr>
        <sz val="22"/>
        <color theme="1"/>
        <rFont val="Calibri"/>
        <family val="2"/>
      </rPr>
      <t xml:space="preserve"> Ultimo día hábil del mes de febrero</t>
    </r>
  </si>
  <si>
    <t>Decreto 807 de 2019, artículo 39 parágrafo 5</t>
  </si>
  <si>
    <t>Auditorías de gestión conforme NTC 6047  Accesibilidad al Medio Físico.</t>
  </si>
  <si>
    <t>Superades y CLAVS - NTC 6047  Accesibilidad al Medio Físico. Espacios de Servicio al Ciudadano en la Administración Pública</t>
  </si>
  <si>
    <t xml:space="preserve">Auditoria de Cumplimiento Contraloria - Evaluar el cumplimiento de las Resoluciones VUR expedidas entre los años 2014 y 2015. </t>
  </si>
  <si>
    <t xml:space="preserve">Auditoria de Cumplimiento Contraloria _Evaluar el cumplimiento de los proyectos de Vivienda de Interés Prioritario - VIP denominados la Casona, Manzanas 54 y 55. </t>
  </si>
  <si>
    <t xml:space="preserve">Auditoria de Cumplimiento Contraloria_ Evaluar el cumplimiento y la gestión realizada a las cuentas y préstamos por cobrar vigencias 2020 y 2021. </t>
  </si>
  <si>
    <t>Auditoria de Regularidad Contraloria _Evaluar la gestión fiscal vigencia 2021.</t>
  </si>
  <si>
    <t>Políticas de alto nivel (protección y retención de datos), Inventario de datos, Procedimientos de protección de datos personales</t>
  </si>
  <si>
    <t>Auditoria_Evaluación de Cumplimiento Protección de Datos Personales</t>
  </si>
  <si>
    <t>Auditoria_Plan Estratégico de Tecnologías PETI</t>
  </si>
  <si>
    <t>Auditoria_Proceso Gestión Tecnología de la Información y las Comunicaciones</t>
  </si>
  <si>
    <t>Auditoria_Evaluación a la Implementación del Modelo de Seguridad y Privacidad de la Información (MSPI)</t>
  </si>
  <si>
    <t>Proyecto_ Implementación Aplicativo_ Sistema Gestión de Planes de Mejoramiento</t>
  </si>
  <si>
    <r>
      <rPr>
        <b/>
        <sz val="26"/>
        <color theme="1"/>
        <rFont val="Calibri"/>
        <family val="2"/>
      </rPr>
      <t>Humanos</t>
    </r>
    <r>
      <rPr>
        <sz val="26"/>
        <color theme="1"/>
        <rFont val="Calibri"/>
        <family val="2"/>
      </rPr>
      <t xml:space="preserve">: Profesionales en las siguientes disciplinas: Contador, Abogado, Ingeniero/Arquitecto, Ingeniero de Sistemas, Economista y Administrador Público.
</t>
    </r>
    <r>
      <rPr>
        <b/>
        <sz val="26"/>
        <color theme="1"/>
        <rFont val="Calibri"/>
        <family val="2"/>
      </rPr>
      <t>Tecnológicos</t>
    </r>
    <r>
      <rPr>
        <sz val="26"/>
        <color theme="1"/>
        <rFont val="Calibri"/>
        <family val="2"/>
      </rPr>
      <t xml:space="preserve">: Equipos de cómputo, acceso a los Sistemas de Información de la entidad
</t>
    </r>
    <r>
      <rPr>
        <b/>
        <sz val="26"/>
        <color theme="1"/>
        <rFont val="Calibri"/>
        <family val="2"/>
      </rPr>
      <t xml:space="preserve">Otros: </t>
    </r>
    <r>
      <rPr>
        <sz val="26"/>
        <color theme="1"/>
        <rFont val="Calibri"/>
        <family val="2"/>
      </rPr>
      <t>Logísticos para el desplazamiento a terreno.</t>
    </r>
  </si>
  <si>
    <t>Original firmado</t>
  </si>
  <si>
    <t>Soporte_Acta No.1 Comité Institucional de Coordinaciòn de Control Interno 31/01/2022</t>
  </si>
  <si>
    <t>Evalución estado de las FIDUCIAS a cargo de la DUT, especificamente un proyecto seleccionado</t>
  </si>
  <si>
    <t>Programación FUSS</t>
  </si>
  <si>
    <t xml:space="preserve">Enero </t>
  </si>
  <si>
    <t>Febrero</t>
  </si>
  <si>
    <t>Marzo</t>
  </si>
  <si>
    <t>Abril</t>
  </si>
  <si>
    <t>Mayo</t>
  </si>
  <si>
    <t>Junio</t>
  </si>
  <si>
    <t>Julio</t>
  </si>
  <si>
    <t>Agosto</t>
  </si>
  <si>
    <t>Septiembre</t>
  </si>
  <si>
    <t>Octubre</t>
  </si>
  <si>
    <t>Noviembre</t>
  </si>
  <si>
    <t>Diciembre</t>
  </si>
  <si>
    <t xml:space="preserve">Indicador </t>
  </si>
  <si>
    <t>Programación Informes de Ley</t>
  </si>
  <si>
    <t>Martha Rodríguez</t>
  </si>
  <si>
    <t>202211200034423 Certificación formulación PM Auditoría Cod 50 30032022</t>
  </si>
  <si>
    <t>Certificado Diligenciamiento RDM11_4935503464087782955</t>
  </si>
  <si>
    <t>PROGRAMADO</t>
  </si>
  <si>
    <t>EJECUTADO</t>
  </si>
  <si>
    <t>Cumplimiento FUSS</t>
  </si>
  <si>
    <t>202211200033963
Certificado Diligenciamiento RDM11_4935503464087782955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</si>
</sst>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30" x14ac:knownFonts="1">
    <font>
      <sz val="11"/>
      <color theme="1"/>
      <name val="Calibri"/>
      <family val="2"/>
      <scheme val="minor"/>
    </font>
    <font>
      <sz val="11"/>
      <color theme="1"/>
      <name val="Calibri"/>
      <family val="2"/>
      <scheme val="minor"/>
    </font>
    <font>
      <b/>
      <sz val="22"/>
      <color theme="1"/>
      <name val="Arial"/>
      <family val="2"/>
    </font>
    <font>
      <b/>
      <sz val="16"/>
      <name val="Arial"/>
      <family val="2"/>
    </font>
    <font>
      <sz val="19"/>
      <color theme="1"/>
      <name val="Calibri"/>
      <family val="2"/>
    </font>
    <font>
      <sz val="22"/>
      <color theme="1"/>
      <name val="Calibri"/>
      <family val="2"/>
    </font>
    <font>
      <b/>
      <sz val="19"/>
      <color theme="1"/>
      <name val="Calibri"/>
      <family val="2"/>
    </font>
    <font>
      <sz val="19"/>
      <name val="Calibri"/>
      <family val="2"/>
      <scheme val="minor"/>
    </font>
    <font>
      <b/>
      <sz val="8"/>
      <color rgb="FF84B4E0"/>
      <name val="Calibri"/>
      <family val="2"/>
      <scheme val="minor"/>
    </font>
    <font>
      <sz val="19"/>
      <color theme="1"/>
      <name val="Calibri"/>
      <family val="2"/>
      <scheme val="minor"/>
    </font>
    <font>
      <b/>
      <sz val="22"/>
      <color theme="1"/>
      <name val="Calibri"/>
      <family val="2"/>
    </font>
    <font>
      <sz val="12"/>
      <name val="Calibri"/>
      <family val="2"/>
      <scheme val="minor"/>
    </font>
    <font>
      <b/>
      <sz val="20"/>
      <name val="Calibri"/>
      <family val="2"/>
      <scheme val="minor"/>
    </font>
    <font>
      <sz val="22"/>
      <color theme="1"/>
      <name val="Calibri"/>
      <family val="2"/>
      <scheme val="minor"/>
    </font>
    <font>
      <sz val="11"/>
      <color theme="0"/>
      <name val="Calibri"/>
      <family val="2"/>
      <scheme val="minor"/>
    </font>
    <font>
      <sz val="10"/>
      <color theme="1"/>
      <name val="Arial"/>
      <family val="2"/>
    </font>
    <font>
      <b/>
      <sz val="24"/>
      <color theme="1"/>
      <name val="Calibri"/>
      <family val="2"/>
      <scheme val="minor"/>
    </font>
    <font>
      <sz val="24"/>
      <color theme="1"/>
      <name val="Calibri"/>
      <family val="2"/>
      <scheme val="minor"/>
    </font>
    <font>
      <b/>
      <sz val="26"/>
      <color theme="1"/>
      <name val="Calibri"/>
      <family val="2"/>
      <scheme val="minor"/>
    </font>
    <font>
      <b/>
      <sz val="26"/>
      <color theme="1"/>
      <name val="Arial"/>
      <family val="2"/>
    </font>
    <font>
      <sz val="26"/>
      <color theme="1"/>
      <name val="Calibri"/>
      <family val="2"/>
    </font>
    <font>
      <b/>
      <sz val="22"/>
      <color rgb="FF000000"/>
      <name val="Arial"/>
      <family val="2"/>
    </font>
    <font>
      <b/>
      <sz val="22"/>
      <name val="Calibri"/>
      <family val="2"/>
      <scheme val="minor"/>
    </font>
    <font>
      <b/>
      <sz val="26"/>
      <color theme="1"/>
      <name val="Calibri"/>
      <family val="2"/>
    </font>
    <font>
      <sz val="26"/>
      <color theme="1"/>
      <name val="Calibri"/>
      <family val="2"/>
      <scheme val="minor"/>
    </font>
    <font>
      <sz val="26"/>
      <color rgb="FF000000"/>
      <name val="Calibri"/>
      <family val="2"/>
      <scheme val="minor"/>
    </font>
    <font>
      <sz val="26"/>
      <color theme="0" tint="-0.14999847407452621"/>
      <name val="Calibri"/>
      <family val="2"/>
    </font>
    <font>
      <b/>
      <sz val="11"/>
      <color theme="1"/>
      <name val="Calibri"/>
      <family val="2"/>
      <scheme val="minor"/>
    </font>
    <font>
      <sz val="8"/>
      <name val="Calibri"/>
      <family val="2"/>
      <scheme val="minor"/>
    </font>
    <font>
      <b/>
      <sz val="10"/>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39997558519241921"/>
        <bgColor indexed="64"/>
      </patternFill>
    </fill>
    <fill>
      <patternFill patternType="solid">
        <fgColor theme="4"/>
        <bgColor indexed="64"/>
      </patternFill>
    </fill>
    <fill>
      <patternFill patternType="solid">
        <fgColor theme="4" tint="0.79998168889431442"/>
        <bgColor indexed="64"/>
      </patternFill>
    </fill>
    <fill>
      <patternFill patternType="solid">
        <fgColor rgb="FFCCFFCC"/>
        <bgColor indexed="64"/>
      </patternFill>
    </fill>
    <fill>
      <patternFill patternType="solid">
        <fgColor rgb="FFFFFF00"/>
        <bgColor indexed="64"/>
      </patternFill>
    </fill>
    <fill>
      <patternFill patternType="solid">
        <fgColor theme="4"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right/>
      <top/>
      <bottom style="medium">
        <color indexed="64"/>
      </bottom>
      <diagonal/>
    </border>
    <border>
      <left/>
      <right style="medium">
        <color auto="1"/>
      </right>
      <top/>
      <bottom style="medium">
        <color indexed="64"/>
      </bottom>
      <diagonal/>
    </border>
    <border>
      <left/>
      <right/>
      <top style="medium">
        <color indexed="64"/>
      </top>
      <bottom/>
      <diagonal/>
    </border>
    <border>
      <left/>
      <right style="medium">
        <color auto="1"/>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4">
    <xf numFmtId="0" fontId="0" fillId="0" borderId="0"/>
    <xf numFmtId="164" fontId="1" fillId="0" borderId="0" applyFont="0" applyFill="0" applyBorder="0" applyAlignment="0" applyProtection="0"/>
    <xf numFmtId="0" fontId="15" fillId="0" borderId="0"/>
    <xf numFmtId="9" fontId="1" fillId="0" borderId="0" applyFont="0" applyFill="0" applyBorder="0" applyAlignment="0" applyProtection="0"/>
  </cellStyleXfs>
  <cellXfs count="169">
    <xf numFmtId="0" fontId="0" fillId="0" borderId="0" xfId="0"/>
    <xf numFmtId="0" fontId="5" fillId="3" borderId="1" xfId="0" applyFont="1" applyFill="1" applyBorder="1" applyAlignment="1">
      <alignment vertical="center" wrapText="1"/>
    </xf>
    <xf numFmtId="15" fontId="7" fillId="3" borderId="1" xfId="0" applyNumberFormat="1" applyFont="1" applyFill="1" applyBorder="1" applyAlignment="1">
      <alignment horizontal="center" vertical="center"/>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0" borderId="0" xfId="0" applyAlignment="1">
      <alignment vertical="top"/>
    </xf>
    <xf numFmtId="0" fontId="5" fillId="3" borderId="1" xfId="0" applyFont="1" applyFill="1" applyBorder="1" applyAlignment="1">
      <alignment vertical="top" wrapText="1"/>
    </xf>
    <xf numFmtId="0" fontId="0" fillId="0" borderId="0" xfId="0" applyAlignment="1">
      <alignment horizontal="center" vertical="center"/>
    </xf>
    <xf numFmtId="0" fontId="0" fillId="0" borderId="0" xfId="0" applyAlignment="1">
      <alignment vertical="center"/>
    </xf>
    <xf numFmtId="0" fontId="11" fillId="0" borderId="0" xfId="0" applyFont="1" applyAlignment="1">
      <alignment vertical="center"/>
    </xf>
    <xf numFmtId="15" fontId="5" fillId="3"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49" fontId="0" fillId="0" borderId="0" xfId="0" applyNumberFormat="1" applyAlignment="1">
      <alignment vertical="center"/>
    </xf>
    <xf numFmtId="49" fontId="5" fillId="3" borderId="1" xfId="0" applyNumberFormat="1" applyFont="1" applyFill="1" applyBorder="1" applyAlignment="1">
      <alignment horizontal="center" vertical="center" wrapText="1"/>
    </xf>
    <xf numFmtId="0" fontId="13" fillId="3" borderId="1" xfId="0" applyFont="1" applyFill="1" applyBorder="1" applyAlignment="1">
      <alignment vertical="top" wrapText="1"/>
    </xf>
    <xf numFmtId="0" fontId="0" fillId="0" borderId="0" xfId="0" pivotButton="1"/>
    <xf numFmtId="0" fontId="0" fillId="0" borderId="0" xfId="0" applyAlignment="1">
      <alignment horizontal="left"/>
    </xf>
    <xf numFmtId="0" fontId="0" fillId="0" borderId="0" xfId="0" applyNumberFormat="1"/>
    <xf numFmtId="15" fontId="0" fillId="0" borderId="0" xfId="0" applyNumberFormat="1" applyAlignment="1">
      <alignment horizontal="center" vertical="center"/>
    </xf>
    <xf numFmtId="0" fontId="5" fillId="3" borderId="1" xfId="0" applyFont="1" applyFill="1" applyBorder="1" applyAlignment="1">
      <alignment horizontal="left" vertical="top" wrapText="1"/>
    </xf>
    <xf numFmtId="0" fontId="0" fillId="0" borderId="0" xfId="0" applyAlignment="1">
      <alignment horizontal="left" indent="1"/>
    </xf>
    <xf numFmtId="0" fontId="0" fillId="0" borderId="0" xfId="0" applyAlignment="1"/>
    <xf numFmtId="0" fontId="8" fillId="5" borderId="1" xfId="0" applyFont="1" applyFill="1" applyBorder="1" applyAlignment="1">
      <alignment horizontal="center" vertical="center" wrapText="1"/>
    </xf>
    <xf numFmtId="0" fontId="5" fillId="3" borderId="19" xfId="0" applyFont="1" applyFill="1" applyBorder="1" applyAlignment="1">
      <alignment vertical="top" wrapText="1"/>
    </xf>
    <xf numFmtId="0" fontId="5" fillId="3" borderId="19" xfId="0" applyFont="1" applyFill="1" applyBorder="1" applyAlignment="1">
      <alignment horizontal="center" vertical="center" wrapText="1"/>
    </xf>
    <xf numFmtId="15" fontId="5" fillId="3" borderId="19" xfId="0" applyNumberFormat="1" applyFont="1" applyFill="1" applyBorder="1" applyAlignment="1">
      <alignment horizontal="center" vertical="center" wrapText="1"/>
    </xf>
    <xf numFmtId="0" fontId="8" fillId="3" borderId="19" xfId="0" applyFont="1" applyFill="1" applyBorder="1" applyAlignment="1">
      <alignment horizontal="center" vertical="center" wrapText="1"/>
    </xf>
    <xf numFmtId="0" fontId="5" fillId="3" borderId="24" xfId="0" applyFont="1" applyFill="1" applyBorder="1" applyAlignment="1">
      <alignment vertical="top" wrapText="1"/>
    </xf>
    <xf numFmtId="0" fontId="5" fillId="3" borderId="24" xfId="0" applyFont="1" applyFill="1" applyBorder="1" applyAlignment="1">
      <alignment horizontal="center" vertical="center" wrapText="1"/>
    </xf>
    <xf numFmtId="15" fontId="5" fillId="3" borderId="24" xfId="0" applyNumberFormat="1" applyFont="1" applyFill="1" applyBorder="1" applyAlignment="1">
      <alignment horizontal="center" vertical="center" wrapText="1"/>
    </xf>
    <xf numFmtId="0" fontId="8" fillId="3" borderId="24"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3" fillId="2" borderId="26" xfId="0" applyFont="1" applyFill="1" applyBorder="1" applyAlignment="1">
      <alignment horizontal="center" vertical="center" textRotation="90" wrapText="1"/>
    </xf>
    <xf numFmtId="0" fontId="14" fillId="0" borderId="0" xfId="0" applyFont="1" applyAlignment="1">
      <alignment vertical="center"/>
    </xf>
    <xf numFmtId="0" fontId="5" fillId="3" borderId="24" xfId="0" applyFont="1" applyFill="1" applyBorder="1" applyAlignment="1">
      <alignment horizontal="left" vertical="top" wrapText="1"/>
    </xf>
    <xf numFmtId="0" fontId="8" fillId="4" borderId="19"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19" fillId="2" borderId="26" xfId="0" applyFont="1" applyFill="1" applyBorder="1" applyAlignment="1">
      <alignment horizontal="center" vertical="center" wrapText="1"/>
    </xf>
    <xf numFmtId="0" fontId="20" fillId="3" borderId="23" xfId="0" applyFont="1" applyFill="1" applyBorder="1" applyAlignment="1">
      <alignment vertical="center" wrapText="1"/>
    </xf>
    <xf numFmtId="0" fontId="20" fillId="3" borderId="24" xfId="0" applyFont="1" applyFill="1" applyBorder="1" applyAlignment="1">
      <alignment vertical="center" wrapText="1"/>
    </xf>
    <xf numFmtId="0" fontId="20" fillId="3" borderId="24" xfId="0" applyFont="1" applyFill="1" applyBorder="1" applyAlignment="1">
      <alignment vertical="top" wrapText="1"/>
    </xf>
    <xf numFmtId="0" fontId="20" fillId="3" borderId="16" xfId="0" applyFont="1" applyFill="1" applyBorder="1" applyAlignment="1">
      <alignment vertical="center" wrapText="1"/>
    </xf>
    <xf numFmtId="0" fontId="20" fillId="3" borderId="1" xfId="0" applyFont="1" applyFill="1" applyBorder="1" applyAlignment="1">
      <alignment vertical="center" wrapText="1"/>
    </xf>
    <xf numFmtId="0" fontId="20" fillId="3" borderId="1" xfId="0" applyFont="1" applyFill="1" applyBorder="1" applyAlignment="1">
      <alignment vertical="top" wrapText="1"/>
    </xf>
    <xf numFmtId="0" fontId="20" fillId="3" borderId="18" xfId="0" applyFont="1" applyFill="1" applyBorder="1" applyAlignment="1">
      <alignment vertical="center" wrapText="1"/>
    </xf>
    <xf numFmtId="0" fontId="20" fillId="3" borderId="19" xfId="0" applyFont="1" applyFill="1" applyBorder="1" applyAlignment="1">
      <alignment vertical="center" wrapText="1"/>
    </xf>
    <xf numFmtId="0" fontId="20" fillId="3" borderId="19" xfId="0" applyFont="1" applyFill="1" applyBorder="1" applyAlignment="1">
      <alignment vertical="top" wrapText="1"/>
    </xf>
    <xf numFmtId="0" fontId="2" fillId="2" borderId="2" xfId="2" applyFont="1" applyFill="1" applyBorder="1" applyAlignment="1">
      <alignment horizontal="center" vertical="center"/>
    </xf>
    <xf numFmtId="0" fontId="11" fillId="3" borderId="0" xfId="0" applyFont="1" applyFill="1" applyAlignment="1">
      <alignment vertical="center"/>
    </xf>
    <xf numFmtId="0" fontId="0" fillId="3" borderId="0" xfId="0" applyFill="1" applyAlignment="1">
      <alignment vertical="center"/>
    </xf>
    <xf numFmtId="49" fontId="0" fillId="3" borderId="0" xfId="0" applyNumberFormat="1" applyFill="1" applyAlignment="1">
      <alignment vertical="center"/>
    </xf>
    <xf numFmtId="0" fontId="0" fillId="3" borderId="0" xfId="0" applyFill="1" applyAlignment="1"/>
    <xf numFmtId="0" fontId="0" fillId="3" borderId="0" xfId="0" applyFill="1" applyAlignment="1">
      <alignment vertical="top"/>
    </xf>
    <xf numFmtId="0" fontId="0" fillId="3" borderId="0" xfId="0" applyFill="1" applyAlignment="1">
      <alignment horizontal="center" vertical="center"/>
    </xf>
    <xf numFmtId="15" fontId="0" fillId="3" borderId="0" xfId="0" applyNumberFormat="1" applyFill="1" applyAlignment="1">
      <alignment horizontal="center" vertical="center"/>
    </xf>
    <xf numFmtId="0" fontId="14" fillId="3" borderId="0" xfId="0" applyFont="1" applyFill="1" applyAlignment="1">
      <alignment horizontal="center" vertical="center"/>
    </xf>
    <xf numFmtId="0" fontId="14" fillId="3" borderId="0" xfId="0" applyFont="1" applyFill="1" applyAlignment="1">
      <alignment vertical="center"/>
    </xf>
    <xf numFmtId="0" fontId="17" fillId="3" borderId="22" xfId="0" applyFont="1" applyFill="1" applyBorder="1" applyAlignment="1">
      <alignment horizontal="center" vertical="center"/>
    </xf>
    <xf numFmtId="0" fontId="17" fillId="3" borderId="17" xfId="0" applyFont="1" applyFill="1" applyBorder="1" applyAlignment="1">
      <alignment horizontal="center" vertical="center"/>
    </xf>
    <xf numFmtId="0" fontId="3" fillId="2" borderId="32" xfId="0" applyFont="1" applyFill="1" applyBorder="1" applyAlignment="1">
      <alignment horizontal="center" vertical="center" textRotation="90" wrapText="1"/>
    </xf>
    <xf numFmtId="0" fontId="8" fillId="3" borderId="33"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0" borderId="1" xfId="0" applyBorder="1" applyAlignment="1">
      <alignment vertical="center"/>
    </xf>
    <xf numFmtId="0" fontId="12" fillId="3" borderId="24" xfId="0" applyFont="1" applyFill="1" applyBorder="1" applyAlignment="1">
      <alignment horizontal="center" vertical="center" wrapText="1"/>
    </xf>
    <xf numFmtId="15" fontId="7" fillId="3" borderId="24" xfId="0" applyNumberFormat="1" applyFont="1" applyFill="1" applyBorder="1" applyAlignment="1">
      <alignment horizontal="center" vertical="center"/>
    </xf>
    <xf numFmtId="0" fontId="9" fillId="3"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49" fontId="2" fillId="2" borderId="27" xfId="0" applyNumberFormat="1" applyFont="1" applyFill="1" applyBorder="1" applyAlignment="1">
      <alignment horizontal="center" vertical="center" wrapText="1"/>
    </xf>
    <xf numFmtId="0" fontId="2" fillId="2" borderId="2" xfId="2" applyFont="1" applyFill="1" applyBorder="1" applyAlignment="1">
      <alignment horizontal="center" vertical="center" wrapText="1"/>
    </xf>
    <xf numFmtId="14" fontId="17" fillId="3" borderId="20" xfId="0" applyNumberFormat="1" applyFont="1" applyFill="1" applyBorder="1" applyAlignment="1">
      <alignment horizontal="center" vertical="center"/>
    </xf>
    <xf numFmtId="0" fontId="2" fillId="2" borderId="2" xfId="2" applyFont="1" applyFill="1" applyBorder="1" applyAlignment="1">
      <alignment horizontal="left" vertical="center"/>
    </xf>
    <xf numFmtId="0" fontId="16" fillId="3" borderId="36" xfId="0" applyFont="1" applyFill="1" applyBorder="1" applyAlignment="1">
      <alignment vertical="center"/>
    </xf>
    <xf numFmtId="0" fontId="16" fillId="3" borderId="37" xfId="0" applyFont="1" applyFill="1" applyBorder="1" applyAlignment="1">
      <alignment vertical="center"/>
    </xf>
    <xf numFmtId="0" fontId="16" fillId="3" borderId="38" xfId="0" applyFont="1" applyFill="1" applyBorder="1" applyAlignment="1">
      <alignment vertical="center"/>
    </xf>
    <xf numFmtId="0" fontId="22" fillId="3" borderId="24"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4" fillId="3" borderId="3" xfId="0" applyFont="1" applyFill="1" applyBorder="1" applyAlignment="1">
      <alignment horizontal="center" vertical="center"/>
    </xf>
    <xf numFmtId="14" fontId="25" fillId="3" borderId="2" xfId="0" applyNumberFormat="1" applyFont="1" applyFill="1" applyBorder="1" applyAlignment="1">
      <alignment horizontal="center" vertical="center" wrapText="1"/>
    </xf>
    <xf numFmtId="9" fontId="0" fillId="3" borderId="0" xfId="3" applyFont="1" applyFill="1" applyAlignment="1">
      <alignment horizontal="center" vertical="center"/>
    </xf>
    <xf numFmtId="1" fontId="5" fillId="3" borderId="1" xfId="0" applyNumberFormat="1" applyFont="1" applyFill="1" applyBorder="1" applyAlignment="1">
      <alignment horizontal="center" vertical="center" wrapText="1"/>
    </xf>
    <xf numFmtId="10" fontId="0" fillId="0" borderId="1" xfId="0" applyNumberFormat="1" applyBorder="1"/>
    <xf numFmtId="0" fontId="0" fillId="0" borderId="1" xfId="0" applyBorder="1"/>
    <xf numFmtId="9" fontId="0" fillId="0" borderId="1" xfId="3" applyFont="1" applyBorder="1"/>
    <xf numFmtId="0" fontId="27" fillId="6" borderId="1" xfId="0" applyFont="1" applyFill="1" applyBorder="1" applyAlignment="1">
      <alignment horizontal="center" wrapText="1"/>
    </xf>
    <xf numFmtId="0" fontId="20" fillId="3" borderId="1" xfId="0" applyFont="1" applyFill="1" applyBorder="1" applyAlignment="1" applyProtection="1">
      <alignment horizontal="center" vertical="center" wrapText="1"/>
      <protection locked="0"/>
    </xf>
    <xf numFmtId="0" fontId="0" fillId="3" borderId="15" xfId="0" applyFill="1" applyBorder="1" applyAlignment="1">
      <alignment horizontal="center" vertical="center"/>
    </xf>
    <xf numFmtId="0" fontId="0" fillId="3" borderId="9" xfId="0" applyFill="1" applyBorder="1" applyAlignment="1">
      <alignment horizontal="center" vertical="center"/>
    </xf>
    <xf numFmtId="0" fontId="0" fillId="3" borderId="7" xfId="0" applyFill="1" applyBorder="1" applyAlignment="1">
      <alignment horizontal="center" vertical="center"/>
    </xf>
    <xf numFmtId="0" fontId="2" fillId="2" borderId="3" xfId="2" applyFont="1" applyFill="1" applyBorder="1" applyAlignment="1">
      <alignment horizontal="left" vertical="center"/>
    </xf>
    <xf numFmtId="0" fontId="2" fillId="2" borderId="39" xfId="0" applyFont="1" applyFill="1" applyBorder="1" applyAlignment="1">
      <alignment horizontal="center" vertical="center" wrapText="1"/>
    </xf>
    <xf numFmtId="0" fontId="20" fillId="7" borderId="24" xfId="0" applyFont="1" applyFill="1" applyBorder="1" applyAlignment="1" applyProtection="1">
      <alignment horizontal="center" vertical="center" wrapText="1"/>
      <protection locked="0"/>
    </xf>
    <xf numFmtId="10" fontId="0" fillId="0" borderId="1" xfId="3" applyNumberFormat="1" applyFont="1" applyBorder="1"/>
    <xf numFmtId="10" fontId="0" fillId="0" borderId="24" xfId="3" applyNumberFormat="1" applyFont="1" applyBorder="1"/>
    <xf numFmtId="0" fontId="0" fillId="0" borderId="1" xfId="0" pivotButton="1" applyBorder="1"/>
    <xf numFmtId="9" fontId="0" fillId="0" borderId="24" xfId="3" applyFont="1" applyBorder="1"/>
    <xf numFmtId="10" fontId="0" fillId="0" borderId="24" xfId="0" applyNumberFormat="1" applyBorder="1"/>
    <xf numFmtId="9" fontId="0" fillId="0" borderId="0" xfId="3" applyFont="1"/>
    <xf numFmtId="0" fontId="27" fillId="8" borderId="0" xfId="0" applyFont="1" applyFill="1" applyAlignment="1">
      <alignment horizontal="center"/>
    </xf>
    <xf numFmtId="9" fontId="0" fillId="0" borderId="0" xfId="0" applyNumberFormat="1"/>
    <xf numFmtId="0" fontId="0" fillId="9" borderId="0" xfId="0" applyFill="1"/>
    <xf numFmtId="0" fontId="27" fillId="9" borderId="0" xfId="0" applyFont="1" applyFill="1"/>
    <xf numFmtId="10" fontId="0" fillId="0" borderId="0" xfId="3" applyNumberFormat="1" applyFont="1"/>
    <xf numFmtId="15" fontId="5" fillId="8" borderId="1" xfId="0" applyNumberFormat="1" applyFont="1" applyFill="1" applyBorder="1" applyAlignment="1">
      <alignment horizontal="center" vertical="center" wrapText="1"/>
    </xf>
    <xf numFmtId="0" fontId="26" fillId="3" borderId="0" xfId="0" applyFont="1" applyFill="1" applyBorder="1" applyAlignment="1">
      <alignment vertical="center" wrapText="1"/>
    </xf>
    <xf numFmtId="0" fontId="26" fillId="3" borderId="0" xfId="0" applyFont="1" applyFill="1" applyBorder="1" applyAlignment="1">
      <alignment horizontal="left" vertical="center" wrapText="1"/>
    </xf>
    <xf numFmtId="0" fontId="0" fillId="3" borderId="6" xfId="0" applyFill="1" applyBorder="1" applyAlignment="1">
      <alignment horizontal="center" vertical="center"/>
    </xf>
    <xf numFmtId="0" fontId="0" fillId="3" borderId="31" xfId="0" applyFill="1" applyBorder="1" applyAlignment="1">
      <alignment horizontal="center" vertical="center"/>
    </xf>
    <xf numFmtId="0" fontId="0" fillId="3" borderId="8" xfId="0" applyFill="1" applyBorder="1" applyAlignment="1">
      <alignment horizontal="center" vertical="center"/>
    </xf>
    <xf numFmtId="0" fontId="18" fillId="3" borderId="15" xfId="0" applyFont="1" applyFill="1" applyBorder="1" applyAlignment="1">
      <alignment horizontal="center" vertical="center"/>
    </xf>
    <xf numFmtId="0" fontId="18" fillId="3" borderId="13" xfId="0" applyFont="1" applyFill="1" applyBorder="1" applyAlignment="1">
      <alignment horizontal="center" vertical="center"/>
    </xf>
    <xf numFmtId="0" fontId="18" fillId="3" borderId="14" xfId="0" applyFont="1" applyFill="1" applyBorder="1" applyAlignment="1">
      <alignment horizontal="center" vertical="center"/>
    </xf>
    <xf numFmtId="0" fontId="20" fillId="3" borderId="3" xfId="0" quotePrefix="1" applyFont="1" applyFill="1" applyBorder="1" applyAlignment="1">
      <alignment horizontal="justify" vertical="center" wrapText="1"/>
    </xf>
    <xf numFmtId="0" fontId="20" fillId="3" borderId="4" xfId="0" applyFont="1" applyFill="1" applyBorder="1" applyAlignment="1">
      <alignment horizontal="justify" vertical="center" wrapText="1"/>
    </xf>
    <xf numFmtId="0" fontId="20" fillId="3" borderId="5" xfId="0" applyFont="1" applyFill="1" applyBorder="1" applyAlignment="1">
      <alignment horizontal="justify" vertical="center" wrapText="1"/>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18" fillId="3" borderId="9" xfId="0" applyFont="1" applyFill="1" applyBorder="1" applyAlignment="1">
      <alignment horizontal="center" vertical="center"/>
    </xf>
    <xf numFmtId="0" fontId="18" fillId="3" borderId="0" xfId="0" applyFont="1" applyFill="1" applyBorder="1" applyAlignment="1">
      <alignment horizontal="center" vertical="center"/>
    </xf>
    <xf numFmtId="0" fontId="18" fillId="3" borderId="10"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12" xfId="0" applyFont="1" applyFill="1" applyBorder="1" applyAlignment="1">
      <alignment horizontal="center" vertical="center"/>
    </xf>
    <xf numFmtId="0" fontId="20" fillId="3" borderId="3" xfId="0" applyFont="1" applyFill="1" applyBorder="1" applyAlignment="1">
      <alignment horizontal="left" vertical="center" wrapText="1"/>
    </xf>
    <xf numFmtId="0" fontId="20" fillId="3" borderId="4" xfId="0" applyFont="1" applyFill="1" applyBorder="1" applyAlignment="1">
      <alignment horizontal="left" vertical="center" wrapText="1"/>
    </xf>
    <xf numFmtId="0" fontId="20" fillId="3" borderId="5" xfId="0" applyFont="1" applyFill="1" applyBorder="1" applyAlignment="1">
      <alignment horizontal="left" vertical="center" wrapText="1"/>
    </xf>
    <xf numFmtId="0" fontId="24" fillId="3" borderId="3" xfId="0" applyFont="1" applyFill="1" applyBorder="1" applyAlignment="1">
      <alignment horizontal="center" vertical="center"/>
    </xf>
    <xf numFmtId="0" fontId="24" fillId="3" borderId="4" xfId="0" applyFont="1" applyFill="1" applyBorder="1" applyAlignment="1">
      <alignment horizontal="center" vertical="center"/>
    </xf>
    <xf numFmtId="0" fontId="24" fillId="3" borderId="5" xfId="0" applyFont="1" applyFill="1" applyBorder="1" applyAlignment="1">
      <alignment horizontal="center" vertical="center"/>
    </xf>
    <xf numFmtId="0" fontId="27" fillId="8" borderId="40" xfId="0" applyFont="1" applyFill="1" applyBorder="1" applyAlignment="1">
      <alignment horizontal="center" wrapText="1"/>
    </xf>
    <xf numFmtId="0" fontId="27" fillId="8" borderId="24" xfId="0" applyFont="1" applyFill="1" applyBorder="1" applyAlignment="1">
      <alignment horizontal="center" wrapText="1"/>
    </xf>
    <xf numFmtId="0" fontId="18" fillId="0" borderId="15"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9" xfId="0" applyFont="1" applyBorder="1" applyAlignment="1">
      <alignment horizontal="center" vertical="center"/>
    </xf>
    <xf numFmtId="0" fontId="18" fillId="0" borderId="0" xfId="0" applyFont="1" applyBorder="1" applyAlignment="1">
      <alignment horizontal="center" vertical="center"/>
    </xf>
    <xf numFmtId="0" fontId="18" fillId="0" borderId="10" xfId="0" applyFont="1" applyBorder="1" applyAlignment="1">
      <alignment horizontal="center" vertical="center"/>
    </xf>
    <xf numFmtId="0" fontId="18" fillId="0" borderId="7"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0" fillId="0" borderId="15" xfId="0" applyBorder="1" applyAlignment="1">
      <alignment vertical="center"/>
    </xf>
    <xf numFmtId="0" fontId="0" fillId="0" borderId="9" xfId="0" applyBorder="1" applyAlignment="1">
      <alignment vertical="center"/>
    </xf>
    <xf numFmtId="0" fontId="0" fillId="0" borderId="7" xfId="0" applyBorder="1" applyAlignment="1">
      <alignment vertical="center"/>
    </xf>
    <xf numFmtId="0" fontId="5" fillId="3" borderId="3" xfId="0" quotePrefix="1" applyFont="1" applyFill="1" applyBorder="1" applyAlignment="1">
      <alignment horizontal="justify" vertical="center" wrapText="1"/>
    </xf>
    <xf numFmtId="0" fontId="5" fillId="3" borderId="4" xfId="0" applyFont="1" applyFill="1" applyBorder="1" applyAlignment="1">
      <alignment horizontal="justify" vertical="center" wrapText="1"/>
    </xf>
    <xf numFmtId="0" fontId="5" fillId="3" borderId="5" xfId="0" applyFont="1" applyFill="1" applyBorder="1" applyAlignment="1">
      <alignment horizontal="justify" vertical="center" wrapText="1"/>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14" fontId="17" fillId="0" borderId="19" xfId="0" applyNumberFormat="1" applyFont="1" applyBorder="1" applyAlignment="1">
      <alignment horizontal="center" vertical="center"/>
    </xf>
    <xf numFmtId="14" fontId="17" fillId="0" borderId="20" xfId="0" applyNumberFormat="1" applyFont="1" applyBorder="1" applyAlignment="1">
      <alignment horizontal="center" vertical="center"/>
    </xf>
    <xf numFmtId="0" fontId="16" fillId="0" borderId="28" xfId="0" applyFont="1" applyBorder="1" applyAlignment="1">
      <alignment horizontal="center" vertical="center"/>
    </xf>
    <xf numFmtId="0" fontId="16" fillId="0" borderId="21" xfId="0" applyFont="1" applyBorder="1" applyAlignment="1">
      <alignment horizontal="center" vertical="center"/>
    </xf>
    <xf numFmtId="0" fontId="16" fillId="0" borderId="29" xfId="0" applyFont="1" applyBorder="1" applyAlignment="1">
      <alignment horizontal="center" vertical="center"/>
    </xf>
    <xf numFmtId="0" fontId="16" fillId="0" borderId="1" xfId="0" applyFont="1" applyBorder="1" applyAlignment="1">
      <alignment horizontal="center" vertical="center"/>
    </xf>
    <xf numFmtId="0" fontId="16" fillId="0" borderId="30" xfId="0" applyFont="1" applyBorder="1" applyAlignment="1">
      <alignment horizontal="center" vertical="center"/>
    </xf>
    <xf numFmtId="0" fontId="16" fillId="0" borderId="19"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5" fillId="3" borderId="3" xfId="0" applyFont="1" applyFill="1" applyBorder="1" applyAlignment="1">
      <alignment horizontal="justify" vertical="top" wrapText="1"/>
    </xf>
    <xf numFmtId="0" fontId="5" fillId="3" borderId="4" xfId="0" applyFont="1" applyFill="1" applyBorder="1" applyAlignment="1">
      <alignment horizontal="justify" vertical="top" wrapText="1"/>
    </xf>
    <xf numFmtId="0" fontId="5" fillId="3" borderId="5" xfId="0" applyFont="1" applyFill="1" applyBorder="1" applyAlignment="1">
      <alignment horizontal="justify" vertical="top" wrapText="1"/>
    </xf>
    <xf numFmtId="0" fontId="29" fillId="6" borderId="1" xfId="0" applyFont="1" applyFill="1" applyBorder="1" applyAlignment="1">
      <alignment horizontal="center" vertical="center" wrapText="1"/>
    </xf>
  </cellXfs>
  <cellStyles count="4">
    <cellStyle name="Millares 2" xfId="1" xr:uid="{00000000-0005-0000-0000-000000000000}"/>
    <cellStyle name="Normal" xfId="0" builtinId="0"/>
    <cellStyle name="Normal 2 3" xfId="2" xr:uid="{00000000-0005-0000-0000-000002000000}"/>
    <cellStyle name="Porcentaje" xfId="3" builtinId="5"/>
  </cellStyles>
  <dxfs count="54">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
      <fill>
        <patternFill>
          <bgColor theme="8" tint="0.39994506668294322"/>
        </patternFill>
      </fill>
    </dxf>
    <dxf>
      <fill>
        <patternFill>
          <bgColor theme="8" tint="0.39994506668294322"/>
        </patternFill>
      </fill>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
      <fill>
        <patternFill>
          <bgColor rgb="FFFF5D5D"/>
        </patternFill>
      </fill>
    </dxf>
    <dxf>
      <fill>
        <patternFill>
          <bgColor rgb="FF9999FF"/>
        </patternFill>
      </fill>
    </dxf>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
      <fill>
        <patternFill>
          <bgColor rgb="FFFF5D5D"/>
        </patternFill>
      </fill>
    </dxf>
    <dxf>
      <fill>
        <patternFill>
          <bgColor rgb="FF9999FF"/>
        </patternFill>
      </fill>
    </dxf>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
      <fill>
        <patternFill>
          <bgColor rgb="FFFF5D5D"/>
        </patternFill>
      </fill>
    </dxf>
    <dxf>
      <fill>
        <patternFill>
          <bgColor rgb="FF9999FF"/>
        </patternFill>
      </fill>
    </dxf>
    <dxf>
      <fill>
        <patternFill>
          <bgColor theme="8" tint="0.39994506668294322"/>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
      <fill>
        <patternFill>
          <bgColor theme="8" tint="0.39994506668294322"/>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s>
  <tableStyles count="0" defaultTableStyle="TableStyleMedium2" defaultPivotStyle="PivotStyleLight16"/>
  <colors>
    <mruColors>
      <color rgb="FFFF5D5D"/>
      <color rgb="FF9999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[04. Plan Anual de Auditorias_PAA2022 Aprobado _Seguimiento310320222.xlsx]TD_Detallado!TablaDinámica3</c:name>
    <c:fmtId val="3"/>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bestFit"/>
          <c:showLegendKey val="0"/>
          <c:showVal val="1"/>
          <c:showCatName val="0"/>
          <c:showSerName val="0"/>
          <c:showPercent val="1"/>
          <c:showBubbleSize val="0"/>
          <c:separator>
</c:separator>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s>
    <c:plotArea>
      <c:layout/>
      <c:pieChart>
        <c:varyColors val="1"/>
        <c:ser>
          <c:idx val="0"/>
          <c:order val="0"/>
          <c:tx>
            <c:strRef>
              <c:f>TD_Detallado!$B$29</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927-4A4C-97DE-D05B8F24B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927-4A4C-97DE-D05B8F24B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927-4A4C-97DE-D05B8F24B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927-4A4C-97DE-D05B8F24B53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bestFit"/>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TD_Detallado!$A$30:$A$34</c:f>
              <c:strCache>
                <c:ptCount val="4"/>
                <c:pt idx="0">
                  <c:v>Auditoria de Gestión</c:v>
                </c:pt>
                <c:pt idx="1">
                  <c:v>Informes Regulatorios</c:v>
                </c:pt>
                <c:pt idx="2">
                  <c:v>Relación Entes Externos de Control</c:v>
                </c:pt>
                <c:pt idx="3">
                  <c:v>Seguimiento Periódico</c:v>
                </c:pt>
              </c:strCache>
            </c:strRef>
          </c:cat>
          <c:val>
            <c:numRef>
              <c:f>TD_Detallado!$B$30:$B$34</c:f>
              <c:numCache>
                <c:formatCode>General</c:formatCode>
                <c:ptCount val="4"/>
                <c:pt idx="0">
                  <c:v>27</c:v>
                </c:pt>
                <c:pt idx="1">
                  <c:v>28</c:v>
                </c:pt>
                <c:pt idx="2">
                  <c:v>43</c:v>
                </c:pt>
                <c:pt idx="3">
                  <c:v>14</c:v>
                </c:pt>
              </c:numCache>
            </c:numRef>
          </c:val>
          <c:extLst>
            <c:ext xmlns:c16="http://schemas.microsoft.com/office/drawing/2014/chart" uri="{C3380CC4-5D6E-409C-BE32-E72D297353CC}">
              <c16:uniqueId val="{00000000-BD80-469B-942A-686C7BE2A782}"/>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6152209098862647"/>
          <c:y val="0.31559966462525518"/>
          <c:w val="0.32181124234470693"/>
          <c:h val="0.684400335374744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1262061</xdr:colOff>
      <xdr:row>0</xdr:row>
      <xdr:rowOff>0</xdr:rowOff>
    </xdr:from>
    <xdr:to>
      <xdr:col>0</xdr:col>
      <xdr:colOff>2524124</xdr:colOff>
      <xdr:row>2</xdr:row>
      <xdr:rowOff>357186</xdr:rowOff>
    </xdr:to>
    <xdr:pic>
      <xdr:nvPicPr>
        <xdr:cNvPr id="2" name="2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1262061" y="0"/>
          <a:ext cx="1262063" cy="119062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1023938</xdr:colOff>
      <xdr:row>0</xdr:row>
      <xdr:rowOff>119063</xdr:rowOff>
    </xdr:from>
    <xdr:to>
      <xdr:col>0</xdr:col>
      <xdr:colOff>2381250</xdr:colOff>
      <xdr:row>2</xdr:row>
      <xdr:rowOff>428625</xdr:rowOff>
    </xdr:to>
    <xdr:pic>
      <xdr:nvPicPr>
        <xdr:cNvPr id="2" name="2 Imagen">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1023938" y="119063"/>
          <a:ext cx="1357312" cy="135731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57150</xdr:colOff>
      <xdr:row>28</xdr:row>
      <xdr:rowOff>133350</xdr:rowOff>
    </xdr:from>
    <xdr:to>
      <xdr:col>18</xdr:col>
      <xdr:colOff>9525</xdr:colOff>
      <xdr:row>43</xdr:row>
      <xdr:rowOff>19050</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iana Constanza Ramírez Ardila" refreshedDate="44599.730559143522" createdVersion="6" refreshedVersion="6" minRefreshableVersion="3" recordCount="112" xr:uid="{00000000-000A-0000-FFFF-FFFF00000000}">
  <cacheSource type="worksheet">
    <worksheetSource ref="A9:Y121" sheet="Detallado"/>
  </cacheSource>
  <cacheFields count="25">
    <cacheField name="ROL " numFmtId="0">
      <sharedItems count="4">
        <s v="Relación Entes Externos de Control"/>
        <s v="Enfoque a la Prevención"/>
        <s v="Evaluación y Seguimiento"/>
        <s v="Líderazgo Estratégico"/>
      </sharedItems>
    </cacheField>
    <cacheField name="TIPO DE TRABAJO" numFmtId="0">
      <sharedItems count="5">
        <s v="Relación Entes Externos de Control"/>
        <s v="Informes Regulatorios"/>
        <s v="Seguimiento Periódico"/>
        <s v="Auditoria de Gestión"/>
        <s v="Liderazgo Estratégico" u="1"/>
      </sharedItems>
    </cacheField>
    <cacheField name="DENOMINACIÓN DEL TRABAJO" numFmtId="0">
      <sharedItems/>
    </cacheField>
    <cacheField name="NORMATIVIDAD / ALCANCE" numFmtId="0">
      <sharedItems/>
    </cacheField>
    <cacheField name="AUDITOR" numFmtId="0">
      <sharedItems count="11">
        <s v="Carlos Vargas"/>
        <s v="Liliana Pedraza"/>
        <s v="Kelly Serrano"/>
        <s v="Diana Ramírez - Carlos Vargas"/>
        <s v="Joan Gaitán"/>
        <s v="Elizabeth Saenz"/>
        <s v="Javier Sarmiento"/>
        <s v="Diana Ramírez - Joan Gaitán"/>
        <s v="Equipo OCI"/>
        <s v="Marcela Urrea"/>
        <s v="Diana Ramírez"/>
      </sharedItems>
    </cacheField>
    <cacheField name="Duración" numFmtId="0">
      <sharedItems containsSemiMixedTypes="0" containsString="0" containsNumber="1" containsInteger="1" minValue="1" maxValue="119"/>
    </cacheField>
    <cacheField name="INICIO" numFmtId="15">
      <sharedItems containsSemiMixedTypes="0" containsNonDate="0" containsDate="1" containsString="0" minDate="2022-01-03T00:00:00" maxDate="2022-12-08T00:00:00"/>
    </cacheField>
    <cacheField name="Mes_inicio" numFmtId="0">
      <sharedItems containsSemiMixedTypes="0" containsString="0" containsNumber="1" containsInteger="1" minValue="1" maxValue="12" count="12">
        <n v="1"/>
        <n v="2"/>
        <n v="3"/>
        <n v="4"/>
        <n v="5"/>
        <n v="6"/>
        <n v="7"/>
        <n v="8"/>
        <n v="9"/>
        <n v="10"/>
        <n v="11"/>
        <n v="12"/>
      </sharedItems>
    </cacheField>
    <cacheField name="FIN" numFmtId="15">
      <sharedItems containsSemiMixedTypes="0" containsNonDate="0" containsDate="1" containsString="0" minDate="2022-01-04T00:00:00" maxDate="2022-12-14T00:00:00"/>
    </cacheField>
    <cacheField name="Mes_Fin" numFmtId="0">
      <sharedItems containsSemiMixedTypes="0" containsString="0" containsNumber="1" containsInteger="1" minValue="1" maxValue="12"/>
    </cacheField>
    <cacheField name="Ene" numFmtId="0">
      <sharedItems containsMixedTypes="1" containsNumber="1" containsInteger="1" minValue="1" maxValue="1"/>
    </cacheField>
    <cacheField name="Feb" numFmtId="0">
      <sharedItems containsMixedTypes="1" containsNumber="1" containsInteger="1" minValue="1" maxValue="1"/>
    </cacheField>
    <cacheField name="Mar" numFmtId="0">
      <sharedItems containsMixedTypes="1" containsNumber="1" containsInteger="1" minValue="1" maxValue="1"/>
    </cacheField>
    <cacheField name="Abr" numFmtId="0">
      <sharedItems containsMixedTypes="1" containsNumber="1" containsInteger="1" minValue="1" maxValue="1"/>
    </cacheField>
    <cacheField name="May" numFmtId="0">
      <sharedItems containsMixedTypes="1" containsNumber="1" containsInteger="1" minValue="1" maxValue="1"/>
    </cacheField>
    <cacheField name="Jun" numFmtId="0">
      <sharedItems containsMixedTypes="1" containsNumber="1" containsInteger="1" minValue="1" maxValue="1"/>
    </cacheField>
    <cacheField name="Jul" numFmtId="0">
      <sharedItems containsMixedTypes="1" containsNumber="1" containsInteger="1" minValue="1" maxValue="1"/>
    </cacheField>
    <cacheField name="Ago" numFmtId="0">
      <sharedItems containsMixedTypes="1" containsNumber="1" containsInteger="1" minValue="1" maxValue="1"/>
    </cacheField>
    <cacheField name="Sep" numFmtId="0">
      <sharedItems containsMixedTypes="1" containsNumber="1" containsInteger="1" minValue="1" maxValue="1"/>
    </cacheField>
    <cacheField name="Oct" numFmtId="0">
      <sharedItems containsMixedTypes="1" containsNumber="1" containsInteger="1" minValue="1" maxValue="1"/>
    </cacheField>
    <cacheField name="Nov" numFmtId="0">
      <sharedItems containsMixedTypes="1" containsNumber="1" containsInteger="1" minValue="1" maxValue="1"/>
    </cacheField>
    <cacheField name="Dic" numFmtId="0">
      <sharedItems containsMixedTypes="1" containsNumber="1" containsInteger="1" minValue="1" maxValue="1"/>
    </cacheField>
    <cacheField name="ESTADO" numFmtId="0">
      <sharedItems/>
    </cacheField>
    <cacheField name="FECHA RADICACIÓN" numFmtId="15">
      <sharedItems containsDate="1" containsBlank="1" containsMixedTypes="1" minDate="2022-01-12T00:00:00" maxDate="2022-02-01T00:00:00"/>
    </cacheField>
    <cacheField name="No. RADICACIÓN INFORME"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iana Constanza Ramírez Ardila" refreshedDate="44599.73180173611" createdVersion="6" refreshedVersion="6" minRefreshableVersion="3" recordCount="111" xr:uid="{00000000-000A-0000-FFFF-FFFF01000000}">
  <cacheSource type="worksheet">
    <worksheetSource ref="A9:Y120" sheet="Detallado"/>
  </cacheSource>
  <cacheFields count="25">
    <cacheField name="ROL " numFmtId="0">
      <sharedItems count="5">
        <s v="Relación Entes Externos de Control"/>
        <s v="Enfoque a la Prevención"/>
        <s v="Evaluación y Seguimiento"/>
        <s v="Líderazgo Estratégico"/>
        <s v="Evaluación de la Gestión del Riesgo" u="1"/>
      </sharedItems>
    </cacheField>
    <cacheField name="TIPO DE TRABAJO" numFmtId="0">
      <sharedItems/>
    </cacheField>
    <cacheField name="DENOMINACIÓN DEL TRABAJO" numFmtId="0">
      <sharedItems count="56">
        <s v="Rendición Cuenta Mensual - Deuda Pública Mensual "/>
        <s v="Seguimiento Mapa de Riesgos de Corrupción- PAAC"/>
        <s v="Seguimiento Plan Anticorrupción y Atención al Ciudadano -PAAC"/>
        <s v="Evaluación Independiente del Estado del Sistema de Control Interno"/>
        <s v="Revisión Informe Gestión Judicial"/>
        <s v="Seguimiento a las medidas de Austeridad en el Gasto Público"/>
        <s v="Evaluar el cumplimiento de las Resoluciones VUR expedidas entre los años 2014 y 2015. "/>
        <s v="Reporte SIRECI - Delitos Contra la Administración Pública"/>
        <s v="Informe Presupuestal a la Personería"/>
        <s v="Rendición Cuenta Mensual a la Contraloria "/>
        <s v="Seguimiento a las Peticiones, Quejas, Reclamos y Sugerencias"/>
        <s v="Seguimiento a la Gestión de los Comités de Conciliación "/>
        <s v="Evaluación Institucional por Dependencias (12 Dependencias)"/>
        <s v="Seguimiento PAA y Presentación Comité Institucional de Control Interno"/>
        <s v="Seguimiento al contingente judicial (SIPROJ)"/>
        <s v="Seguimiento Plan Mejoramiento Auditoria Interna y Contraloria"/>
        <s v="Evaluación Control Interno Contable"/>
        <s v="Auditoría Evaluación a la Implementación de estándares publicación sede electrónica y web: Resolución 1519 de 2020 Anexo 2,3 y 4"/>
        <s v="Rendición Cuenta Anual a la Contraloría de Bogotá - SIVICOF"/>
        <s v="882-2021-Consorcio VIAS MC"/>
        <s v="Proceso Adquisición de bienes y servicios - Plan de Adquisiciones "/>
        <s v="Proceso Urbanizaciones y Titulación"/>
        <s v="Auditoria Servicios Administrativos - Inventarios de Bienes"/>
        <s v="879-2021-Consorcio INGECONSTRUCCIONES 16"/>
        <s v="Seguimiento Directiva 008 de 2013"/>
        <s v="Seguimiento Cumplimiento Normas de Derechos de Autor"/>
        <s v="Evaluar el cumplimiento de los proyectos de Vivienda de Interés Prioritario - VIP denominados la Casona, Manzanas 54 y 55. "/>
        <s v="Reporte Formulario Único Reporte de Avances de la Gestión (FURAG)"/>
        <s v="Seguimiento Ejecución Física, presupuestal y contractual"/>
        <s v="Evaluación al Proceso de Rendición de Cuentas de la Vigencia 2021"/>
        <s v="Proceso Reasentamientos - PI 7698 - Reasentamientos Humanos "/>
        <s v="001-2007-2007-Convenio FDL Sumapaz"/>
        <s v="668-2021-Consorcio AB 003-2021"/>
        <s v="Sistema de Seguridad de la Información"/>
        <s v="Auditoría Plan Estratégico de Seguridad Vial"/>
        <s v="Proceso Mejoramiento de Vivienda"/>
        <s v="Evaluar la gestión fiscal vigencia 2021."/>
        <s v="Arqueo de Caja Menor y Fuerte"/>
        <s v="416-2021-Unión Temporal Vial CU"/>
        <s v="599-2021-Maran SAS"/>
        <s v="Auditoria Sistema Gestión Salud y Seguridad en el Trabajo - SGSST"/>
        <s v="Auditorías de gestión conforme NTC 6047  Accesibildad al Medio Físico."/>
        <s v="Proceso Gestión Tecnología de la Información y las Comunicaciones"/>
        <s v="Proceso Gestión Financiera - Política de Gestión Presupuestal y Eficiencia GP"/>
        <s v="Convenio 686-2021"/>
        <s v="Verificación Reporte  Sistema de Información Distrital de Empleo y Administración Pública - SIDEAP"/>
        <s v="Plan Estratégico de Tecnologías PETI"/>
        <s v="Plan Participación Ciudadana - Política de Participación ciudadana"/>
        <s v="Evaluar el cumplimiento y la gestión realizada a las cuentas y préstamos por cobrar vigencias 2020 y 2021. "/>
        <s v="Proceso Mejoramiento de Barrios - PI 7703 - Mejoramiento de Barrios  "/>
        <s v="Auditoria sobre uso de software y derechos de autor"/>
        <s v="877-2021-consorcio CVP 2030"/>
        <s v="Auditoria Plan de Gestión Ambienta - PIGA"/>
        <s v="Sistema de Gestión de la Calidad"/>
        <s v="Arqueo de Caja Menor" u="1"/>
        <s v="Auditorías de gestión conforme NTC 6047  Accesibildad al Medio Físico. Espacios de Servicio al Ciudadano en la Administración Pública" u="1"/>
      </sharedItems>
    </cacheField>
    <cacheField name="NORMATIVIDAD / ALCANCE" numFmtId="0">
      <sharedItems/>
    </cacheField>
    <cacheField name="AUDITOR" numFmtId="0">
      <sharedItems/>
    </cacheField>
    <cacheField name="Duración" numFmtId="0">
      <sharedItems containsSemiMixedTypes="0" containsString="0" containsNumber="1" containsInteger="1" minValue="1" maxValue="119"/>
    </cacheField>
    <cacheField name="INICIO" numFmtId="15">
      <sharedItems containsSemiMixedTypes="0" containsNonDate="0" containsDate="1" containsString="0" minDate="2022-01-03T00:00:00" maxDate="2022-12-08T00:00:00"/>
    </cacheField>
    <cacheField name="Mes_inicio" numFmtId="0">
      <sharedItems containsSemiMixedTypes="0" containsString="0" containsNumber="1" containsInteger="1" minValue="1" maxValue="12"/>
    </cacheField>
    <cacheField name="FIN" numFmtId="15">
      <sharedItems containsSemiMixedTypes="0" containsNonDate="0" containsDate="1" containsString="0" minDate="2022-01-04T00:00:00" maxDate="2022-12-14T00:00:00"/>
    </cacheField>
    <cacheField name="Mes_Fin" numFmtId="0">
      <sharedItems containsSemiMixedTypes="0" containsString="0" containsNumber="1" containsInteger="1" minValue="1" maxValue="12"/>
    </cacheField>
    <cacheField name="Ene" numFmtId="0">
      <sharedItems containsMixedTypes="1" containsNumber="1" containsInteger="1" minValue="1" maxValue="1"/>
    </cacheField>
    <cacheField name="Feb" numFmtId="0">
      <sharedItems containsMixedTypes="1" containsNumber="1" containsInteger="1" minValue="1" maxValue="1"/>
    </cacheField>
    <cacheField name="Mar" numFmtId="0">
      <sharedItems containsMixedTypes="1" containsNumber="1" containsInteger="1" minValue="1" maxValue="1"/>
    </cacheField>
    <cacheField name="Abr" numFmtId="0">
      <sharedItems containsMixedTypes="1" containsNumber="1" containsInteger="1" minValue="1" maxValue="1"/>
    </cacheField>
    <cacheField name="May" numFmtId="0">
      <sharedItems containsMixedTypes="1" containsNumber="1" containsInteger="1" minValue="1" maxValue="1"/>
    </cacheField>
    <cacheField name="Jun" numFmtId="0">
      <sharedItems containsMixedTypes="1" containsNumber="1" containsInteger="1" minValue="1" maxValue="1"/>
    </cacheField>
    <cacheField name="Jul" numFmtId="0">
      <sharedItems containsMixedTypes="1" containsNumber="1" containsInteger="1" minValue="1" maxValue="1"/>
    </cacheField>
    <cacheField name="Ago" numFmtId="0">
      <sharedItems containsMixedTypes="1" containsNumber="1" containsInteger="1" minValue="1" maxValue="1"/>
    </cacheField>
    <cacheField name="Sep" numFmtId="0">
      <sharedItems containsMixedTypes="1" containsNumber="1" containsInteger="1" minValue="1" maxValue="1"/>
    </cacheField>
    <cacheField name="Oct" numFmtId="0">
      <sharedItems containsMixedTypes="1" containsNumber="1" containsInteger="1" minValue="1" maxValue="1"/>
    </cacheField>
    <cacheField name="Nov" numFmtId="0">
      <sharedItems containsMixedTypes="1" containsNumber="1" containsInteger="1" minValue="1" maxValue="1"/>
    </cacheField>
    <cacheField name="Dic" numFmtId="0">
      <sharedItems containsMixedTypes="1" containsNumber="1" containsInteger="1" minValue="1" maxValue="1"/>
    </cacheField>
    <cacheField name="ESTADO" numFmtId="0">
      <sharedItems/>
    </cacheField>
    <cacheField name="FECHA RADICACIÓN" numFmtId="15">
      <sharedItems containsDate="1" containsBlank="1" containsMixedTypes="1" minDate="2022-01-12T00:00:00" maxDate="2022-02-01T00:00:00"/>
    </cacheField>
    <cacheField name="No. RADICACIÓN INFORME" numFmtId="0">
      <sharedItems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an Manuel Wilhayner Gaitan Ferrer" refreshedDate="44635.399459375003" createdVersion="6" refreshedVersion="7" minRefreshableVersion="3" recordCount="115" xr:uid="{00000000-000A-0000-FFFF-FFFF02000000}">
  <cacheSource type="worksheet">
    <worksheetSource ref="A9:Z124" sheet="PAA 2022"/>
  </cacheSource>
  <cacheFields count="26">
    <cacheField name="ROL " numFmtId="0">
      <sharedItems/>
    </cacheField>
    <cacheField name="Indicador " numFmtId="0">
      <sharedItems containsBlank="1" count="2">
        <s v="Indicador "/>
        <m/>
      </sharedItems>
    </cacheField>
    <cacheField name="TIPO DE TRABAJO" numFmtId="0">
      <sharedItems count="4">
        <s v="Relación Entes Externos de Control"/>
        <s v="Informes Regulatorios"/>
        <s v="Seguimiento Periódico"/>
        <s v="Auditoria de Gestión"/>
      </sharedItems>
    </cacheField>
    <cacheField name="DENOMINACIÓN DEL TRABAJO" numFmtId="0">
      <sharedItems count="56">
        <s v="Rendición Cuenta Mensual - Deuda Pública Mensual "/>
        <s v="Reporte SIRECI - Delitos Contra la Administración Pública"/>
        <s v="Informe Presupuestal a la Personería"/>
        <s v="Revisión Informe Gestión Judicial"/>
        <s v="Rendición Cuenta Mensual a la Contraloría "/>
        <s v="Seguimiento Mapa de Riesgos de Corrupción- PAAC"/>
        <s v="Seguimiento Plan Anticorrupción y Atención al Ciudadano -PAAC"/>
        <s v="Evaluación Independiente del Estado del Sistema de Control Interno"/>
        <s v="Seguimiento PAA y Presentación Comité Institucional de Control Interno"/>
        <s v="Evaluación Institucional por Dependencias (12 Dependencias)"/>
        <s v="Seguimiento a las medidas de Austeridad en el Gasto Público"/>
        <s v="Auditoria de Cumplimiento Contraloria - Evaluar el cumplimiento de las Resoluciones VUR expedidas entre los años 2014 y 2015. "/>
        <s v="Seguimiento a las Peticiones, Quejas, Reclamos y Sugerencias"/>
        <s v="Seguimiento a la Gestión de los Comités de Conciliación "/>
        <s v="Seguimiento al contingente judicial (SIPROJ)"/>
        <s v="Seguimiento Plan Mejoramiento Auditoria Interna y Contraloría"/>
        <s v="Evaluación Control Interno Contable"/>
        <s v="Auditoría Evaluación a la Implementación de estándares publicación sede electrónica y web: Resolución 1519 de 2020 Anexo 2,3 y 4"/>
        <s v="Rendición Cuenta Anual a la Contraloría de Bogotá - SIVICOF"/>
        <s v="882-2021-Consorcio VIAS MC"/>
        <s v="Proceso Adquisición de bienes y servicios - Plan de Adquisiciones "/>
        <s v="Proceso Urbanizaciones y Titulación"/>
        <s v="Auditoria Servicios Administrativos - Inventarios de Bienes"/>
        <s v="879-2021-Consorcio INGECONSTRUCCIONES 16"/>
        <s v="Seguimiento Directiva 008 de 2013"/>
        <s v="Seguimiento Cumplimiento Normas de Derechos de Autor"/>
        <s v="Auditoria de Cumplimiento Contraloria _Evaluar el cumplimiento de los proyectos de Vivienda de Interés Prioritario - VIP denominados la Casona, Manzanas 54 y 55. "/>
        <s v="Reporte Formulario Único Reporte de Avances de la Gestión (FURAG)"/>
        <s v="Seguimiento Ejecución Física, presupuestal y contractual"/>
        <s v="Evaluación al Proceso de Rendición de Cuentas de la Vigencia 2021"/>
        <s v="Proceso Reasentamientos - PI 7698 - Reasentamientos Humanos "/>
        <s v="001-2007-2007-Convenio FDL Sumapaz"/>
        <s v="668-2021-Consorcio AB 003-2021"/>
        <s v="Auditoria_Evaluación a la Implementación del Modelo de Seguridad y Privacidad de la Información (MSPI)"/>
        <s v="Seguimiento a la Sostenibilidad Contable"/>
        <s v="Proceso Mejoramiento de Vivienda"/>
        <s v="Auditoria de Regularidad Contraloria _Evaluar la gestión fiscal vigencia 2021."/>
        <s v="Arqueo de Caja Menor y Fuerte"/>
        <s v="416-2021-Unión Temporal Vial CU"/>
        <s v="599-2021-Maran SAS"/>
        <s v="Auditoria Sistema Gestión Salud y Seguridad en el Trabajo - SGSST"/>
        <s v="Auditorías de gestión conforme NTC 6047  Accesibilidad al Medio Físico."/>
        <s v="Auditoria_Proceso Gestión Tecnología de la Información y las Comunicaciones"/>
        <s v="Proceso Gestión Financiera - Política de Gestión Presupuestal y Eficiencia GP"/>
        <s v="Convenio 686-2021"/>
        <s v="Verificación Reporte  Sistema de Información Distrital de Empleo y Administración Pública - SIDEAP"/>
        <s v="Auditoria_Plan Estratégico de Tecnologías PETI"/>
        <s v="Plan Participación Ciudadana - Política de Participación ciudadana"/>
        <s v="Auditoria de Cumplimiento Contraloria_ Evaluar el cumplimiento y la gestión realizada a las cuentas y préstamos por cobrar vigencias 2020 y 2021. "/>
        <s v="Auditoría Plan Estratégico de Seguridad Vial"/>
        <s v="Proceso Mejoramiento de Barrios - PI 7703 - Mejoramiento de Barrios  "/>
        <s v="Auditoria_Evaluación de Cumplimiento Protección de Datos Personales"/>
        <s v="877-2021-consorcio CVP 2030"/>
        <s v="Auditoria Plan de Gestión Ambienta - PIGA"/>
        <s v="Sistema de Gestión de la Calidad"/>
        <s v="Proyecto_ Implementación Aplicativo_ Sistema Gestión de Planes de Mejoramiento"/>
      </sharedItems>
    </cacheField>
    <cacheField name="NORMATIVIDAD / ALCANCE" numFmtId="0">
      <sharedItems/>
    </cacheField>
    <cacheField name="AUDITOR" numFmtId="0">
      <sharedItems/>
    </cacheField>
    <cacheField name="Duración" numFmtId="0">
      <sharedItems containsSemiMixedTypes="0" containsString="0" containsNumber="1" containsInteger="1" minValue="1" maxValue="119"/>
    </cacheField>
    <cacheField name="INICIO" numFmtId="15">
      <sharedItems containsSemiMixedTypes="0" containsNonDate="0" containsDate="1" containsString="0" minDate="2022-01-03T00:00:00" maxDate="2022-12-08T00:00:00"/>
    </cacheField>
    <cacheField name="Mes inicio" numFmtId="0">
      <sharedItems containsSemiMixedTypes="0" containsString="0" containsNumber="1" containsInteger="1" minValue="1" maxValue="12"/>
    </cacheField>
    <cacheField name="FIN" numFmtId="15">
      <sharedItems containsSemiMixedTypes="0" containsNonDate="0" containsDate="1" containsString="0" minDate="2022-01-04T00:00:00" maxDate="2022-12-21T00:00:00"/>
    </cacheField>
    <cacheField name="Mes Fin" numFmtId="0">
      <sharedItems containsSemiMixedTypes="0" containsString="0" containsNumber="1" containsInteger="1" minValue="1" maxValue="12" count="12">
        <n v="1"/>
        <n v="2"/>
        <n v="3"/>
        <n v="4"/>
        <n v="5"/>
        <n v="6"/>
        <n v="9"/>
        <n v="7"/>
        <n v="8"/>
        <n v="10"/>
        <n v="11"/>
        <n v="12"/>
      </sharedItems>
    </cacheField>
    <cacheField name="Ene" numFmtId="0">
      <sharedItems containsBlank="1" containsMixedTypes="1" containsNumber="1" containsInteger="1" minValue="1" maxValue="1"/>
    </cacheField>
    <cacheField name="Feb" numFmtId="0">
      <sharedItems containsBlank="1" containsMixedTypes="1" containsNumber="1" containsInteger="1" minValue="1" maxValue="1"/>
    </cacheField>
    <cacheField name="Mar" numFmtId="0">
      <sharedItems containsBlank="1" containsMixedTypes="1" containsNumber="1" containsInteger="1" minValue="1" maxValue="1"/>
    </cacheField>
    <cacheField name="Abr" numFmtId="0">
      <sharedItems containsBlank="1" containsMixedTypes="1" containsNumber="1" containsInteger="1" minValue="1" maxValue="1"/>
    </cacheField>
    <cacheField name="May" numFmtId="0">
      <sharedItems containsBlank="1" containsMixedTypes="1" containsNumber="1" containsInteger="1" minValue="1" maxValue="1"/>
    </cacheField>
    <cacheField name="Jun" numFmtId="0">
      <sharedItems containsBlank="1" containsMixedTypes="1" containsNumber="1" containsInteger="1" minValue="1" maxValue="1"/>
    </cacheField>
    <cacheField name="Jul" numFmtId="0">
      <sharedItems containsBlank="1" containsMixedTypes="1" containsNumber="1" containsInteger="1" minValue="1" maxValue="1"/>
    </cacheField>
    <cacheField name="Ago" numFmtId="0">
      <sharedItems containsBlank="1" containsMixedTypes="1" containsNumber="1" containsInteger="1" minValue="1" maxValue="1"/>
    </cacheField>
    <cacheField name="Sep" numFmtId="0">
      <sharedItems containsBlank="1" containsMixedTypes="1" containsNumber="1" containsInteger="1" minValue="1" maxValue="1"/>
    </cacheField>
    <cacheField name="Oct" numFmtId="0">
      <sharedItems containsMixedTypes="1" containsNumber="1" containsInteger="1" minValue="1" maxValue="1"/>
    </cacheField>
    <cacheField name="Nov" numFmtId="0">
      <sharedItems containsMixedTypes="1" containsNumber="1" containsInteger="1" minValue="1" maxValue="1"/>
    </cacheField>
    <cacheField name="Dic" numFmtId="0">
      <sharedItems containsMixedTypes="1" containsNumber="1" containsInteger="1" minValue="1" maxValue="1"/>
    </cacheField>
    <cacheField name="ESTADO" numFmtId="0">
      <sharedItems/>
    </cacheField>
    <cacheField name="FECHA" numFmtId="15">
      <sharedItems containsNonDate="0" containsDate="1" containsString="0" containsBlank="1" minDate="2022-01-04T00:00:00" maxDate="2022-03-01T00:00:00"/>
    </cacheField>
    <cacheField name="EVIDENCIA/_x000a_No. RADICACIÓN" numFmtId="0">
      <sharedItems containsBlank="1" containsMixedTypes="1" containsNumber="1" containsInteger="1" minValue="20211200018531" maxValue="20221120002229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2">
  <r>
    <x v="0"/>
    <x v="0"/>
    <s v="Rendición Cuenta Mensual - Deuda Pública Mensual "/>
    <s v="Plazo: Segundo 2 día hábil del mes_x000a_CBN-1005 Informe sobre el comportamiento de los indicadores de Endeudamiento._x000a_ CBN-1092 Certificado de NO Existencia de Deuda Pública"/>
    <x v="0"/>
    <n v="1"/>
    <d v="2022-01-03T00:00:00"/>
    <x v="0"/>
    <d v="2022-01-04T00:00:00"/>
    <n v="1"/>
    <n v="1"/>
    <s v=" "/>
    <s v=" "/>
    <s v=" "/>
    <s v=" "/>
    <s v=" "/>
    <s v=" "/>
    <s v=" "/>
    <s v=" "/>
    <s v=" "/>
    <s v=" "/>
    <s v=" "/>
    <s v="PROGRAMADA"/>
    <m/>
    <m/>
  </r>
  <r>
    <x v="1"/>
    <x v="1"/>
    <s v="Seguimiento Mapa de Riesgos de Corrupción- PAAC"/>
    <s v="Decreto Nacional 1081 de 2015. Artículo 2.1.4.6.  Estrategias para la construcción del Plan Anticorrupción y de Atención al Ciudadano Vs 2  2015. Plazo: Los diez (10) primeros días hábiles del mes de enero, mayo y septiembre."/>
    <x v="1"/>
    <n v="10"/>
    <d v="2022-01-03T00:00:00"/>
    <x v="0"/>
    <d v="2022-01-14T00:00:00"/>
    <n v="1"/>
    <n v="1"/>
    <s v=" "/>
    <s v=" "/>
    <s v=" "/>
    <s v=" "/>
    <s v=" "/>
    <s v=" "/>
    <s v=" "/>
    <s v=" "/>
    <s v=" "/>
    <s v=" "/>
    <s v=" "/>
    <s v="CUMPLIDA"/>
    <d v="2022-01-17T00:00:00"/>
    <s v="202211200004343"/>
  </r>
  <r>
    <x v="1"/>
    <x v="1"/>
    <s v="Seguimiento Plan Anticorrupción y Atención al Ciudadano -PAAC"/>
    <s v="Decreto Nacional 1081 de 2015. Artículo 2.1.4.6.  Estrategias para la construcción del Plan Anticorrupción y de Atención al Ciudadano Vs 2  2015. Plazo: Los diez (10) primeros días hábiles del mes de enero, mayo y septiembre."/>
    <x v="2"/>
    <n v="10"/>
    <d v="2022-01-03T00:00:00"/>
    <x v="0"/>
    <d v="2022-01-14T00:00:00"/>
    <n v="1"/>
    <n v="1"/>
    <s v=" "/>
    <s v=" "/>
    <s v=" "/>
    <s v=" "/>
    <s v=" "/>
    <s v=" "/>
    <s v=" "/>
    <s v=" "/>
    <s v=" "/>
    <s v=" "/>
    <s v=" "/>
    <s v="CUMPLIDA"/>
    <d v="2022-01-17T00:00:00"/>
    <s v="202211200004343"/>
  </r>
  <r>
    <x v="2"/>
    <x v="1"/>
    <s v="Evaluación Independiente del Estado del Sistema de Control Interno"/>
    <s v="Decreto 807 de 2019 articulo 41. Plazo: Deberá publicar cada seis (6) meses un informe en la página web. Plazo: A más tardar 30 de Enero "/>
    <x v="2"/>
    <n v="13"/>
    <d v="2022-01-04T00:00:00"/>
    <x v="0"/>
    <d v="2022-01-22T00:00:00"/>
    <n v="1"/>
    <n v="1"/>
    <s v=" "/>
    <s v=" "/>
    <s v=" "/>
    <s v=" "/>
    <s v=" "/>
    <s v=" "/>
    <s v=" "/>
    <s v=" "/>
    <s v=" "/>
    <s v=" "/>
    <s v=" "/>
    <s v="CUMPLIDA"/>
    <d v="2022-01-31T00:00:00"/>
    <m/>
  </r>
  <r>
    <x v="2"/>
    <x v="1"/>
    <s v="Revisión Informe Gestión Judicial"/>
    <s v="Resolución 104 de 2018, Circular 010 de 2019 Secretaria Jurídica. Plazo Primera semana de enero y la primera semana de julio"/>
    <x v="1"/>
    <n v="8"/>
    <d v="2022-01-04T00:00:00"/>
    <x v="0"/>
    <d v="2022-01-12T00:00:00"/>
    <n v="1"/>
    <n v="1"/>
    <s v=" "/>
    <s v=" "/>
    <s v=" "/>
    <s v=" "/>
    <s v=" "/>
    <s v=" "/>
    <s v=" "/>
    <s v=" "/>
    <s v=" "/>
    <s v=" "/>
    <s v=" "/>
    <s v="CUMPLIDA"/>
    <d v="2022-01-12T00:00:00"/>
    <s v="202111200123683"/>
  </r>
  <r>
    <x v="2"/>
    <x v="1"/>
    <s v="Seguimiento a las medidas de Austeridad en el Gasto Público"/>
    <s v="Decreto 984 de 2012. Decreto 1068 de 2015 Sector Hacienda y Crédito Público. Plazo: Un informe trimestral. A más tardar 30 de Enero "/>
    <x v="0"/>
    <n v="15"/>
    <d v="2022-01-04T00:00:00"/>
    <x v="0"/>
    <d v="2022-01-25T00:00:00"/>
    <n v="1"/>
    <n v="1"/>
    <s v=" "/>
    <s v=" "/>
    <s v=" "/>
    <s v=" "/>
    <s v=" "/>
    <s v=" "/>
    <s v=" "/>
    <s v=" "/>
    <s v=" "/>
    <s v=" "/>
    <s v=" "/>
    <s v="EN CURSO"/>
    <m/>
    <m/>
  </r>
  <r>
    <x v="0"/>
    <x v="0"/>
    <s v="Evaluar el cumplimiento de las Resoluciones VUR expedidas entre los años 2014 y 2015. "/>
    <s v="Auditoria de Cumplimiento. Del 05/01/2022 09/03/2022. Plazo: 3 meses"/>
    <x v="3"/>
    <n v="63"/>
    <d v="2022-01-05T00:00:00"/>
    <x v="0"/>
    <d v="2022-03-09T00:00:00"/>
    <n v="3"/>
    <n v="1"/>
    <s v=" "/>
    <n v="1"/>
    <s v=" "/>
    <s v=" "/>
    <s v=" "/>
    <s v=" "/>
    <s v=" "/>
    <s v=" "/>
    <s v=" "/>
    <s v=" "/>
    <s v=" "/>
    <s v="PROGRAMADA"/>
    <m/>
    <m/>
  </r>
  <r>
    <x v="0"/>
    <x v="0"/>
    <s v="Reporte SIRECI - Delitos Contra la Administración Pública"/>
    <s v="Delitos Contra la Administración Pública._x000a_Plazo: Tercer 3 día hàbil del Semestre"/>
    <x v="4"/>
    <n v="1"/>
    <d v="2022-01-05T00:00:00"/>
    <x v="0"/>
    <d v="2022-01-06T00:00:00"/>
    <n v="1"/>
    <n v="1"/>
    <s v=" "/>
    <s v=" "/>
    <s v=" "/>
    <s v=" "/>
    <s v=" "/>
    <s v=" "/>
    <s v=" "/>
    <s v=" "/>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1-07T00:00:00"/>
    <x v="0"/>
    <d v="2022-01-12T00:00:00"/>
    <n v="1"/>
    <n v="1"/>
    <s v=" "/>
    <s v=" "/>
    <s v=" "/>
    <s v=" "/>
    <s v=" "/>
    <s v=" "/>
    <s v=" "/>
    <s v=" "/>
    <s v=" "/>
    <s v=" "/>
    <s v=" "/>
    <s v="PROGRAMADA"/>
    <m/>
    <m/>
  </r>
  <r>
    <x v="0"/>
    <x v="0"/>
    <s v="Rendición Cuenta Mensual a la Contraloria "/>
    <s v="Presupuesto, Inversiones, Gestión y Resultados, Contratación, Egresos. Plazo: Septimo 7 día hábil del mes"/>
    <x v="0"/>
    <n v="2"/>
    <d v="2022-01-07T00:00:00"/>
    <x v="0"/>
    <d v="2022-01-12T00:00:00"/>
    <n v="1"/>
    <n v="1"/>
    <s v=" "/>
    <s v=" "/>
    <s v=" "/>
    <s v=" "/>
    <s v=" "/>
    <s v=" "/>
    <s v=" "/>
    <s v=" "/>
    <s v=" "/>
    <s v=" "/>
    <s v=" "/>
    <s v="PROGRAMADA"/>
    <m/>
    <m/>
  </r>
  <r>
    <x v="2"/>
    <x v="1"/>
    <s v="Seguimiento a las Peticiones, Quejas, Reclamos y Sugerencias"/>
    <s v="Ley 1474 de 2011, art. 76. Decreto 2641 de 2012. Plazo: Semestral. A más tardar 31 Enero"/>
    <x v="4"/>
    <n v="20"/>
    <d v="2022-01-11T00:00:00"/>
    <x v="0"/>
    <d v="2022-01-31T00:00:00"/>
    <n v="1"/>
    <n v="1"/>
    <s v=" "/>
    <s v=" "/>
    <s v=" "/>
    <s v=" "/>
    <s v=" "/>
    <s v=" "/>
    <s v=" "/>
    <s v=" "/>
    <s v=" "/>
    <s v=" "/>
    <s v=" "/>
    <s v="EN  REVISIÓN ACI"/>
    <m/>
    <m/>
  </r>
  <r>
    <x v="2"/>
    <x v="1"/>
    <s v="Seguimiento a la Gestión de los Comités de Conciliación "/>
    <s v="Decreto Nacional 1167 de 2016 , Resolución 604 de 2016 de la Secretaria General y Acuerdo 01 de 2017 . Plazo: Semestral. A más tardar 30 de Enero "/>
    <x v="1"/>
    <n v="5"/>
    <d v="2022-01-12T00:00:00"/>
    <x v="0"/>
    <d v="2022-01-19T00:00:00"/>
    <n v="1"/>
    <n v="1"/>
    <s v=" "/>
    <s v=" "/>
    <s v=" "/>
    <s v=" "/>
    <s v=" "/>
    <s v=" "/>
    <s v=" "/>
    <s v=" "/>
    <s v=" "/>
    <s v=" "/>
    <s v=" "/>
    <s v="EN CURSO"/>
    <m/>
    <m/>
  </r>
  <r>
    <x v="2"/>
    <x v="1"/>
    <s v="Evaluación Institucional por Dependencias (12 Dependencias)"/>
    <s v="Ley 909 de 2004 Artículo 39. Acuerdo 6176 de 2018 Comisión Nacional del Servicio Civil. Circular 04 de 2005 del Consejo Asesor del Gobierno Nacional en Materia de Control Interno. Plazo: A más tardar el 30 de Enero de cada año."/>
    <x v="6"/>
    <n v="15"/>
    <d v="2022-01-16T00:00:00"/>
    <x v="0"/>
    <d v="2022-01-31T00:00:00"/>
    <n v="1"/>
    <n v="1"/>
    <s v=" "/>
    <s v=" "/>
    <s v=" "/>
    <s v=" "/>
    <s v=" "/>
    <s v=" "/>
    <s v=" "/>
    <s v=" "/>
    <s v=" "/>
    <s v=" "/>
    <s v=" "/>
    <s v="CUMPLIDA"/>
    <s v="31-02-2022"/>
    <s v="202211200012253"/>
  </r>
  <r>
    <x v="3"/>
    <x v="2"/>
    <s v="Seguimiento PAA y Presentación Comité Institucional de Control Interno"/>
    <s v="Decreto 807 de 2019. Articulo 38. Plazo: A más tardar 31 de Enero "/>
    <x v="7"/>
    <n v="15"/>
    <d v="2022-01-16T00:00:00"/>
    <x v="0"/>
    <d v="2022-01-31T00:00:00"/>
    <n v="1"/>
    <n v="1"/>
    <s v=" "/>
    <s v=" "/>
    <s v=" "/>
    <s v=" "/>
    <s v=" "/>
    <s v=" "/>
    <s v=" "/>
    <s v=" "/>
    <s v=" "/>
    <s v=" "/>
    <s v=" "/>
    <s v="CUMPLIDA"/>
    <d v="2022-01-31T00:00:00"/>
    <s v="Acta de Comité ICCI No.1"/>
  </r>
  <r>
    <x v="2"/>
    <x v="1"/>
    <s v="Seguimiento al contingente judicial (SIPROJ)"/>
    <s v="Resolución 866 de 2004, Numeral 4.2.5.Resolución 303 de 2007 Secretaría Distrital de Hacienda. Plazo: Trimestral. A más tardar 30 de Enero "/>
    <x v="1"/>
    <n v="10"/>
    <d v="2022-01-20T00:00:00"/>
    <x v="0"/>
    <d v="2022-02-10T00:00:00"/>
    <n v="2"/>
    <n v="1"/>
    <n v="1"/>
    <s v=" "/>
    <s v=" "/>
    <s v=" "/>
    <s v=" "/>
    <s v=" "/>
    <s v=" "/>
    <s v=" "/>
    <s v=" "/>
    <s v=" "/>
    <s v=" "/>
    <s v="EN CURSO"/>
    <m/>
    <m/>
  </r>
  <r>
    <x v="0"/>
    <x v="0"/>
    <s v="Rendición Cuenta Mensual - Deuda Pública Mensual "/>
    <s v="Plazo: Segundo 2 día hábil del mes_x000a_CBN-1005 Informe sobre el comportamiento de los indicadores de Endeudamiento._x000a_ CBN-1092 Certificado de NO Existencia de Deuda Pública"/>
    <x v="0"/>
    <n v="1"/>
    <d v="2022-02-01T00:00:00"/>
    <x v="1"/>
    <d v="2022-02-02T00:00:00"/>
    <n v="2"/>
    <s v=" "/>
    <n v="1"/>
    <s v=" "/>
    <s v=" "/>
    <s v=" "/>
    <s v=" "/>
    <s v=" "/>
    <s v=" "/>
    <s v=" "/>
    <s v=" "/>
    <s v=" "/>
    <s v=" "/>
    <s v="PROGRAMADA"/>
    <m/>
    <m/>
  </r>
  <r>
    <x v="1"/>
    <x v="2"/>
    <s v="Seguimiento Plan Mejoramiento Auditoria Interna y Contraloria"/>
    <s v="Decreto 807 de 2019 articulo 38. Plazo: El 15 de Febrero"/>
    <x v="8"/>
    <n v="3"/>
    <d v="2022-02-01T00:00:00"/>
    <x v="1"/>
    <d v="2022-02-04T00:00:00"/>
    <n v="2"/>
    <s v=" "/>
    <n v="1"/>
    <s v=" "/>
    <s v=" "/>
    <s v=" "/>
    <s v=" "/>
    <s v=" "/>
    <s v=" "/>
    <s v=" "/>
    <s v=" "/>
    <s v=" "/>
    <s v=" "/>
    <s v="PROGRAMADA"/>
    <m/>
    <m/>
  </r>
  <r>
    <x v="2"/>
    <x v="1"/>
    <s v="Evaluación Control Interno Contable"/>
    <s v="Decreto Ley 1421 de 1993 y Acuerdo 24 de 1993. Plazo: A más tardar 10 de febrero."/>
    <x v="9"/>
    <n v="8"/>
    <d v="2022-02-02T00:00:00"/>
    <x v="1"/>
    <d v="2022-02-10T00:00:00"/>
    <n v="2"/>
    <s v=" "/>
    <n v="1"/>
    <s v=" "/>
    <s v=" "/>
    <s v=" "/>
    <s v=" "/>
    <s v=" "/>
    <s v=" "/>
    <s v=" "/>
    <s v=" "/>
    <s v=" "/>
    <s v=" "/>
    <s v="PROGRAMADA"/>
    <m/>
    <m/>
  </r>
  <r>
    <x v="2"/>
    <x v="3"/>
    <s v="Auditoría Evaluación a la Implementación de estándares publicación sede electrónica y web: Resolución 1519 de 2020 Anexo 2,3 y 4"/>
    <s v="Resolución 1519 de 2020. Plazo: A más tardar el 31 de Diciembre"/>
    <x v="6"/>
    <n v="30"/>
    <d v="2022-02-07T00:00:00"/>
    <x v="1"/>
    <d v="2022-03-09T00:00:00"/>
    <n v="3"/>
    <s v=" "/>
    <n v="1"/>
    <n v="1"/>
    <s v=" "/>
    <s v=" "/>
    <s v=" "/>
    <s v=" "/>
    <s v=" "/>
    <s v=" "/>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2-07T00:00:00"/>
    <x v="1"/>
    <d v="2022-02-09T00:00:00"/>
    <n v="2"/>
    <s v=" "/>
    <n v="1"/>
    <s v=" "/>
    <s v=" "/>
    <s v=" "/>
    <s v=" "/>
    <s v=" "/>
    <s v=" "/>
    <s v=" "/>
    <s v=" "/>
    <s v=" "/>
    <s v=" "/>
    <s v="PROGRAMADA"/>
    <m/>
    <m/>
  </r>
  <r>
    <x v="0"/>
    <x v="0"/>
    <s v="Rendición Cuenta Mensual a la Contraloria "/>
    <s v="Presupuesto, Inversiones, Gestión y Resultados, Contratación, Egresos. Plazo: Septimo 7 día hábil del mes"/>
    <x v="0"/>
    <n v="2"/>
    <d v="2022-02-07T00:00:00"/>
    <x v="1"/>
    <d v="2022-02-09T00:00:00"/>
    <n v="2"/>
    <s v=" "/>
    <n v="1"/>
    <s v=" "/>
    <s v=" "/>
    <s v=" "/>
    <s v=" "/>
    <s v=" "/>
    <s v=" "/>
    <s v=" "/>
    <s v=" "/>
    <s v=" "/>
    <s v=" "/>
    <s v="PROGRAMADA"/>
    <m/>
    <m/>
  </r>
  <r>
    <x v="0"/>
    <x v="0"/>
    <s v="Rendición Cuenta Anual a la Contraloría de Bogotá - SIVICOF"/>
    <s v="Resolución 011 de Vigencia 2021. Plazo: Segundo 10 día hábil del mes"/>
    <x v="0"/>
    <n v="5"/>
    <d v="2022-02-09T00:00:00"/>
    <x v="1"/>
    <d v="2022-02-14T00:00:00"/>
    <n v="2"/>
    <s v=" "/>
    <n v="1"/>
    <s v=" "/>
    <s v=" "/>
    <s v=" "/>
    <s v=" "/>
    <s v=" "/>
    <s v=" "/>
    <s v=" "/>
    <s v=" "/>
    <s v=" "/>
    <s v=" "/>
    <s v="PROGRAMADA"/>
    <m/>
    <m/>
  </r>
  <r>
    <x v="2"/>
    <x v="3"/>
    <s v="882-2021-Consorcio VIAS MC"/>
    <s v="Contrato de Obra"/>
    <x v="2"/>
    <n v="30"/>
    <d v="2022-02-14T00:00:00"/>
    <x v="1"/>
    <d v="2022-03-16T00:00:00"/>
    <n v="3"/>
    <s v=" "/>
    <n v="1"/>
    <n v="1"/>
    <s v=" "/>
    <s v=" "/>
    <s v=" "/>
    <s v=" "/>
    <s v=" "/>
    <s v=" "/>
    <s v=" "/>
    <s v=" "/>
    <s v=" "/>
    <s v="PROGRAMADA"/>
    <m/>
    <m/>
  </r>
  <r>
    <x v="2"/>
    <x v="3"/>
    <s v="Proceso Adquisición de bienes y servicios - Plan de Adquisiciones "/>
    <s v="Plan Anual de Adquisiciones. Proceso de Liquidación, Aprobación Pólizas, Publicación Secopo"/>
    <x v="1"/>
    <n v="35"/>
    <d v="2022-02-14T00:00:00"/>
    <x v="1"/>
    <d v="2022-03-21T00:00:00"/>
    <n v="3"/>
    <s v=" "/>
    <n v="1"/>
    <n v="1"/>
    <s v=" "/>
    <s v=" "/>
    <s v=" "/>
    <s v=" "/>
    <s v=" "/>
    <s v=" "/>
    <s v=" "/>
    <s v=" "/>
    <s v=" "/>
    <s v="PROGRAMADA"/>
    <m/>
    <m/>
  </r>
  <r>
    <x v="2"/>
    <x v="3"/>
    <s v="Proceso Urbanizaciones y Titulación"/>
    <s v="Proceso_Gestión Plan Terrazas"/>
    <x v="4"/>
    <n v="30"/>
    <d v="2022-02-14T00:00:00"/>
    <x v="1"/>
    <d v="2022-03-28T00:00:00"/>
    <n v="3"/>
    <s v=" "/>
    <n v="1"/>
    <n v="1"/>
    <s v=" "/>
    <s v=" "/>
    <s v=" "/>
    <s v=" "/>
    <s v=" "/>
    <s v=" "/>
    <s v=" "/>
    <s v=" "/>
    <s v=" "/>
    <s v="PROGRAMADA"/>
    <m/>
    <m/>
  </r>
  <r>
    <x v="2"/>
    <x v="3"/>
    <s v="Auditoria Servicios Administrativos - Inventarios de Bienes"/>
    <s v="Ingreso o entrada de bienes, Cuenta mensual de almacén, Movimiento de Bienes, Control y seguimiento de bienes."/>
    <x v="9"/>
    <n v="30"/>
    <d v="2022-02-15T00:00:00"/>
    <x v="1"/>
    <d v="2022-03-30T00:00:00"/>
    <n v="3"/>
    <s v=" "/>
    <n v="1"/>
    <n v="1"/>
    <s v=" "/>
    <s v=" "/>
    <s v=" "/>
    <s v=" "/>
    <s v=" "/>
    <s v=" "/>
    <s v=" "/>
    <s v=" "/>
    <s v=" "/>
    <s v="PROGRAMADA"/>
    <m/>
    <m/>
  </r>
  <r>
    <x v="2"/>
    <x v="3"/>
    <s v="879-2021-Consorcio INGECONSTRUCCIONES 16"/>
    <s v="Contrato de Obra"/>
    <x v="0"/>
    <n v="30"/>
    <d v="2022-02-16T00:00:00"/>
    <x v="1"/>
    <d v="2022-03-18T00:00:00"/>
    <n v="3"/>
    <s v=" "/>
    <n v="1"/>
    <n v="1"/>
    <s v=" "/>
    <s v=" "/>
    <s v=" "/>
    <s v=" "/>
    <s v=" "/>
    <s v=" "/>
    <s v=" "/>
    <s v=" "/>
    <s v=" "/>
    <s v="PROGRAMADA"/>
    <m/>
    <m/>
  </r>
  <r>
    <x v="2"/>
    <x v="1"/>
    <s v="Seguimiento Directiva 008 de 2013"/>
    <s v="Directiva 008 del 30 Diciembre del 2021. Alcaldia Mayor de Bogotá. Plazo. Ultimo día habil del mes de febrero"/>
    <x v="1"/>
    <n v="5"/>
    <d v="2022-02-23T00:00:00"/>
    <x v="1"/>
    <d v="2022-02-28T00:00:00"/>
    <n v="2"/>
    <s v=" "/>
    <n v="1"/>
    <s v=" "/>
    <s v=" "/>
    <s v=" "/>
    <s v=" "/>
    <s v=" "/>
    <s v=" "/>
    <s v=" "/>
    <s v=" "/>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03-01T00:00:00"/>
    <x v="2"/>
    <d v="2022-03-02T00:00:00"/>
    <n v="3"/>
    <s v=" "/>
    <s v=" "/>
    <n v="1"/>
    <s v=" "/>
    <s v=" "/>
    <s v=" "/>
    <s v=" "/>
    <s v=" "/>
    <s v=" "/>
    <s v=" "/>
    <s v=" "/>
    <s v=" "/>
    <s v="PROGRAMADA"/>
    <m/>
    <m/>
  </r>
  <r>
    <x v="2"/>
    <x v="1"/>
    <s v="Seguimiento Cumplimiento Normas de Derechos de Autor"/>
    <s v="Circular 12 de 2007 Dirección Nacional de Derechos de Autor. Plazo: A más tardar el tercer viernes del mes de marzo de cada año."/>
    <x v="6"/>
    <n v="15"/>
    <d v="2022-03-03T00:00:00"/>
    <x v="2"/>
    <d v="2022-03-18T00:00:00"/>
    <n v="3"/>
    <s v=" "/>
    <s v=" "/>
    <n v="1"/>
    <s v=" "/>
    <s v=" "/>
    <s v=" "/>
    <s v=" "/>
    <s v=" "/>
    <s v=" "/>
    <s v=" "/>
    <s v=" "/>
    <s v=" "/>
    <s v="PROGRAMADA"/>
    <m/>
    <m/>
  </r>
  <r>
    <x v="0"/>
    <x v="0"/>
    <s v="Evaluar el cumplimiento de los proyectos de Vivienda de Interés Prioritario - VIP denominados la Casona, Manzanas 54 y 55. "/>
    <s v="Auditoria de Cumplimiento. Del 4/03/2022 al 18/05/2022. Plazo: 3 meses"/>
    <x v="3"/>
    <n v="75"/>
    <d v="2022-03-04T00:00:00"/>
    <x v="2"/>
    <d v="2022-05-18T00:00:00"/>
    <n v="5"/>
    <s v=" "/>
    <s v=" "/>
    <n v="1"/>
    <s v=" "/>
    <n v="1"/>
    <s v=" "/>
    <s v=" "/>
    <s v=" "/>
    <s v=" "/>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3-07T00:00:00"/>
    <x v="2"/>
    <d v="2022-03-09T00:00:00"/>
    <n v="3"/>
    <s v=" "/>
    <s v=" "/>
    <n v="1"/>
    <s v=" "/>
    <s v=" "/>
    <s v=" "/>
    <s v=" "/>
    <s v=" "/>
    <s v=" "/>
    <s v=" "/>
    <s v=" "/>
    <s v=" "/>
    <s v="PROGRAMADA"/>
    <m/>
    <m/>
  </r>
  <r>
    <x v="0"/>
    <x v="0"/>
    <s v="Rendición Cuenta Mensual a la Contraloria "/>
    <s v="Presupuesto, Inversiones, Gestión y Resultados, Contratación, Egresos. Plazo: Septimo 7 día hábil del mes"/>
    <x v="0"/>
    <n v="2"/>
    <d v="2022-03-07T00:00:00"/>
    <x v="2"/>
    <d v="2022-03-09T00:00:00"/>
    <n v="3"/>
    <s v=" "/>
    <s v=" "/>
    <n v="1"/>
    <s v=" "/>
    <s v=" "/>
    <s v=" "/>
    <s v=" "/>
    <s v=" "/>
    <s v=" "/>
    <s v=" "/>
    <s v=" "/>
    <s v=" "/>
    <s v="PROGRAMADA"/>
    <m/>
    <m/>
  </r>
  <r>
    <x v="2"/>
    <x v="1"/>
    <s v="Reporte Formulario Único Reporte de Avances de la Gestión (FURAG)"/>
    <s v="Decreto 2482 de 2012 artículo 5. Plazo: A más tardar el 26 de marzo"/>
    <x v="10"/>
    <n v="8"/>
    <d v="2022-03-14T00:00:00"/>
    <x v="2"/>
    <d v="2022-03-22T00:00:00"/>
    <n v="3"/>
    <s v=" "/>
    <s v=" "/>
    <n v="1"/>
    <s v=" "/>
    <s v=" "/>
    <s v=" "/>
    <s v=" "/>
    <s v=" "/>
    <s v=" "/>
    <s v=" "/>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04-01T00:00:00"/>
    <x v="3"/>
    <d v="2022-04-04T00:00:00"/>
    <n v="4"/>
    <s v=" "/>
    <s v=" "/>
    <s v=" "/>
    <n v="1"/>
    <s v=" "/>
    <s v=" "/>
    <s v=" "/>
    <s v=" "/>
    <s v=" "/>
    <s v=" "/>
    <s v=" "/>
    <s v=" "/>
    <s v="PROGRAMADA"/>
    <m/>
    <m/>
  </r>
  <r>
    <x v="1"/>
    <x v="2"/>
    <s v="Seguimiento Ejecución Física, presupuestal y contractual"/>
    <s v="Decreto 807 de 2019, artículo 39 paragrafo 5"/>
    <x v="4"/>
    <n v="10"/>
    <d v="2022-04-01T00:00:00"/>
    <x v="3"/>
    <d v="2022-04-15T00:00:00"/>
    <n v="4"/>
    <s v=" "/>
    <s v=" "/>
    <s v=" "/>
    <n v="1"/>
    <s v=" "/>
    <s v=" "/>
    <s v=" "/>
    <s v=" "/>
    <s v=" "/>
    <s v=" "/>
    <s v=" "/>
    <s v=" "/>
    <s v="PROGRAMADA"/>
    <m/>
    <m/>
  </r>
  <r>
    <x v="2"/>
    <x v="3"/>
    <s v="Evaluación al Proceso de Rendición de Cuentas de la Vigencia 2021"/>
    <s v=" Ley 489 de 1998"/>
    <x v="9"/>
    <n v="15"/>
    <d v="2022-04-01T00:00:00"/>
    <x v="3"/>
    <d v="2022-04-22T00:00:00"/>
    <n v="4"/>
    <s v=" "/>
    <s v=" "/>
    <s v=" "/>
    <n v="1"/>
    <s v=" "/>
    <s v=" "/>
    <s v=" "/>
    <s v=" "/>
    <s v=" "/>
    <s v=" "/>
    <s v=" "/>
    <s v=" "/>
    <s v="PROGRAMADA"/>
    <m/>
    <m/>
  </r>
  <r>
    <x v="1"/>
    <x v="2"/>
    <s v="Seguimiento Plan Mejoramiento Auditoria Interna y Contraloria"/>
    <s v="Decreto 807 de 2019 articulo 38. Plazo: El 15 de Abril"/>
    <x v="8"/>
    <n v="3"/>
    <d v="2022-04-04T00:00:00"/>
    <x v="3"/>
    <d v="2022-04-09T00:00:00"/>
    <n v="4"/>
    <s v=" "/>
    <s v=" "/>
    <s v=" "/>
    <n v="1"/>
    <s v=" "/>
    <s v=" "/>
    <s v=" "/>
    <s v=" "/>
    <s v=" "/>
    <s v=" "/>
    <s v=" "/>
    <s v=" "/>
    <s v="PROGRAMADA"/>
    <m/>
    <m/>
  </r>
  <r>
    <x v="2"/>
    <x v="1"/>
    <s v="Seguimiento a las medidas de Austeridad en el Gasto Público"/>
    <s v="Decreto 984 de 2012. Decreto 1068 de 2015 Sector Hacienda y Crédito Público. Plazo: Un informe trimestral. A más tardar 30 de Abril "/>
    <x v="0"/>
    <n v="15"/>
    <d v="2022-04-05T00:00:00"/>
    <x v="3"/>
    <d v="2022-04-28T00:00:00"/>
    <n v="4"/>
    <s v=" "/>
    <s v=" "/>
    <s v=" "/>
    <n v="1"/>
    <s v=" "/>
    <s v=" "/>
    <s v=" "/>
    <s v=" "/>
    <s v=" "/>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4-07T00:00:00"/>
    <x v="3"/>
    <d v="2022-04-11T00:00:00"/>
    <n v="4"/>
    <s v=" "/>
    <s v=" "/>
    <s v=" "/>
    <n v="1"/>
    <s v=" "/>
    <s v=" "/>
    <s v=" "/>
    <s v=" "/>
    <s v=" "/>
    <s v=" "/>
    <s v=" "/>
    <s v=" "/>
    <s v="PROGRAMADA"/>
    <m/>
    <m/>
  </r>
  <r>
    <x v="0"/>
    <x v="0"/>
    <s v="Rendición Cuenta Mensual a la Contraloria "/>
    <s v="Presupuesto, Inversiones, Gestión y Resultados, Contratación, Egresos. Plazo: Septimo 7 día hábil del mes"/>
    <x v="0"/>
    <n v="2"/>
    <d v="2022-04-07T00:00:00"/>
    <x v="3"/>
    <d v="2022-04-11T00:00:00"/>
    <n v="4"/>
    <s v=" "/>
    <s v=" "/>
    <s v=" "/>
    <n v="1"/>
    <s v=" "/>
    <s v=" "/>
    <s v=" "/>
    <s v=" "/>
    <s v=" "/>
    <s v=" "/>
    <s v=" "/>
    <s v=" "/>
    <s v="PROGRAMADA"/>
    <m/>
    <m/>
  </r>
  <r>
    <x v="2"/>
    <x v="1"/>
    <s v="Seguimiento al contingente judicial (SIPROJ)"/>
    <s v="Resolución 866 de 2004, Numeral 4.2.5.Resolución 303 de 2007 Secretaría Distrital de Hacienda. Plazo: Trimestral. A más tardar 31 de Abril."/>
    <x v="1"/>
    <n v="10"/>
    <d v="2022-04-15T00:00:00"/>
    <x v="3"/>
    <d v="2022-04-25T00:00:00"/>
    <n v="4"/>
    <s v=" "/>
    <s v=" "/>
    <s v=" "/>
    <n v="1"/>
    <s v=" "/>
    <s v=" "/>
    <s v=" "/>
    <s v=" "/>
    <s v=" "/>
    <s v=" "/>
    <s v=" "/>
    <s v=" "/>
    <s v="PROGRAMADA"/>
    <m/>
    <m/>
  </r>
  <r>
    <x v="3"/>
    <x v="2"/>
    <s v="Seguimiento PAA y Presentación Comité Institucional de Control Interno"/>
    <s v="Decreto 807 de 2019. Articulo 38. Plazo: A más tardar 30 de Abril"/>
    <x v="7"/>
    <n v="15"/>
    <d v="2022-04-15T00:00:00"/>
    <x v="3"/>
    <d v="2022-04-30T00:00:00"/>
    <n v="4"/>
    <s v=" "/>
    <s v=" "/>
    <s v=" "/>
    <n v="1"/>
    <s v=" "/>
    <s v=" "/>
    <s v=" "/>
    <s v=" "/>
    <s v=" "/>
    <s v=" "/>
    <s v=" "/>
    <s v=" "/>
    <s v="PROGRAMADA"/>
    <m/>
    <m/>
  </r>
  <r>
    <x v="2"/>
    <x v="3"/>
    <s v="Proceso Reasentamientos - PI 7698 - Reasentamientos Humanos "/>
    <s v="Proceso Reasentamiento y Relocalización Transitoria y Proyecto de Inversión"/>
    <x v="1"/>
    <n v="30"/>
    <d v="2022-04-18T00:00:00"/>
    <x v="3"/>
    <d v="2022-05-18T00:00:00"/>
    <n v="5"/>
    <s v=" "/>
    <s v=" "/>
    <s v=" "/>
    <n v="1"/>
    <n v="1"/>
    <s v=" "/>
    <s v=" "/>
    <s v=" "/>
    <s v=" "/>
    <s v=" "/>
    <s v=" "/>
    <s v=" "/>
    <s v="PROGRAMADA"/>
    <m/>
    <m/>
  </r>
  <r>
    <x v="2"/>
    <x v="3"/>
    <s v="001-2007-2007-Convenio FDL Sumapaz"/>
    <s v="Contrato de Obra"/>
    <x v="4"/>
    <n v="30"/>
    <d v="2022-04-19T00:00:00"/>
    <x v="3"/>
    <d v="2022-05-19T00:00:00"/>
    <n v="5"/>
    <s v=" "/>
    <s v=" "/>
    <s v=" "/>
    <n v="1"/>
    <n v="1"/>
    <s v=" "/>
    <s v=" "/>
    <s v=" "/>
    <s v=" "/>
    <s v=" "/>
    <s v=" "/>
    <s v=" "/>
    <s v="PROGRAMADA"/>
    <m/>
    <m/>
  </r>
  <r>
    <x v="2"/>
    <x v="3"/>
    <s v="668-2021-Consorcio AB 003-2021"/>
    <s v="Contrato de Obra"/>
    <x v="2"/>
    <n v="30"/>
    <d v="2022-04-19T00:00:00"/>
    <x v="3"/>
    <d v="2022-05-19T00:00:00"/>
    <n v="5"/>
    <s v=" "/>
    <s v=" "/>
    <s v=" "/>
    <n v="1"/>
    <n v="1"/>
    <s v=" "/>
    <s v=" "/>
    <s v=" "/>
    <s v=" "/>
    <s v=" "/>
    <s v=" "/>
    <s v=" "/>
    <s v="PROGRAMADA"/>
    <m/>
    <m/>
  </r>
  <r>
    <x v="2"/>
    <x v="3"/>
    <s v="Sistema de Seguridad de la Información"/>
    <s v="Sistema de Gestión"/>
    <x v="6"/>
    <n v="30"/>
    <d v="2022-04-19T00:00:00"/>
    <x v="3"/>
    <d v="2022-05-19T00:00:00"/>
    <n v="5"/>
    <s v=" "/>
    <s v=" "/>
    <s v=" "/>
    <n v="1"/>
    <n v="1"/>
    <s v=" "/>
    <s v=" "/>
    <s v=" "/>
    <s v=" "/>
    <s v=" "/>
    <s v=" "/>
    <s v=" "/>
    <s v="PROGRAMADA"/>
    <m/>
    <m/>
  </r>
  <r>
    <x v="2"/>
    <x v="3"/>
    <s v="Auditoría Plan Estratégico de Seguridad Vial"/>
    <s v="Resolución 1565 de 2014 del Ministerio de Transporte."/>
    <x v="9"/>
    <n v="20"/>
    <d v="2022-05-01T00:00:00"/>
    <x v="4"/>
    <d v="2022-05-27T00:00:00"/>
    <n v="5"/>
    <s v=" "/>
    <s v=" "/>
    <s v=" "/>
    <s v=" "/>
    <n v="1"/>
    <s v=" "/>
    <s v=" "/>
    <s v=" "/>
    <s v=" "/>
    <s v=" "/>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05-02T00:00:00"/>
    <x v="4"/>
    <d v="2022-05-03T00:00:00"/>
    <n v="5"/>
    <s v=" "/>
    <s v=" "/>
    <s v=" "/>
    <s v=" "/>
    <n v="1"/>
    <s v=" "/>
    <s v=" "/>
    <s v=" "/>
    <s v=" "/>
    <s v=" "/>
    <s v=" "/>
    <s v=" "/>
    <s v="PROGRAMADA"/>
    <m/>
    <m/>
  </r>
  <r>
    <x v="1"/>
    <x v="1"/>
    <s v="Seguimiento Mapa de Riesgos de Corrupción- PAAC"/>
    <s v="Decreto Nacional 1081 de 2015. Artículo 2.1.4.6.  Estrategias para la construcción del Plan Anticorrupción y de Atención al Ciudadano Vs 2  2015. Plazo: Los diez (10) primeros días hábiles del mes de enero, mayo y septiembre."/>
    <x v="1"/>
    <n v="10"/>
    <d v="2022-05-02T00:00:00"/>
    <x v="4"/>
    <d v="2022-05-13T00:00:00"/>
    <n v="5"/>
    <s v=" "/>
    <s v=" "/>
    <s v=" "/>
    <s v=" "/>
    <n v="1"/>
    <s v=" "/>
    <s v=" "/>
    <s v=" "/>
    <s v=" "/>
    <s v=" "/>
    <s v=" "/>
    <s v=" "/>
    <s v="PROGRAMADA"/>
    <m/>
    <m/>
  </r>
  <r>
    <x v="1"/>
    <x v="1"/>
    <s v="Seguimiento Plan Anticorrupción y Atención al Ciudadano -PAAC"/>
    <s v="Decreto Nacional 1081 de 2015. Artículo 2.1.4.6.  Estrategias para la construcción del Plan Anticorrupción y de Atención al Ciudadano Vs 2  2015. Plazo: Los diez (10) primeros días hábiles del mes de enero, mayo y septiembre."/>
    <x v="2"/>
    <n v="10"/>
    <d v="2022-05-02T00:00:00"/>
    <x v="4"/>
    <d v="2022-05-13T00:00:00"/>
    <n v="5"/>
    <s v=" "/>
    <s v=" "/>
    <s v=" "/>
    <s v=" "/>
    <n v="1"/>
    <s v=" "/>
    <s v=" "/>
    <s v=" "/>
    <s v=" "/>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5-06T00:00:00"/>
    <x v="4"/>
    <d v="2022-05-10T00:00:00"/>
    <n v="5"/>
    <s v=" "/>
    <s v=" "/>
    <s v=" "/>
    <s v=" "/>
    <n v="1"/>
    <s v=" "/>
    <s v=" "/>
    <s v=" "/>
    <s v=" "/>
    <s v=" "/>
    <s v=" "/>
    <s v=" "/>
    <s v="PROGRAMADA"/>
    <m/>
    <m/>
  </r>
  <r>
    <x v="0"/>
    <x v="0"/>
    <s v="Rendición Cuenta Mensual a la Contraloria "/>
    <s v="Presupuesto, Inversiones, Gestión y Resultados, Contratación, Egresos. Plazo: Septimo 7 día hábil del mes"/>
    <x v="0"/>
    <n v="2"/>
    <d v="2022-05-06T00:00:00"/>
    <x v="4"/>
    <d v="2022-05-10T00:00:00"/>
    <n v="5"/>
    <s v=" "/>
    <s v=" "/>
    <s v=" "/>
    <s v=" "/>
    <n v="1"/>
    <s v=" "/>
    <s v=" "/>
    <s v=" "/>
    <s v=" "/>
    <s v=" "/>
    <s v=" "/>
    <s v=" "/>
    <s v="PROGRAMADA"/>
    <m/>
    <m/>
  </r>
  <r>
    <x v="2"/>
    <x v="3"/>
    <s v="Proceso Mejoramiento de Vivienda"/>
    <s v="Proceso"/>
    <x v="0"/>
    <n v="30"/>
    <d v="2022-05-18T00:00:00"/>
    <x v="4"/>
    <d v="2022-06-17T00:00:00"/>
    <n v="6"/>
    <s v=" "/>
    <s v=" "/>
    <s v=" "/>
    <s v=" "/>
    <n v="1"/>
    <n v="1"/>
    <s v=" "/>
    <s v=" "/>
    <s v=" "/>
    <s v=" "/>
    <s v=" "/>
    <s v=" "/>
    <s v="PROGRAMADA"/>
    <m/>
    <m/>
  </r>
  <r>
    <x v="0"/>
    <x v="0"/>
    <s v="Evaluar la gestión fiscal vigencia 2021."/>
    <s v="Auditoria de Regularidad. Del 23/05/2022 al 19/09/2022. Plazo: 5 meses"/>
    <x v="3"/>
    <n v="119"/>
    <d v="2022-05-23T00:00:00"/>
    <x v="4"/>
    <d v="2022-09-19T00:00:00"/>
    <n v="9"/>
    <s v=" "/>
    <s v=" "/>
    <s v=" "/>
    <s v=" "/>
    <n v="1"/>
    <s v=" "/>
    <s v=" "/>
    <s v=" "/>
    <n v="1"/>
    <s v=" "/>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06-01T00:00:00"/>
    <x v="5"/>
    <d v="2022-06-02T00:00:00"/>
    <n v="6"/>
    <s v=" "/>
    <s v=" "/>
    <s v=" "/>
    <s v=" "/>
    <s v=" "/>
    <n v="1"/>
    <s v=" "/>
    <s v=" "/>
    <s v=" "/>
    <s v=" "/>
    <s v=" "/>
    <s v=" "/>
    <s v="PROGRAMADA"/>
    <m/>
    <m/>
  </r>
  <r>
    <x v="1"/>
    <x v="2"/>
    <s v="Seguimiento Plan Mejoramiento Auditoria Interna y Contraloria"/>
    <s v="Decreto 807 de 2019 articulo 38. Plazo: El 15 de Junio"/>
    <x v="8"/>
    <n v="3"/>
    <d v="2022-06-01T00:00:00"/>
    <x v="5"/>
    <d v="2022-06-06T00:00:00"/>
    <n v="6"/>
    <s v=" "/>
    <s v=" "/>
    <s v=" "/>
    <s v=" "/>
    <s v=" "/>
    <n v="1"/>
    <s v=" "/>
    <s v=" "/>
    <s v=" "/>
    <s v=" "/>
    <s v=" "/>
    <s v=" "/>
    <s v="PROGRAMADA"/>
    <m/>
    <m/>
  </r>
  <r>
    <x v="2"/>
    <x v="2"/>
    <s v="Arqueo de Caja Menor y Fuerte"/>
    <s v="Resolución DDC-000001 del 12 de mayo de 2009 Contaduría General de Bogotá, mediante la cual se adopta el manual para el manejo y control de las cajas menor"/>
    <x v="9"/>
    <n v="3"/>
    <d v="2022-06-01T00:00:00"/>
    <x v="5"/>
    <d v="2022-06-06T00:00:00"/>
    <n v="6"/>
    <s v=" "/>
    <s v=" "/>
    <s v=" "/>
    <s v=" "/>
    <s v=" "/>
    <n v="1"/>
    <s v=" "/>
    <s v=" "/>
    <s v=" "/>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6-07T00:00:00"/>
    <x v="5"/>
    <d v="2022-06-09T00:00:00"/>
    <n v="6"/>
    <s v=" "/>
    <s v=" "/>
    <s v=" "/>
    <s v=" "/>
    <s v=" "/>
    <n v="1"/>
    <s v=" "/>
    <s v=" "/>
    <s v=" "/>
    <s v=" "/>
    <s v=" "/>
    <s v=" "/>
    <s v="PROGRAMADA"/>
    <m/>
    <m/>
  </r>
  <r>
    <x v="0"/>
    <x v="0"/>
    <s v="Rendición Cuenta Mensual a la Contraloria "/>
    <s v="Presupuesto, Inversiones, Gestión y Resultados, Contratación, Egresos. Plazo: Septimo 7 día hábil del mes"/>
    <x v="0"/>
    <n v="2"/>
    <d v="2022-06-07T00:00:00"/>
    <x v="5"/>
    <d v="2022-06-09T00:00:00"/>
    <n v="6"/>
    <s v=" "/>
    <s v=" "/>
    <s v=" "/>
    <s v=" "/>
    <s v=" "/>
    <n v="1"/>
    <s v=" "/>
    <s v=" "/>
    <s v=" "/>
    <s v=" "/>
    <s v=" "/>
    <s v=" "/>
    <s v="PROGRAMADA"/>
    <m/>
    <m/>
  </r>
  <r>
    <x v="2"/>
    <x v="3"/>
    <s v="416-2021-Unión Temporal Vial CU"/>
    <s v="Contrato de Obra"/>
    <x v="1"/>
    <n v="30"/>
    <d v="2022-06-13T00:00:00"/>
    <x v="5"/>
    <d v="2022-07-13T00:00:00"/>
    <n v="7"/>
    <s v=" "/>
    <s v=" "/>
    <s v=" "/>
    <s v=" "/>
    <s v=" "/>
    <n v="1"/>
    <n v="1"/>
    <s v=" "/>
    <s v=" "/>
    <s v=" "/>
    <s v=" "/>
    <s v=" "/>
    <s v="PROGRAMADA"/>
    <m/>
    <m/>
  </r>
  <r>
    <x v="2"/>
    <x v="3"/>
    <s v="599-2021-Maran SAS"/>
    <s v="Contrato de Obra"/>
    <x v="2"/>
    <n v="30"/>
    <d v="2022-06-13T00:00:00"/>
    <x v="5"/>
    <d v="2022-07-13T00:00:00"/>
    <n v="7"/>
    <s v=" "/>
    <s v=" "/>
    <s v=" "/>
    <s v=" "/>
    <s v=" "/>
    <n v="1"/>
    <n v="1"/>
    <s v=" "/>
    <s v=" "/>
    <s v=" "/>
    <s v=" "/>
    <s v=" "/>
    <s v="PROGRAMADA"/>
    <m/>
    <m/>
  </r>
  <r>
    <x v="2"/>
    <x v="3"/>
    <s v="Auditoria Sistema Gestión Salud y Seguridad en el Trabajo - SGSST"/>
    <s v="Plan de prevención, preparación y Respuesta ante emergencias SEDES.  Investigaciones de incidentes y accidentes de trabajo, Reporte, investigación y seguimiento de la enfermedad laboral, "/>
    <x v="9"/>
    <n v="30"/>
    <d v="2022-06-18T00:00:00"/>
    <x v="5"/>
    <d v="2022-07-18T00:00:00"/>
    <n v="7"/>
    <s v=" "/>
    <s v=" "/>
    <s v=" "/>
    <s v=" "/>
    <s v=" "/>
    <n v="1"/>
    <n v="1"/>
    <s v=" "/>
    <s v=" "/>
    <s v=" "/>
    <s v=" "/>
    <s v=" "/>
    <s v="PROGRAMADA"/>
    <m/>
    <m/>
  </r>
  <r>
    <x v="2"/>
    <x v="3"/>
    <s v="Auditorías de gestión conforme NTC 6047  Accesibildad al Medio Físico."/>
    <s v="Superades y CLAVS - NTC 6047  Accesibildad al Medio Físico. Espacios de Servicio al Ciudadano en la Administración Pública"/>
    <x v="4"/>
    <n v="30"/>
    <d v="2022-06-18T00:00:00"/>
    <x v="5"/>
    <d v="2022-07-18T00:00:00"/>
    <n v="7"/>
    <s v=" "/>
    <s v=" "/>
    <s v=" "/>
    <s v=" "/>
    <s v=" "/>
    <n v="1"/>
    <n v="1"/>
    <s v=" "/>
    <s v=" "/>
    <s v=" "/>
    <s v=" "/>
    <s v=" "/>
    <s v="PROGRAMADA"/>
    <m/>
    <m/>
  </r>
  <r>
    <x v="2"/>
    <x v="3"/>
    <s v="Proceso Gestión Tecnología de la Información y las Comunicaciones"/>
    <s v="Proceso"/>
    <x v="6"/>
    <n v="30"/>
    <d v="2022-06-18T00:00:00"/>
    <x v="5"/>
    <d v="2022-07-18T00:00:00"/>
    <n v="7"/>
    <s v=" "/>
    <s v=" "/>
    <s v=" "/>
    <s v=" "/>
    <s v=" "/>
    <n v="1"/>
    <n v="1"/>
    <s v=" "/>
    <s v=" "/>
    <s v=" "/>
    <s v=" "/>
    <s v=" "/>
    <s v="PROGRAMADA"/>
    <m/>
    <m/>
  </r>
  <r>
    <x v="2"/>
    <x v="1"/>
    <s v="Evaluación Independiente del Estado del Sistema de Control Interno"/>
    <s v="Decreto 807 de 2019 articulo 41. Plazo: Deberá publicar cada seis (6) meses un informe en la página web."/>
    <x v="9"/>
    <n v="10"/>
    <d v="2022-07-01T00:00:00"/>
    <x v="6"/>
    <d v="2022-07-15T00:00:00"/>
    <n v="7"/>
    <s v=" "/>
    <s v=" "/>
    <s v=" "/>
    <s v=" "/>
    <s v=" "/>
    <s v=" "/>
    <n v="1"/>
    <s v=" "/>
    <s v=" "/>
    <s v=" "/>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07-01T00:00:00"/>
    <x v="6"/>
    <d v="2022-07-05T00:00:00"/>
    <n v="7"/>
    <s v=" "/>
    <s v=" "/>
    <s v=" "/>
    <s v=" "/>
    <s v=" "/>
    <s v=" "/>
    <n v="1"/>
    <s v=" "/>
    <s v=" "/>
    <s v=" "/>
    <s v=" "/>
    <s v=" "/>
    <s v="PROGRAMADA"/>
    <m/>
    <m/>
  </r>
  <r>
    <x v="2"/>
    <x v="1"/>
    <s v="Seguimiento a las medidas de Austeridad en el Gasto Público"/>
    <s v="Decreto 984 de 2012. Decreto 1068 de 2015 Sector Hacienda y Crédito Público. Plazo: Un informe trimestral. A más tardar 31 de Julio"/>
    <x v="0"/>
    <n v="15"/>
    <d v="2022-07-01T00:00:00"/>
    <x v="6"/>
    <d v="2022-07-23T00:00:00"/>
    <n v="7"/>
    <s v=" "/>
    <s v=" "/>
    <s v=" "/>
    <s v=" "/>
    <s v=" "/>
    <s v=" "/>
    <n v="1"/>
    <s v=" "/>
    <s v=" "/>
    <s v=" "/>
    <s v=" "/>
    <s v=" "/>
    <s v="PROGRAMADA"/>
    <m/>
    <m/>
  </r>
  <r>
    <x v="0"/>
    <x v="0"/>
    <s v="Reporte SIRECI - Delitos Contra la Administración Pública"/>
    <s v="Delitos Contra la Administración Pública._x000a_Plazo: Tercer 3 día hàbil del Semestre"/>
    <x v="4"/>
    <n v="1"/>
    <d v="2022-07-05T00:00:00"/>
    <x v="6"/>
    <d v="2022-07-06T00:00:00"/>
    <n v="7"/>
    <s v=" "/>
    <s v=" "/>
    <s v=" "/>
    <s v=" "/>
    <s v=" "/>
    <s v=" "/>
    <n v="1"/>
    <s v=" "/>
    <s v=" "/>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7-08T00:00:00"/>
    <x v="6"/>
    <d v="2022-07-12T00:00:00"/>
    <n v="7"/>
    <s v=" "/>
    <s v=" "/>
    <s v=" "/>
    <s v=" "/>
    <s v=" "/>
    <s v=" "/>
    <n v="1"/>
    <s v=" "/>
    <s v=" "/>
    <s v=" "/>
    <s v=" "/>
    <s v=" "/>
    <s v="PROGRAMADA"/>
    <m/>
    <m/>
  </r>
  <r>
    <x v="0"/>
    <x v="0"/>
    <s v="Rendición Cuenta Mensual a la Contraloria "/>
    <s v="Presupuesto, Inversiones, Gestión y Resultados, Contratación, Egresos. Plazo: Septimo 7 día hábil del mes"/>
    <x v="0"/>
    <n v="2"/>
    <d v="2022-07-08T00:00:00"/>
    <x v="6"/>
    <d v="2022-07-12T00:00:00"/>
    <n v="7"/>
    <s v=" "/>
    <s v=" "/>
    <s v=" "/>
    <s v=" "/>
    <s v=" "/>
    <s v=" "/>
    <n v="1"/>
    <s v=" "/>
    <s v=" "/>
    <s v=" "/>
    <s v=" "/>
    <s v=" "/>
    <s v="PROGRAMADA"/>
    <m/>
    <m/>
  </r>
  <r>
    <x v="2"/>
    <x v="1"/>
    <s v="Seguimiento a la Gestión de los Comités de Conciliación "/>
    <s v="Decreto Nacional 1167 de 2016 , Resolución 604 de 2016 de la Secretaria General y Acuerdo 01 de 2017 . Plazo: Semestral"/>
    <x v="1"/>
    <n v="3"/>
    <d v="2022-07-08T00:00:00"/>
    <x v="6"/>
    <d v="2022-07-13T00:00:00"/>
    <n v="7"/>
    <s v=" "/>
    <s v=" "/>
    <s v=" "/>
    <s v=" "/>
    <s v=" "/>
    <s v=" "/>
    <n v="1"/>
    <s v=" "/>
    <s v=" "/>
    <s v=" "/>
    <s v=" "/>
    <s v=" "/>
    <s v="PROGRAMADA"/>
    <m/>
    <m/>
  </r>
  <r>
    <x v="2"/>
    <x v="1"/>
    <s v="Seguimiento a las Peticiones, Quejas, Reclamos y Sugerencias"/>
    <s v="Ley 1474 de 2011, art. 76. Decreto 2641 de 2012. Plazo: Semestral. A más tardar 31 Julio"/>
    <x v="4"/>
    <n v="20"/>
    <d v="2022-07-11T00:00:00"/>
    <x v="6"/>
    <d v="2022-07-31T00:00:00"/>
    <n v="7"/>
    <s v=" "/>
    <s v=" "/>
    <s v=" "/>
    <s v=" "/>
    <s v=" "/>
    <s v=" "/>
    <n v="1"/>
    <s v=" "/>
    <s v=" "/>
    <s v=" "/>
    <s v=" "/>
    <s v=" "/>
    <s v="PROGRAMADA"/>
    <m/>
    <m/>
  </r>
  <r>
    <x v="2"/>
    <x v="1"/>
    <s v="Revisión Informe Gestión Judicial"/>
    <s v="Resolución 104 de 2018, Circular 010 de 2019 Secretaria Jurídica. Plazo Primera semana de enero y la primera semana de julio"/>
    <x v="1"/>
    <n v="5"/>
    <d v="2022-07-13T00:00:00"/>
    <x v="6"/>
    <d v="2022-07-20T00:00:00"/>
    <n v="7"/>
    <s v=" "/>
    <s v=" "/>
    <s v=" "/>
    <s v=" "/>
    <s v=" "/>
    <s v=" "/>
    <n v="1"/>
    <s v=" "/>
    <s v=" "/>
    <s v=" "/>
    <s v=" "/>
    <s v=" "/>
    <s v="PROGRAMADA"/>
    <m/>
    <m/>
  </r>
  <r>
    <x v="3"/>
    <x v="2"/>
    <s v="Seguimiento PAA y Presentación Comité Institucional de Control Interno"/>
    <s v="Decreto 807 de 2019. Articulo 38. Plazo: A más tardar 31 de Julio"/>
    <x v="7"/>
    <n v="15"/>
    <d v="2022-07-16T00:00:00"/>
    <x v="6"/>
    <d v="2022-07-31T00:00:00"/>
    <n v="7"/>
    <s v=" "/>
    <s v=" "/>
    <s v=" "/>
    <s v=" "/>
    <s v=" "/>
    <s v=" "/>
    <n v="1"/>
    <s v=" "/>
    <s v=" "/>
    <s v=" "/>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08-01T00:00:00"/>
    <x v="7"/>
    <d v="2022-08-02T00:00:00"/>
    <n v="8"/>
    <s v=" "/>
    <s v=" "/>
    <s v=" "/>
    <s v=" "/>
    <s v=" "/>
    <s v=" "/>
    <s v=" "/>
    <n v="1"/>
    <s v=" "/>
    <s v=" "/>
    <s v=" "/>
    <s v=" "/>
    <s v="PROGRAMADA"/>
    <m/>
    <m/>
  </r>
  <r>
    <x v="2"/>
    <x v="1"/>
    <s v="Seguimiento al contingente judicial (SIPROJ)"/>
    <s v="Resolución 866 de 2004, Numeral 4.2.5.Resolución 303 de 2007 Secretaría Distrital de Hacienda. Plazo: Trimestral. A más tardar 31 de Julio "/>
    <x v="1"/>
    <n v="10"/>
    <d v="2022-08-01T00:00:00"/>
    <x v="7"/>
    <d v="2022-08-11T00:00:00"/>
    <n v="8"/>
    <s v=" "/>
    <s v=" "/>
    <s v=" "/>
    <s v=" "/>
    <s v=" "/>
    <s v=" "/>
    <s v=" "/>
    <n v="1"/>
    <s v=" "/>
    <s v=" "/>
    <s v=" "/>
    <s v=" "/>
    <s v="PROGRAMADA"/>
    <m/>
    <m/>
  </r>
  <r>
    <x v="1"/>
    <x v="2"/>
    <s v="Seguimiento Plan Mejoramiento Auditoria Interna y Contraloria"/>
    <s v="Decreto 807 de 2019 articulo 38. Plazo: El 15 de Agosto"/>
    <x v="8"/>
    <n v="3"/>
    <d v="2022-08-01T00:00:00"/>
    <x v="7"/>
    <d v="2022-08-04T00:00:00"/>
    <n v="8"/>
    <s v=" "/>
    <s v=" "/>
    <s v=" "/>
    <s v=" "/>
    <s v=" "/>
    <s v=" "/>
    <s v=" "/>
    <n v="1"/>
    <s v=" "/>
    <s v=" "/>
    <s v=" "/>
    <s v=" "/>
    <s v="PROGRAMADA"/>
    <m/>
    <m/>
  </r>
  <r>
    <x v="2"/>
    <x v="3"/>
    <s v="Proceso Gestión Financiera - Política de Gestión Presupuestal y Eficiencia GP"/>
    <s v="Proceso y Política"/>
    <x v="9"/>
    <n v="30"/>
    <d v="2022-08-02T00:00:00"/>
    <x v="7"/>
    <d v="2022-09-13T00:00:00"/>
    <n v="9"/>
    <s v=" "/>
    <s v=" "/>
    <s v=" "/>
    <s v=" "/>
    <s v=" "/>
    <s v=" "/>
    <s v=" "/>
    <n v="1"/>
    <n v="1"/>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8-05T00:00:00"/>
    <x v="7"/>
    <d v="2022-08-09T00:00:00"/>
    <n v="8"/>
    <s v=" "/>
    <s v=" "/>
    <s v=" "/>
    <s v=" "/>
    <s v=" "/>
    <s v=" "/>
    <s v=" "/>
    <n v="1"/>
    <s v=" "/>
    <s v=" "/>
    <s v=" "/>
    <s v=" "/>
    <s v="PROGRAMADA"/>
    <m/>
    <m/>
  </r>
  <r>
    <x v="0"/>
    <x v="0"/>
    <s v="Rendición Cuenta Mensual a la Contraloria "/>
    <s v="Presupuesto, Inversiones, Gestión y Resultados, Contratación, Egresos. Plazo: Septimo 7 día hábil del mes"/>
    <x v="0"/>
    <n v="2"/>
    <d v="2022-08-05T00:00:00"/>
    <x v="7"/>
    <d v="2022-08-09T00:00:00"/>
    <n v="8"/>
    <s v=" "/>
    <s v=" "/>
    <s v=" "/>
    <s v=" "/>
    <s v=" "/>
    <s v=" "/>
    <s v=" "/>
    <n v="1"/>
    <s v=" "/>
    <s v=" "/>
    <s v=" "/>
    <s v=" "/>
    <s v="PROGRAMADA"/>
    <m/>
    <m/>
  </r>
  <r>
    <x v="2"/>
    <x v="3"/>
    <s v="Convenio 686-2021"/>
    <s v="Contrato de Obra"/>
    <x v="0"/>
    <n v="30"/>
    <d v="2022-08-08T00:00:00"/>
    <x v="7"/>
    <d v="2022-09-07T00:00:00"/>
    <n v="9"/>
    <s v=" "/>
    <s v=" "/>
    <s v=" "/>
    <s v=" "/>
    <s v=" "/>
    <s v=" "/>
    <s v=" "/>
    <n v="1"/>
    <n v="1"/>
    <s v=" "/>
    <s v=" "/>
    <s v=" "/>
    <s v="PROGRAMADA"/>
    <m/>
    <m/>
  </r>
  <r>
    <x v="2"/>
    <x v="1"/>
    <s v="Verificación Reporte  Sistema de Información Distrital de Empleo y Administración Pública - SIDEAP"/>
    <s v="Circular Externa 020 de 2017 , Circular 10 de 2016, Circular 34 de 2014  del Departamento Administrativo de Servicio Civil."/>
    <x v="2"/>
    <n v="15"/>
    <d v="2022-08-15T00:00:00"/>
    <x v="7"/>
    <d v="2022-09-05T00:00:00"/>
    <n v="9"/>
    <s v=" "/>
    <s v=" "/>
    <s v=" "/>
    <s v=" "/>
    <s v=" "/>
    <s v=" "/>
    <s v=" "/>
    <n v="1"/>
    <n v="1"/>
    <s v=" "/>
    <s v=" "/>
    <s v=" "/>
    <s v="PROGRAMADA"/>
    <m/>
    <m/>
  </r>
  <r>
    <x v="2"/>
    <x v="3"/>
    <s v="Plan Estratégico de Tecnologías PETI"/>
    <s v="Plan"/>
    <x v="6"/>
    <n v="30"/>
    <d v="2022-08-18T00:00:00"/>
    <x v="7"/>
    <d v="2022-09-17T00:00:00"/>
    <n v="9"/>
    <s v=" "/>
    <s v=" "/>
    <s v=" "/>
    <s v=" "/>
    <s v=" "/>
    <s v=" "/>
    <s v=" "/>
    <n v="1"/>
    <n v="1"/>
    <s v=" "/>
    <s v=" "/>
    <s v=" "/>
    <s v="PROGRAMADA"/>
    <m/>
    <m/>
  </r>
  <r>
    <x v="2"/>
    <x v="3"/>
    <s v="Plan Participación Ciudadana - Política de Participación ciudadana"/>
    <s v="Plan y Política"/>
    <x v="4"/>
    <n v="30"/>
    <d v="2022-08-18T00:00:00"/>
    <x v="7"/>
    <d v="2022-09-17T00:00:00"/>
    <n v="9"/>
    <s v=" "/>
    <s v=" "/>
    <s v=" "/>
    <s v=" "/>
    <s v=" "/>
    <s v=" "/>
    <s v=" "/>
    <n v="1"/>
    <n v="1"/>
    <s v=" "/>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09-01T00:00:00"/>
    <x v="8"/>
    <d v="2022-09-02T00:00:00"/>
    <n v="9"/>
    <s v=" "/>
    <s v=" "/>
    <s v=" "/>
    <s v=" "/>
    <s v=" "/>
    <s v=" "/>
    <s v=" "/>
    <s v=" "/>
    <n v="1"/>
    <s v=" "/>
    <s v=" "/>
    <s v=" "/>
    <s v="PROGRAMADA"/>
    <m/>
    <m/>
  </r>
  <r>
    <x v="1"/>
    <x v="1"/>
    <s v="Seguimiento Mapa de Riesgos de Corrupción- PAAC"/>
    <s v="Decreto Nacional 1081 de 2015. Artículo 2.1.4.6.  Estrategias para la construcción del Plan Anticorrupción y de Atención al Ciudadano Vs 2  2015. Plazo: Los diez (10) primeros días hábiles del mes de enero, mayo y septiembre."/>
    <x v="1"/>
    <n v="10"/>
    <d v="2022-09-01T00:00:00"/>
    <x v="8"/>
    <d v="2022-09-14T00:00:00"/>
    <n v="9"/>
    <s v=" "/>
    <s v=" "/>
    <s v=" "/>
    <s v=" "/>
    <s v=" "/>
    <s v=" "/>
    <s v=" "/>
    <s v=" "/>
    <n v="1"/>
    <s v=" "/>
    <s v=" "/>
    <s v=" "/>
    <s v="PROGRAMADA"/>
    <m/>
    <m/>
  </r>
  <r>
    <x v="1"/>
    <x v="1"/>
    <s v="Seguimiento Plan Anticorrupción y Atención al Ciudadano -PAAC"/>
    <s v="Decreto Nacional 1081 de 2015. Artículo 2.1.4.6.  Estrategias para la construcción del Plan Anticorrupción y de Atención al Ciudadano Vs 2  2015. Plazo: Los diez (10) primeros días hábiles del mes de enero, mayo y septiembre."/>
    <x v="2"/>
    <n v="10"/>
    <d v="2022-09-01T00:00:00"/>
    <x v="8"/>
    <d v="2022-09-14T00:00:00"/>
    <n v="9"/>
    <s v=" "/>
    <s v=" "/>
    <s v=" "/>
    <s v=" "/>
    <s v=" "/>
    <s v=" "/>
    <s v=" "/>
    <s v=" "/>
    <n v="1"/>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9-07T00:00:00"/>
    <x v="8"/>
    <d v="2022-09-09T00:00:00"/>
    <n v="9"/>
    <s v=" "/>
    <s v=" "/>
    <s v=" "/>
    <s v=" "/>
    <s v=" "/>
    <s v=" "/>
    <s v=" "/>
    <s v=" "/>
    <n v="1"/>
    <s v=" "/>
    <s v=" "/>
    <s v=" "/>
    <s v="PROGRAMADA"/>
    <m/>
    <m/>
  </r>
  <r>
    <x v="0"/>
    <x v="0"/>
    <s v="Rendición Cuenta Mensual a la Contraloria "/>
    <s v="Presupuesto, Inversiones, Gestión y Resultados, Contratación, Egresos. Plazo: Septimo 7 día hábil del mes"/>
    <x v="0"/>
    <n v="2"/>
    <d v="2022-09-07T00:00:00"/>
    <x v="8"/>
    <d v="2022-09-09T00:00:00"/>
    <n v="9"/>
    <s v=" "/>
    <s v=" "/>
    <s v=" "/>
    <s v=" "/>
    <s v=" "/>
    <s v=" "/>
    <s v=" "/>
    <s v=" "/>
    <n v="1"/>
    <s v=" "/>
    <s v=" "/>
    <s v=" "/>
    <s v="PROGRAMADA"/>
    <m/>
    <m/>
  </r>
  <r>
    <x v="1"/>
    <x v="2"/>
    <s v="Seguimiento Ejecución Física, presupuestal y contractual"/>
    <s v="Decreto 807 de 2019, artículo 39 paragrafo 5"/>
    <x v="4"/>
    <n v="10"/>
    <d v="2022-09-20T00:00:00"/>
    <x v="8"/>
    <d v="2022-10-04T00:00:00"/>
    <n v="10"/>
    <s v=" "/>
    <s v=" "/>
    <s v=" "/>
    <s v=" "/>
    <s v=" "/>
    <s v=" "/>
    <s v=" "/>
    <s v=" "/>
    <n v="1"/>
    <n v="1"/>
    <s v=" "/>
    <s v=" "/>
    <s v="PROGRAMADA"/>
    <m/>
    <m/>
  </r>
  <r>
    <x v="0"/>
    <x v="0"/>
    <s v="Evaluar el cumplimiento y la gestión realizada a las cuentas y préstamos por cobrar vigencias 2020 y 2021. "/>
    <s v="Auditoria de Cumplimiento. Del 21/09/2022 a 25/11/2022. Plazo: 3 meses"/>
    <x v="3"/>
    <n v="65"/>
    <d v="2022-09-21T00:00:00"/>
    <x v="8"/>
    <d v="2022-11-25T00:00:00"/>
    <n v="11"/>
    <s v=" "/>
    <s v=" "/>
    <s v=" "/>
    <s v=" "/>
    <s v=" "/>
    <s v=" "/>
    <s v=" "/>
    <s v=" "/>
    <n v="1"/>
    <s v=" "/>
    <n v="1"/>
    <s v=" "/>
    <s v="PROGRAMADA"/>
    <m/>
    <m/>
  </r>
  <r>
    <x v="2"/>
    <x v="1"/>
    <s v="Seguimiento a las medidas de Austeridad en el Gasto Público"/>
    <s v="Decreto 984 de 2012. Decreto 1068 de 2015 Sector Hacienda y Crédito Público. Plazo: Un informe trimestral. A más tardar 30 de Octubre"/>
    <x v="0"/>
    <n v="15"/>
    <d v="2022-10-01T00:00:00"/>
    <x v="9"/>
    <d v="2022-10-21T00:00:00"/>
    <n v="10"/>
    <s v=" "/>
    <s v=" "/>
    <s v=" "/>
    <s v=" "/>
    <s v=" "/>
    <s v=" "/>
    <s v=" "/>
    <s v=" "/>
    <s v=" "/>
    <n v="1"/>
    <s v=" "/>
    <s v=" "/>
    <s v="PROGRAMADA"/>
    <m/>
    <m/>
  </r>
  <r>
    <x v="1"/>
    <x v="2"/>
    <s v="Arqueo de Caja Menor y Fuerte"/>
    <s v="Resolución DDC-000001 del 12 de mayo de 2009 Contaduría General de Bogotá, mediante la cual se adopta el manual para el manejo y control de las cajas menor"/>
    <x v="9"/>
    <n v="3"/>
    <d v="2022-10-01T00:00:00"/>
    <x v="9"/>
    <d v="2022-10-05T00:00:00"/>
    <n v="10"/>
    <s v=" "/>
    <s v=" "/>
    <s v=" "/>
    <s v=" "/>
    <s v=" "/>
    <s v=" "/>
    <s v=" "/>
    <s v=" "/>
    <s v=" "/>
    <n v="1"/>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10-03T00:00:00"/>
    <x v="9"/>
    <d v="2022-10-04T00:00:00"/>
    <n v="10"/>
    <s v=" "/>
    <s v=" "/>
    <s v=" "/>
    <s v=" "/>
    <s v=" "/>
    <s v=" "/>
    <s v=" "/>
    <s v=" "/>
    <s v=" "/>
    <n v="1"/>
    <s v=" "/>
    <s v=" "/>
    <s v="PROGRAMADA"/>
    <m/>
    <m/>
  </r>
  <r>
    <x v="1"/>
    <x v="2"/>
    <s v="Seguimiento Plan Mejoramiento Auditoria Interna y Contraloria"/>
    <s v="Decreto 807 de 2019 articulo 38. Plazo: El 15 de Octubre"/>
    <x v="8"/>
    <n v="3"/>
    <d v="2022-10-03T00:00:00"/>
    <x v="9"/>
    <d v="2022-10-06T00:00:00"/>
    <n v="10"/>
    <s v=" "/>
    <s v=" "/>
    <s v=" "/>
    <s v=" "/>
    <s v=" "/>
    <s v=" "/>
    <s v=" "/>
    <s v=" "/>
    <s v=" "/>
    <n v="1"/>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10-07T00:00:00"/>
    <x v="9"/>
    <d v="2022-10-11T00:00:00"/>
    <n v="10"/>
    <s v=" "/>
    <s v=" "/>
    <s v=" "/>
    <s v=" "/>
    <s v=" "/>
    <s v=" "/>
    <s v=" "/>
    <s v=" "/>
    <s v=" "/>
    <n v="1"/>
    <s v=" "/>
    <s v=" "/>
    <s v="PROGRAMADA"/>
    <m/>
    <m/>
  </r>
  <r>
    <x v="0"/>
    <x v="0"/>
    <s v="Rendición Cuenta Mensual a la Contraloria "/>
    <s v="Presupuesto, Inversiones, Gestión y Resultados, Contratación, Egresos. Plazo: Septimo 7 día hábil del mes"/>
    <x v="0"/>
    <n v="2"/>
    <d v="2022-10-07T00:00:00"/>
    <x v="9"/>
    <d v="2022-10-11T00:00:00"/>
    <n v="10"/>
    <s v=" "/>
    <s v=" "/>
    <s v=" "/>
    <s v=" "/>
    <s v=" "/>
    <s v=" "/>
    <s v=" "/>
    <s v=" "/>
    <s v=" "/>
    <n v="1"/>
    <s v=" "/>
    <s v=" "/>
    <s v="PROGRAMADA"/>
    <m/>
    <m/>
  </r>
  <r>
    <x v="2"/>
    <x v="3"/>
    <s v="Proceso Mejoramiento de Barrios - PI 7703 - Mejoramiento de Barrios  "/>
    <s v="Proceso y Proyecto de Inversión"/>
    <x v="2"/>
    <n v="30"/>
    <d v="2022-10-15T00:00:00"/>
    <x v="9"/>
    <d v="2022-11-14T00:00:00"/>
    <n v="11"/>
    <s v=" "/>
    <s v=" "/>
    <s v=" "/>
    <s v=" "/>
    <s v=" "/>
    <s v=" "/>
    <s v=" "/>
    <s v=" "/>
    <s v=" "/>
    <n v="1"/>
    <n v="1"/>
    <s v=" "/>
    <s v="PROGRAMADA"/>
    <m/>
    <m/>
  </r>
  <r>
    <x v="2"/>
    <x v="1"/>
    <s v="Seguimiento al contingente judicial (SIPROJ)"/>
    <s v="Resolución 866 de 2004, Numeral 4.2.5.Resolución 303 de 2007 Secretaría Distrital de Hacienda. Plazo: Trimestral. A más tardar 31 de Septiembre"/>
    <x v="1"/>
    <n v="10"/>
    <d v="2022-10-15T00:00:00"/>
    <x v="9"/>
    <d v="2022-10-28T00:00:00"/>
    <n v="10"/>
    <s v=" "/>
    <s v=" "/>
    <s v=" "/>
    <s v=" "/>
    <s v=" "/>
    <s v=" "/>
    <s v=" "/>
    <s v=" "/>
    <s v=" "/>
    <n v="1"/>
    <s v=" "/>
    <s v=" "/>
    <s v="PROGRAMADA"/>
    <m/>
    <m/>
  </r>
  <r>
    <x v="3"/>
    <x v="2"/>
    <s v="Seguimiento PAA y Presentación Comité Institucional de Control Interno"/>
    <s v="Decreto 807 de 2019. Articulo 38. Plazo: A más tardar 31 Octubre "/>
    <x v="7"/>
    <n v="15"/>
    <d v="2022-10-16T00:00:00"/>
    <x v="9"/>
    <d v="2022-10-31T00:00:00"/>
    <n v="10"/>
    <s v=" "/>
    <s v=" "/>
    <s v=" "/>
    <s v=" "/>
    <s v=" "/>
    <s v=" "/>
    <s v=" "/>
    <s v=" "/>
    <s v=" "/>
    <n v="1"/>
    <s v=" "/>
    <s v=" "/>
    <s v="PROGRAMADA"/>
    <m/>
    <m/>
  </r>
  <r>
    <x v="2"/>
    <x v="3"/>
    <s v="Auditoria sobre uso de software y derechos de autor"/>
    <s v="Control licencias de software administrados por CVP_x000a_Control uso de software no licenciado y/o autorizado_x000a_Control Instalación de software, configuración de políticas_x000a_Control Inventario de Software Contailidad "/>
    <x v="6"/>
    <n v="30"/>
    <d v="2022-10-19T00:00:00"/>
    <x v="9"/>
    <d v="2022-11-18T00:00:00"/>
    <n v="11"/>
    <s v=" "/>
    <s v=" "/>
    <s v=" "/>
    <s v=" "/>
    <s v=" "/>
    <s v=" "/>
    <s v=" "/>
    <s v=" "/>
    <s v=" "/>
    <n v="1"/>
    <n v="1"/>
    <s v=" "/>
    <s v="PROGRAMADA"/>
    <m/>
    <m/>
  </r>
  <r>
    <x v="2"/>
    <x v="3"/>
    <s v="877-2021-consorcio CVP 2030"/>
    <s v="Contrato de Obra"/>
    <x v="1"/>
    <n v="30"/>
    <d v="2022-11-01T00:00:00"/>
    <x v="10"/>
    <d v="2022-12-01T00:00:00"/>
    <n v="12"/>
    <s v=" "/>
    <s v=" "/>
    <s v=" "/>
    <s v=" "/>
    <s v=" "/>
    <s v=" "/>
    <s v=" "/>
    <s v=" "/>
    <s v=" "/>
    <s v=" "/>
    <n v="1"/>
    <n v="1"/>
    <s v="PROGRAMADA"/>
    <m/>
    <m/>
  </r>
  <r>
    <x v="2"/>
    <x v="3"/>
    <s v="Auditoria Plan de Gestión Ambienta - PIGA"/>
    <s v="Decreto 815 de 2017, Resolución 242 de 2014, Resolución Interna 494 de 2019"/>
    <x v="0"/>
    <n v="30"/>
    <d v="2022-11-01T00:00:00"/>
    <x v="10"/>
    <d v="2022-12-13T00:00:00"/>
    <n v="12"/>
    <s v=" "/>
    <s v=" "/>
    <s v=" "/>
    <s v=" "/>
    <s v=" "/>
    <s v=" "/>
    <s v=" "/>
    <s v=" "/>
    <s v=" "/>
    <s v=" "/>
    <n v="1"/>
    <n v="1"/>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11-01T00:00:00"/>
    <x v="10"/>
    <d v="2022-11-02T00:00:00"/>
    <n v="11"/>
    <s v=" "/>
    <s v=" "/>
    <s v=" "/>
    <s v=" "/>
    <s v=" "/>
    <s v=" "/>
    <s v=" "/>
    <s v=" "/>
    <s v=" "/>
    <s v=" "/>
    <n v="1"/>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11-08T00:00:00"/>
    <x v="10"/>
    <d v="2022-11-10T00:00:00"/>
    <n v="11"/>
    <s v=" "/>
    <s v=" "/>
    <s v=" "/>
    <s v=" "/>
    <s v=" "/>
    <s v=" "/>
    <s v=" "/>
    <s v=" "/>
    <s v=" "/>
    <s v=" "/>
    <n v="1"/>
    <s v=" "/>
    <s v="PROGRAMADA"/>
    <m/>
    <m/>
  </r>
  <r>
    <x v="0"/>
    <x v="0"/>
    <s v="Rendición Cuenta Mensual a la Contraloria "/>
    <s v="Presupuesto, Inversiones, Gestión y Resultados, Contratación, Egresos. Plazo: Septimo 7 día hábil del mes"/>
    <x v="0"/>
    <n v="2"/>
    <d v="2022-11-08T00:00:00"/>
    <x v="10"/>
    <d v="2022-11-10T00:00:00"/>
    <n v="11"/>
    <s v=" "/>
    <s v=" "/>
    <s v=" "/>
    <s v=" "/>
    <s v=" "/>
    <s v=" "/>
    <s v=" "/>
    <s v=" "/>
    <s v=" "/>
    <s v=" "/>
    <n v="1"/>
    <s v=" "/>
    <s v="PROGRAMADA"/>
    <m/>
    <m/>
  </r>
  <r>
    <x v="2"/>
    <x v="3"/>
    <s v="Sistema de Gestión de la Calidad"/>
    <s v="NTC ISO9001:2015. Proceso del Sistema de Gestión de la Calidad."/>
    <x v="8"/>
    <n v="30"/>
    <d v="2022-11-08T00:00:00"/>
    <x v="10"/>
    <d v="2022-12-08T00:00:00"/>
    <n v="12"/>
    <s v=" "/>
    <s v=" "/>
    <s v=" "/>
    <s v=" "/>
    <s v=" "/>
    <s v=" "/>
    <s v=" "/>
    <s v=" "/>
    <s v=" "/>
    <s v=" "/>
    <n v="1"/>
    <n v="1"/>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12-01T00:00:00"/>
    <x v="11"/>
    <d v="2022-12-02T00:00:00"/>
    <n v="12"/>
    <s v=" "/>
    <s v=" "/>
    <s v=" "/>
    <s v=" "/>
    <s v=" "/>
    <s v=" "/>
    <s v=" "/>
    <s v=" "/>
    <s v=" "/>
    <s v=" "/>
    <s v=" "/>
    <n v="1"/>
    <s v="PROGRAMADA"/>
    <m/>
    <m/>
  </r>
  <r>
    <x v="1"/>
    <x v="2"/>
    <s v="Seguimiento Plan Mejoramiento Auditoria Interna y Contraloria"/>
    <s v="Decreto 807 de 2019 articulo 38. Plazo: El 15 de Diciembre"/>
    <x v="8"/>
    <n v="3"/>
    <d v="2022-12-01T00:00:00"/>
    <x v="11"/>
    <d v="2022-12-06T00:00:00"/>
    <n v="12"/>
    <s v=" "/>
    <s v=" "/>
    <s v=" "/>
    <s v=" "/>
    <s v=" "/>
    <s v=" "/>
    <s v=" "/>
    <s v=" "/>
    <s v=" "/>
    <s v=" "/>
    <s v=" "/>
    <n v="1"/>
    <s v="PROGRAMADA"/>
    <m/>
    <m/>
  </r>
  <r>
    <x v="0"/>
    <x v="0"/>
    <s v="Informe Presupuestal a la Personería"/>
    <s v="Acuerdo 34 de 1993, Artículo 18, numeral 9. Informe Ejecución Contratación. Ejecución Presupuestal de Ingresos y Gastos. Ejecución del PAC._x000a_Plazo: Septimo 7 día hábil del mes"/>
    <x v="5"/>
    <n v="2"/>
    <d v="2022-12-07T00:00:00"/>
    <x v="11"/>
    <d v="2022-12-12T00:00:00"/>
    <n v="12"/>
    <s v=" "/>
    <s v=" "/>
    <s v=" "/>
    <s v=" "/>
    <s v=" "/>
    <s v=" "/>
    <s v=" "/>
    <s v=" "/>
    <s v=" "/>
    <s v=" "/>
    <s v=" "/>
    <n v="1"/>
    <s v="PROGRAMADA"/>
    <m/>
    <m/>
  </r>
  <r>
    <x v="0"/>
    <x v="0"/>
    <s v="Rendición Cuenta Mensual a la Contraloria "/>
    <s v="Presupuesto, Inversiones, Gestión y Resultados, Contratación, Egresos. Plazo: Septimo 7 día hábil del mes"/>
    <x v="0"/>
    <n v="2"/>
    <d v="2022-12-07T00:00:00"/>
    <x v="11"/>
    <d v="2022-12-12T00:00:00"/>
    <n v="12"/>
    <s v=" "/>
    <s v=" "/>
    <s v=" "/>
    <s v=" "/>
    <s v=" "/>
    <s v=" "/>
    <s v=" "/>
    <s v=" "/>
    <s v=" "/>
    <s v=" "/>
    <s v=" "/>
    <n v="1"/>
    <s v="PROGRAMADA"/>
    <m/>
    <m/>
  </r>
</pivotCacheRecords>
</file>

<file path=xl/pivotCache/pivotCacheRecords2.xml><?xml version="1.0" encoding="utf-8"?>
<pivotCacheRecords xmlns="http://schemas.openxmlformats.org/spreadsheetml/2006/main" xmlns:r="http://schemas.openxmlformats.org/officeDocument/2006/relationships" count="111">
  <r>
    <x v="0"/>
    <s v="Relación Entes Externos de Control"/>
    <x v="0"/>
    <s v="Plazo: Segundo 2 día hábil del mes_x000a_CBN-1005 Informe sobre el comportamiento de los indicadores de Endeudamiento._x000a_ CBN-1092 Certificado de NO Existencia de Deuda Pública"/>
    <s v="Carlos Vargas"/>
    <n v="1"/>
    <d v="2022-01-03T00:00:00"/>
    <n v="1"/>
    <d v="2022-01-04T00:00:00"/>
    <n v="1"/>
    <n v="1"/>
    <s v=" "/>
    <s v=" "/>
    <s v=" "/>
    <s v=" "/>
    <s v=" "/>
    <s v=" "/>
    <s v=" "/>
    <s v=" "/>
    <s v=" "/>
    <s v=" "/>
    <s v=" "/>
    <s v="PROGRAMADA"/>
    <m/>
    <m/>
  </r>
  <r>
    <x v="1"/>
    <s v="Informes Regulatorios"/>
    <x v="1"/>
    <s v="Decreto Nacional 1081 de 2015. Artículo 2.1.4.6.  Estrategias para la construcción del Plan Anticorrupción y de Atención al Ciudadano Vs 2  2015. Plazo: Los diez (10) primeros días hábiles del mes de enero, mayo y septiembre."/>
    <s v="Liliana Pedraza"/>
    <n v="10"/>
    <d v="2022-01-03T00:00:00"/>
    <n v="1"/>
    <d v="2022-01-14T00:00:00"/>
    <n v="1"/>
    <n v="1"/>
    <s v=" "/>
    <s v=" "/>
    <s v=" "/>
    <s v=" "/>
    <s v=" "/>
    <s v=" "/>
    <s v=" "/>
    <s v=" "/>
    <s v=" "/>
    <s v=" "/>
    <s v=" "/>
    <s v="CUMPLIDA"/>
    <d v="2022-01-17T00:00:00"/>
    <s v="202211200004343"/>
  </r>
  <r>
    <x v="1"/>
    <s v="Informes Regulatorios"/>
    <x v="2"/>
    <s v="Decreto Nacional 1081 de 2015. Artículo 2.1.4.6.  Estrategias para la construcción del Plan Anticorrupción y de Atención al Ciudadano Vs 2  2015. Plazo: Los diez (10) primeros días hábiles del mes de enero, mayo y septiembre."/>
    <s v="Kelly Serrano"/>
    <n v="10"/>
    <d v="2022-01-03T00:00:00"/>
    <n v="1"/>
    <d v="2022-01-14T00:00:00"/>
    <n v="1"/>
    <n v="1"/>
    <s v=" "/>
    <s v=" "/>
    <s v=" "/>
    <s v=" "/>
    <s v=" "/>
    <s v=" "/>
    <s v=" "/>
    <s v=" "/>
    <s v=" "/>
    <s v=" "/>
    <s v=" "/>
    <s v="CUMPLIDA"/>
    <d v="2022-01-17T00:00:00"/>
    <s v="202211200004343"/>
  </r>
  <r>
    <x v="2"/>
    <s v="Informes Regulatorios"/>
    <x v="3"/>
    <s v="Decreto 807 de 2019 articulo 41. Plazo: Deberá publicar cada seis (6) meses un informe en la página web. Plazo: A más tardar 30 de Enero "/>
    <s v="Kelly Serrano"/>
    <n v="13"/>
    <d v="2022-01-04T00:00:00"/>
    <n v="1"/>
    <d v="2022-01-22T00:00:00"/>
    <n v="1"/>
    <n v="1"/>
    <s v=" "/>
    <s v=" "/>
    <s v=" "/>
    <s v=" "/>
    <s v=" "/>
    <s v=" "/>
    <s v=" "/>
    <s v=" "/>
    <s v=" "/>
    <s v=" "/>
    <s v=" "/>
    <s v="CUMPLIDA"/>
    <d v="2022-01-31T00:00:00"/>
    <m/>
  </r>
  <r>
    <x v="2"/>
    <s v="Informes Regulatorios"/>
    <x v="4"/>
    <s v="Resolución 104 de 2018, Circular 010 de 2019 Secretaria Jurídica. Plazo Primera semana de enero y la primera semana de julio"/>
    <s v="Liliana Pedraza"/>
    <n v="8"/>
    <d v="2022-01-04T00:00:00"/>
    <n v="1"/>
    <d v="2022-01-12T00:00:00"/>
    <n v="1"/>
    <n v="1"/>
    <s v=" "/>
    <s v=" "/>
    <s v=" "/>
    <s v=" "/>
    <s v=" "/>
    <s v=" "/>
    <s v=" "/>
    <s v=" "/>
    <s v=" "/>
    <s v=" "/>
    <s v=" "/>
    <s v="CUMPLIDA"/>
    <d v="2022-01-12T00:00:00"/>
    <s v="202111200123683"/>
  </r>
  <r>
    <x v="2"/>
    <s v="Informes Regulatorios"/>
    <x v="5"/>
    <s v="Decreto 984 de 2012. Decreto 1068 de 2015 Sector Hacienda y Crédito Público. Plazo: Un informe trimestral. A más tardar 30 de Enero "/>
    <s v="Carlos Vargas"/>
    <n v="15"/>
    <d v="2022-01-04T00:00:00"/>
    <n v="1"/>
    <d v="2022-01-25T00:00:00"/>
    <n v="1"/>
    <n v="1"/>
    <s v=" "/>
    <s v=" "/>
    <s v=" "/>
    <s v=" "/>
    <s v=" "/>
    <s v=" "/>
    <s v=" "/>
    <s v=" "/>
    <s v=" "/>
    <s v=" "/>
    <s v=" "/>
    <s v="EN CURSO"/>
    <m/>
    <m/>
  </r>
  <r>
    <x v="0"/>
    <s v="Relación Entes Externos de Control"/>
    <x v="6"/>
    <s v="Auditoria de Cumplimiento. Del 05/01/2022 09/03/2022. Plazo: 3 meses"/>
    <s v="Diana Ramírez - Carlos Vargas"/>
    <n v="63"/>
    <d v="2022-01-05T00:00:00"/>
    <n v="1"/>
    <d v="2022-03-09T00:00:00"/>
    <n v="3"/>
    <n v="1"/>
    <s v=" "/>
    <n v="1"/>
    <s v=" "/>
    <s v=" "/>
    <s v=" "/>
    <s v=" "/>
    <s v=" "/>
    <s v=" "/>
    <s v=" "/>
    <s v=" "/>
    <s v=" "/>
    <s v="PROGRAMADA"/>
    <m/>
    <m/>
  </r>
  <r>
    <x v="0"/>
    <s v="Relación Entes Externos de Control"/>
    <x v="7"/>
    <s v="Delitos Contra la Administración Pública._x000a_Plazo: Tercer 3 día hàbil del Semestre"/>
    <s v="Joan Gaitán"/>
    <n v="1"/>
    <d v="2022-01-05T00:00:00"/>
    <n v="1"/>
    <d v="2022-01-06T00:00:00"/>
    <n v="1"/>
    <n v="1"/>
    <s v=" "/>
    <s v=" "/>
    <s v=" "/>
    <s v=" "/>
    <s v=" "/>
    <s v=" "/>
    <s v=" "/>
    <s v=" "/>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1-07T00:00:00"/>
    <n v="1"/>
    <d v="2022-01-12T00:00:00"/>
    <n v="1"/>
    <n v="1"/>
    <s v=" "/>
    <s v=" "/>
    <s v=" "/>
    <s v=" "/>
    <s v=" "/>
    <s v=" "/>
    <s v=" "/>
    <s v=" "/>
    <s v=" "/>
    <s v=" "/>
    <s v=" "/>
    <s v="PROGRAMADA"/>
    <m/>
    <m/>
  </r>
  <r>
    <x v="0"/>
    <s v="Relación Entes Externos de Control"/>
    <x v="9"/>
    <s v="Presupuesto, Inversiones, Gestión y Resultados, Contratación, Egresos. Plazo: Septimo 7 día hábil del mes"/>
    <s v="Carlos Vargas"/>
    <n v="2"/>
    <d v="2022-01-07T00:00:00"/>
    <n v="1"/>
    <d v="2022-01-12T00:00:00"/>
    <n v="1"/>
    <n v="1"/>
    <s v=" "/>
    <s v=" "/>
    <s v=" "/>
    <s v=" "/>
    <s v=" "/>
    <s v=" "/>
    <s v=" "/>
    <s v=" "/>
    <s v=" "/>
    <s v=" "/>
    <s v=" "/>
    <s v="PROGRAMADA"/>
    <m/>
    <m/>
  </r>
  <r>
    <x v="2"/>
    <s v="Informes Regulatorios"/>
    <x v="10"/>
    <s v="Ley 1474 de 2011, art. 76. Decreto 2641 de 2012. Plazo: Semestral. A más tardar 31 Enero"/>
    <s v="Joan Gaitán"/>
    <n v="20"/>
    <d v="2022-01-11T00:00:00"/>
    <n v="1"/>
    <d v="2022-01-31T00:00:00"/>
    <n v="1"/>
    <n v="1"/>
    <s v=" "/>
    <s v=" "/>
    <s v=" "/>
    <s v=" "/>
    <s v=" "/>
    <s v=" "/>
    <s v=" "/>
    <s v=" "/>
    <s v=" "/>
    <s v=" "/>
    <s v=" "/>
    <s v="EN  REVISIÓN ACI"/>
    <m/>
    <m/>
  </r>
  <r>
    <x v="2"/>
    <s v="Informes Regulatorios"/>
    <x v="11"/>
    <s v="Decreto Nacional 1167 de 2016 , Resolución 604 de 2016 de la Secretaria General y Acuerdo 01 de 2017 . Plazo: Semestral. A más tardar 30 de Enero "/>
    <s v="Liliana Pedraza"/>
    <n v="5"/>
    <d v="2022-01-12T00:00:00"/>
    <n v="1"/>
    <d v="2022-01-19T00:00:00"/>
    <n v="1"/>
    <n v="1"/>
    <s v=" "/>
    <s v=" "/>
    <s v=" "/>
    <s v=" "/>
    <s v=" "/>
    <s v=" "/>
    <s v=" "/>
    <s v=" "/>
    <s v=" "/>
    <s v=" "/>
    <s v=" "/>
    <s v="EN CURSO"/>
    <m/>
    <m/>
  </r>
  <r>
    <x v="2"/>
    <s v="Informes Regulatorios"/>
    <x v="12"/>
    <s v="Ley 909 de 2004 Artículo 39. Acuerdo 6176 de 2018 Comisión Nacional del Servicio Civil. Circular 04 de 2005 del Consejo Asesor del Gobierno Nacional en Materia de Control Interno. Plazo: A más tardar el 30 de Enero de cada año."/>
    <s v="Javier Sarmiento"/>
    <n v="15"/>
    <d v="2022-01-16T00:00:00"/>
    <n v="1"/>
    <d v="2022-01-31T00:00:00"/>
    <n v="1"/>
    <n v="1"/>
    <s v=" "/>
    <s v=" "/>
    <s v=" "/>
    <s v=" "/>
    <s v=" "/>
    <s v=" "/>
    <s v=" "/>
    <s v=" "/>
    <s v=" "/>
    <s v=" "/>
    <s v=" "/>
    <s v="CUMPLIDA"/>
    <s v="31-02-2022"/>
    <s v="202211200012253"/>
  </r>
  <r>
    <x v="3"/>
    <s v="Seguimiento Periódico"/>
    <x v="13"/>
    <s v="Decreto 807 de 2019. Articulo 38. Plazo: A más tardar 31 de Enero "/>
    <s v="Diana Ramírez - Joan Gaitán"/>
    <n v="15"/>
    <d v="2022-01-16T00:00:00"/>
    <n v="1"/>
    <d v="2022-01-31T00:00:00"/>
    <n v="1"/>
    <n v="1"/>
    <s v=" "/>
    <s v=" "/>
    <s v=" "/>
    <s v=" "/>
    <s v=" "/>
    <s v=" "/>
    <s v=" "/>
    <s v=" "/>
    <s v=" "/>
    <s v=" "/>
    <s v=" "/>
    <s v="CUMPLIDA"/>
    <d v="2022-01-31T00:00:00"/>
    <s v="Acta de Comité ICCI No.1"/>
  </r>
  <r>
    <x v="2"/>
    <s v="Informes Regulatorios"/>
    <x v="14"/>
    <s v="Resolución 866 de 2004, Numeral 4.2.5.Resolución 303 de 2007 Secretaría Distrital de Hacienda. Plazo: Trimestral. A más tardar 30 de Enero "/>
    <s v="Liliana Pedraza"/>
    <n v="10"/>
    <d v="2022-01-20T00:00:00"/>
    <n v="1"/>
    <d v="2022-02-10T00:00:00"/>
    <n v="2"/>
    <n v="1"/>
    <n v="1"/>
    <s v=" "/>
    <s v=" "/>
    <s v=" "/>
    <s v=" "/>
    <s v=" "/>
    <s v=" "/>
    <s v=" "/>
    <s v=" "/>
    <s v=" "/>
    <s v=" "/>
    <s v="EN CURSO"/>
    <m/>
    <m/>
  </r>
  <r>
    <x v="0"/>
    <s v="Relación Entes Externos de Control"/>
    <x v="0"/>
    <s v="Plazo: Segundo 2 día hábil del mes_x000a_CBN-1005 Informe sobre el comportamiento de los indicadores de Endeudamiento._x000a_ CBN-1092 Certificado de NO Existencia de Deuda Pública"/>
    <s v="Carlos Vargas"/>
    <n v="1"/>
    <d v="2022-02-01T00:00:00"/>
    <n v="2"/>
    <d v="2022-02-02T00:00:00"/>
    <n v="2"/>
    <s v=" "/>
    <n v="1"/>
    <s v=" "/>
    <s v=" "/>
    <s v=" "/>
    <s v=" "/>
    <s v=" "/>
    <s v=" "/>
    <s v=" "/>
    <s v=" "/>
    <s v=" "/>
    <s v=" "/>
    <s v="PROGRAMADA"/>
    <m/>
    <m/>
  </r>
  <r>
    <x v="1"/>
    <s v="Seguimiento Periódico"/>
    <x v="15"/>
    <s v="Decreto 807 de 2019 articulo 38. Plazo: El 15 de Febrero"/>
    <s v="Equipo OCI"/>
    <n v="3"/>
    <d v="2022-02-01T00:00:00"/>
    <n v="2"/>
    <d v="2022-02-04T00:00:00"/>
    <n v="2"/>
    <s v=" "/>
    <n v="1"/>
    <s v=" "/>
    <s v=" "/>
    <s v=" "/>
    <s v=" "/>
    <s v=" "/>
    <s v=" "/>
    <s v=" "/>
    <s v=" "/>
    <s v=" "/>
    <s v=" "/>
    <s v="PROGRAMADA"/>
    <m/>
    <m/>
  </r>
  <r>
    <x v="2"/>
    <s v="Informes Regulatorios"/>
    <x v="16"/>
    <s v="Decreto Ley 1421 de 1993 y Acuerdo 24 de 1993. Plazo: A más tardar 10 de febrero."/>
    <s v="Marcela Urrea"/>
    <n v="8"/>
    <d v="2022-02-02T00:00:00"/>
    <n v="2"/>
    <d v="2022-02-10T00:00:00"/>
    <n v="2"/>
    <s v=" "/>
    <n v="1"/>
    <s v=" "/>
    <s v=" "/>
    <s v=" "/>
    <s v=" "/>
    <s v=" "/>
    <s v=" "/>
    <s v=" "/>
    <s v=" "/>
    <s v=" "/>
    <s v=" "/>
    <s v="PROGRAMADA"/>
    <m/>
    <m/>
  </r>
  <r>
    <x v="2"/>
    <s v="Auditoria de Gestión"/>
    <x v="17"/>
    <s v="Resolución 1519 de 2020. Plazo: A más tardar el 31 de Diciembre"/>
    <s v="Javier Sarmiento"/>
    <n v="30"/>
    <d v="2022-02-07T00:00:00"/>
    <n v="2"/>
    <d v="2022-03-09T00:00:00"/>
    <n v="3"/>
    <s v=" "/>
    <n v="1"/>
    <n v="1"/>
    <s v=" "/>
    <s v=" "/>
    <s v=" "/>
    <s v=" "/>
    <s v=" "/>
    <s v=" "/>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2-07T00:00:00"/>
    <n v="2"/>
    <d v="2022-02-09T00:00:00"/>
    <n v="2"/>
    <s v=" "/>
    <n v="1"/>
    <s v=" "/>
    <s v=" "/>
    <s v=" "/>
    <s v=" "/>
    <s v=" "/>
    <s v=" "/>
    <s v=" "/>
    <s v=" "/>
    <s v=" "/>
    <s v=" "/>
    <s v="PROGRAMADA"/>
    <m/>
    <m/>
  </r>
  <r>
    <x v="0"/>
    <s v="Relación Entes Externos de Control"/>
    <x v="9"/>
    <s v="Presupuesto, Inversiones, Gestión y Resultados, Contratación, Egresos. Plazo: Septimo 7 día hábil del mes"/>
    <s v="Carlos Vargas"/>
    <n v="2"/>
    <d v="2022-02-07T00:00:00"/>
    <n v="2"/>
    <d v="2022-02-09T00:00:00"/>
    <n v="2"/>
    <s v=" "/>
    <n v="1"/>
    <s v=" "/>
    <s v=" "/>
    <s v=" "/>
    <s v=" "/>
    <s v=" "/>
    <s v=" "/>
    <s v=" "/>
    <s v=" "/>
    <s v=" "/>
    <s v=" "/>
    <s v="PROGRAMADA"/>
    <m/>
    <m/>
  </r>
  <r>
    <x v="0"/>
    <s v="Relación Entes Externos de Control"/>
    <x v="18"/>
    <s v="Resolución 011 de Vigencia 2021. Plazo: Segundo 10 día hábil del mes"/>
    <s v="Carlos Vargas"/>
    <n v="5"/>
    <d v="2022-02-09T00:00:00"/>
    <n v="2"/>
    <d v="2022-02-14T00:00:00"/>
    <n v="2"/>
    <s v=" "/>
    <n v="1"/>
    <s v=" "/>
    <s v=" "/>
    <s v=" "/>
    <s v=" "/>
    <s v=" "/>
    <s v=" "/>
    <s v=" "/>
    <s v=" "/>
    <s v=" "/>
    <s v=" "/>
    <s v="PROGRAMADA"/>
    <m/>
    <m/>
  </r>
  <r>
    <x v="2"/>
    <s v="Auditoria de Gestión"/>
    <x v="19"/>
    <s v="Contrato de Obra"/>
    <s v="Kelly Serrano"/>
    <n v="30"/>
    <d v="2022-02-14T00:00:00"/>
    <n v="2"/>
    <d v="2022-03-16T00:00:00"/>
    <n v="3"/>
    <s v=" "/>
    <n v="1"/>
    <n v="1"/>
    <s v=" "/>
    <s v=" "/>
    <s v=" "/>
    <s v=" "/>
    <s v=" "/>
    <s v=" "/>
    <s v=" "/>
    <s v=" "/>
    <s v=" "/>
    <s v="PROGRAMADA"/>
    <m/>
    <m/>
  </r>
  <r>
    <x v="2"/>
    <s v="Auditoria de Gestión"/>
    <x v="20"/>
    <s v="Plan Anual de Adquisiciones. Proceso de Liquidación, Aprobación Pólizas, Publicación Secopo"/>
    <s v="Liliana Pedraza"/>
    <n v="35"/>
    <d v="2022-02-14T00:00:00"/>
    <n v="2"/>
    <d v="2022-03-21T00:00:00"/>
    <n v="3"/>
    <s v=" "/>
    <n v="1"/>
    <n v="1"/>
    <s v=" "/>
    <s v=" "/>
    <s v=" "/>
    <s v=" "/>
    <s v=" "/>
    <s v=" "/>
    <s v=" "/>
    <s v=" "/>
    <s v=" "/>
    <s v="PROGRAMADA"/>
    <m/>
    <m/>
  </r>
  <r>
    <x v="2"/>
    <s v="Auditoria de Gestión"/>
    <x v="21"/>
    <s v="Proceso_Gestión Plan Terrazas"/>
    <s v="Joan Gaitán"/>
    <n v="30"/>
    <d v="2022-02-14T00:00:00"/>
    <n v="2"/>
    <d v="2022-03-28T00:00:00"/>
    <n v="3"/>
    <s v=" "/>
    <n v="1"/>
    <n v="1"/>
    <s v=" "/>
    <s v=" "/>
    <s v=" "/>
    <s v=" "/>
    <s v=" "/>
    <s v=" "/>
    <s v=" "/>
    <s v=" "/>
    <s v=" "/>
    <s v="PROGRAMADA"/>
    <m/>
    <m/>
  </r>
  <r>
    <x v="2"/>
    <s v="Auditoria de Gestión"/>
    <x v="22"/>
    <s v="Ingreso o entrada de bienes, Cuenta mensual de almacén, Movimiento de Bienes, Control y seguimiento de bienes."/>
    <s v="Marcela Urrea"/>
    <n v="30"/>
    <d v="2022-02-15T00:00:00"/>
    <n v="2"/>
    <d v="2022-03-30T00:00:00"/>
    <n v="3"/>
    <s v=" "/>
    <n v="1"/>
    <n v="1"/>
    <s v=" "/>
    <s v=" "/>
    <s v=" "/>
    <s v=" "/>
    <s v=" "/>
    <s v=" "/>
    <s v=" "/>
    <s v=" "/>
    <s v=" "/>
    <s v="PROGRAMADA"/>
    <m/>
    <m/>
  </r>
  <r>
    <x v="2"/>
    <s v="Auditoria de Gestión"/>
    <x v="23"/>
    <s v="Contrato de Obra"/>
    <s v="Carlos Vargas"/>
    <n v="30"/>
    <d v="2022-02-16T00:00:00"/>
    <n v="2"/>
    <d v="2022-03-18T00:00:00"/>
    <n v="3"/>
    <s v=" "/>
    <n v="1"/>
    <n v="1"/>
    <s v=" "/>
    <s v=" "/>
    <s v=" "/>
    <s v=" "/>
    <s v=" "/>
    <s v=" "/>
    <s v=" "/>
    <s v=" "/>
    <s v=" "/>
    <s v="PROGRAMADA"/>
    <m/>
    <m/>
  </r>
  <r>
    <x v="2"/>
    <s v="Informes Regulatorios"/>
    <x v="24"/>
    <s v="Directiva 008 del 30 Diciembre del 2021. Alcaldia Mayor de Bogotá. Plazo. Ultimo día habil del mes de febrero"/>
    <s v="Liliana Pedraza"/>
    <n v="5"/>
    <d v="2022-02-23T00:00:00"/>
    <n v="2"/>
    <d v="2022-02-28T00:00:00"/>
    <n v="2"/>
    <s v=" "/>
    <n v="1"/>
    <s v=" "/>
    <s v=" "/>
    <s v=" "/>
    <s v=" "/>
    <s v=" "/>
    <s v=" "/>
    <s v=" "/>
    <s v=" "/>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03-01T00:00:00"/>
    <n v="3"/>
    <d v="2022-03-02T00:00:00"/>
    <n v="3"/>
    <s v=" "/>
    <s v=" "/>
    <n v="1"/>
    <s v=" "/>
    <s v=" "/>
    <s v=" "/>
    <s v=" "/>
    <s v=" "/>
    <s v=" "/>
    <s v=" "/>
    <s v=" "/>
    <s v=" "/>
    <s v="PROGRAMADA"/>
    <m/>
    <m/>
  </r>
  <r>
    <x v="2"/>
    <s v="Informes Regulatorios"/>
    <x v="25"/>
    <s v="Circular 12 de 2007 Dirección Nacional de Derechos de Autor. Plazo: A más tardar el tercer viernes del mes de marzo de cada año."/>
    <s v="Javier Sarmiento"/>
    <n v="15"/>
    <d v="2022-03-03T00:00:00"/>
    <n v="3"/>
    <d v="2022-03-18T00:00:00"/>
    <n v="3"/>
    <s v=" "/>
    <s v=" "/>
    <n v="1"/>
    <s v=" "/>
    <s v=" "/>
    <s v=" "/>
    <s v=" "/>
    <s v=" "/>
    <s v=" "/>
    <s v=" "/>
    <s v=" "/>
    <s v=" "/>
    <s v="PROGRAMADA"/>
    <m/>
    <m/>
  </r>
  <r>
    <x v="0"/>
    <s v="Relación Entes Externos de Control"/>
    <x v="26"/>
    <s v="Auditoria de Cumplimiento. Del 4/03/2022 al 18/05/2022. Plazo: 3 meses"/>
    <s v="Diana Ramírez - Carlos Vargas"/>
    <n v="75"/>
    <d v="2022-03-04T00:00:00"/>
    <n v="3"/>
    <d v="2022-05-18T00:00:00"/>
    <n v="5"/>
    <s v=" "/>
    <s v=" "/>
    <n v="1"/>
    <s v=" "/>
    <n v="1"/>
    <s v=" "/>
    <s v=" "/>
    <s v=" "/>
    <s v=" "/>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3-07T00:00:00"/>
    <n v="3"/>
    <d v="2022-03-09T00:00:00"/>
    <n v="3"/>
    <s v=" "/>
    <s v=" "/>
    <n v="1"/>
    <s v=" "/>
    <s v=" "/>
    <s v=" "/>
    <s v=" "/>
    <s v=" "/>
    <s v=" "/>
    <s v=" "/>
    <s v=" "/>
    <s v=" "/>
    <s v="PROGRAMADA"/>
    <m/>
    <m/>
  </r>
  <r>
    <x v="0"/>
    <s v="Relación Entes Externos de Control"/>
    <x v="9"/>
    <s v="Presupuesto, Inversiones, Gestión y Resultados, Contratación, Egresos. Plazo: Septimo 7 día hábil del mes"/>
    <s v="Carlos Vargas"/>
    <n v="2"/>
    <d v="2022-03-07T00:00:00"/>
    <n v="3"/>
    <d v="2022-03-09T00:00:00"/>
    <n v="3"/>
    <s v=" "/>
    <s v=" "/>
    <n v="1"/>
    <s v=" "/>
    <s v=" "/>
    <s v=" "/>
    <s v=" "/>
    <s v=" "/>
    <s v=" "/>
    <s v=" "/>
    <s v=" "/>
    <s v=" "/>
    <s v="PROGRAMADA"/>
    <m/>
    <m/>
  </r>
  <r>
    <x v="2"/>
    <s v="Informes Regulatorios"/>
    <x v="27"/>
    <s v="Decreto 2482 de 2012 artículo 5. Plazo: A más tardar el 26 de marzo"/>
    <s v="Diana Ramírez"/>
    <n v="8"/>
    <d v="2022-03-14T00:00:00"/>
    <n v="3"/>
    <d v="2022-03-22T00:00:00"/>
    <n v="3"/>
    <s v=" "/>
    <s v=" "/>
    <n v="1"/>
    <s v=" "/>
    <s v=" "/>
    <s v=" "/>
    <s v=" "/>
    <s v=" "/>
    <s v=" "/>
    <s v=" "/>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04-01T00:00:00"/>
    <n v="4"/>
    <d v="2022-04-04T00:00:00"/>
    <n v="4"/>
    <s v=" "/>
    <s v=" "/>
    <s v=" "/>
    <n v="1"/>
    <s v=" "/>
    <s v=" "/>
    <s v=" "/>
    <s v=" "/>
    <s v=" "/>
    <s v=" "/>
    <s v=" "/>
    <s v=" "/>
    <s v="PROGRAMADA"/>
    <m/>
    <m/>
  </r>
  <r>
    <x v="1"/>
    <s v="Seguimiento Periódico"/>
    <x v="28"/>
    <s v="Decreto 807 de 2019, artículo 39 paragrafo 5"/>
    <s v="Joan Gaitán"/>
    <n v="10"/>
    <d v="2022-04-01T00:00:00"/>
    <n v="4"/>
    <d v="2022-04-15T00:00:00"/>
    <n v="4"/>
    <s v=" "/>
    <s v=" "/>
    <s v=" "/>
    <n v="1"/>
    <s v=" "/>
    <s v=" "/>
    <s v=" "/>
    <s v=" "/>
    <s v=" "/>
    <s v=" "/>
    <s v=" "/>
    <s v=" "/>
    <s v="PROGRAMADA"/>
    <m/>
    <m/>
  </r>
  <r>
    <x v="2"/>
    <s v="Auditoria de Gestión"/>
    <x v="29"/>
    <s v=" Ley 489 de 1998"/>
    <s v="Marcela Urrea"/>
    <n v="15"/>
    <d v="2022-04-01T00:00:00"/>
    <n v="4"/>
    <d v="2022-04-22T00:00:00"/>
    <n v="4"/>
    <s v=" "/>
    <s v=" "/>
    <s v=" "/>
    <n v="1"/>
    <s v=" "/>
    <s v=" "/>
    <s v=" "/>
    <s v=" "/>
    <s v=" "/>
    <s v=" "/>
    <s v=" "/>
    <s v=" "/>
    <s v="PROGRAMADA"/>
    <m/>
    <m/>
  </r>
  <r>
    <x v="1"/>
    <s v="Seguimiento Periódico"/>
    <x v="15"/>
    <s v="Decreto 807 de 2019 articulo 38. Plazo: El 15 de Abril"/>
    <s v="Equipo OCI"/>
    <n v="3"/>
    <d v="2022-04-04T00:00:00"/>
    <n v="4"/>
    <d v="2022-04-09T00:00:00"/>
    <n v="4"/>
    <s v=" "/>
    <s v=" "/>
    <s v=" "/>
    <n v="1"/>
    <s v=" "/>
    <s v=" "/>
    <s v=" "/>
    <s v=" "/>
    <s v=" "/>
    <s v=" "/>
    <s v=" "/>
    <s v=" "/>
    <s v="PROGRAMADA"/>
    <m/>
    <m/>
  </r>
  <r>
    <x v="2"/>
    <s v="Informes Regulatorios"/>
    <x v="5"/>
    <s v="Decreto 984 de 2012. Decreto 1068 de 2015 Sector Hacienda y Crédito Público. Plazo: Un informe trimestral. A más tardar 30 de Abril "/>
    <s v="Carlos Vargas"/>
    <n v="15"/>
    <d v="2022-04-05T00:00:00"/>
    <n v="4"/>
    <d v="2022-04-28T00:00:00"/>
    <n v="4"/>
    <s v=" "/>
    <s v=" "/>
    <s v=" "/>
    <n v="1"/>
    <s v=" "/>
    <s v=" "/>
    <s v=" "/>
    <s v=" "/>
    <s v=" "/>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4-07T00:00:00"/>
    <n v="4"/>
    <d v="2022-04-11T00:00:00"/>
    <n v="4"/>
    <s v=" "/>
    <s v=" "/>
    <s v=" "/>
    <n v="1"/>
    <s v=" "/>
    <s v=" "/>
    <s v=" "/>
    <s v=" "/>
    <s v=" "/>
    <s v=" "/>
    <s v=" "/>
    <s v=" "/>
    <s v="PROGRAMADA"/>
    <m/>
    <m/>
  </r>
  <r>
    <x v="0"/>
    <s v="Relación Entes Externos de Control"/>
    <x v="9"/>
    <s v="Presupuesto, Inversiones, Gestión y Resultados, Contratación, Egresos. Plazo: Septimo 7 día hábil del mes"/>
    <s v="Carlos Vargas"/>
    <n v="2"/>
    <d v="2022-04-07T00:00:00"/>
    <n v="4"/>
    <d v="2022-04-11T00:00:00"/>
    <n v="4"/>
    <s v=" "/>
    <s v=" "/>
    <s v=" "/>
    <n v="1"/>
    <s v=" "/>
    <s v=" "/>
    <s v=" "/>
    <s v=" "/>
    <s v=" "/>
    <s v=" "/>
    <s v=" "/>
    <s v=" "/>
    <s v="PROGRAMADA"/>
    <m/>
    <m/>
  </r>
  <r>
    <x v="2"/>
    <s v="Informes Regulatorios"/>
    <x v="14"/>
    <s v="Resolución 866 de 2004, Numeral 4.2.5.Resolución 303 de 2007 Secretaría Distrital de Hacienda. Plazo: Trimestral. A más tardar 31 de Abril."/>
    <s v="Liliana Pedraza"/>
    <n v="10"/>
    <d v="2022-04-15T00:00:00"/>
    <n v="4"/>
    <d v="2022-04-25T00:00:00"/>
    <n v="4"/>
    <s v=" "/>
    <s v=" "/>
    <s v=" "/>
    <n v="1"/>
    <s v=" "/>
    <s v=" "/>
    <s v=" "/>
    <s v=" "/>
    <s v=" "/>
    <s v=" "/>
    <s v=" "/>
    <s v=" "/>
    <s v="PROGRAMADA"/>
    <m/>
    <m/>
  </r>
  <r>
    <x v="3"/>
    <s v="Seguimiento Periódico"/>
    <x v="13"/>
    <s v="Decreto 807 de 2019. Articulo 38. Plazo: A más tardar 30 de Abril"/>
    <s v="Diana Ramírez - Joan Gaitán"/>
    <n v="15"/>
    <d v="2022-04-15T00:00:00"/>
    <n v="4"/>
    <d v="2022-04-30T00:00:00"/>
    <n v="4"/>
    <s v=" "/>
    <s v=" "/>
    <s v=" "/>
    <n v="1"/>
    <s v=" "/>
    <s v=" "/>
    <s v=" "/>
    <s v=" "/>
    <s v=" "/>
    <s v=" "/>
    <s v=" "/>
    <s v=" "/>
    <s v="PROGRAMADA"/>
    <m/>
    <m/>
  </r>
  <r>
    <x v="2"/>
    <s v="Auditoria de Gestión"/>
    <x v="30"/>
    <s v="Proceso Reasentamiento y Relocalización Transitoria y Proyecto de Inversión"/>
    <s v="Liliana Pedraza"/>
    <n v="30"/>
    <d v="2022-04-18T00:00:00"/>
    <n v="4"/>
    <d v="2022-05-18T00:00:00"/>
    <n v="5"/>
    <s v=" "/>
    <s v=" "/>
    <s v=" "/>
    <n v="1"/>
    <n v="1"/>
    <s v=" "/>
    <s v=" "/>
    <s v=" "/>
    <s v=" "/>
    <s v=" "/>
    <s v=" "/>
    <s v=" "/>
    <s v="PROGRAMADA"/>
    <m/>
    <m/>
  </r>
  <r>
    <x v="2"/>
    <s v="Auditoria de Gestión"/>
    <x v="31"/>
    <s v="Contrato de Obra"/>
    <s v="Joan Gaitán"/>
    <n v="30"/>
    <d v="2022-04-19T00:00:00"/>
    <n v="4"/>
    <d v="2022-05-19T00:00:00"/>
    <n v="5"/>
    <s v=" "/>
    <s v=" "/>
    <s v=" "/>
    <n v="1"/>
    <n v="1"/>
    <s v=" "/>
    <s v=" "/>
    <s v=" "/>
    <s v=" "/>
    <s v=" "/>
    <s v=" "/>
    <s v=" "/>
    <s v="PROGRAMADA"/>
    <m/>
    <m/>
  </r>
  <r>
    <x v="2"/>
    <s v="Auditoria de Gestión"/>
    <x v="32"/>
    <s v="Contrato de Obra"/>
    <s v="Kelly Serrano"/>
    <n v="30"/>
    <d v="2022-04-19T00:00:00"/>
    <n v="4"/>
    <d v="2022-05-19T00:00:00"/>
    <n v="5"/>
    <s v=" "/>
    <s v=" "/>
    <s v=" "/>
    <n v="1"/>
    <n v="1"/>
    <s v=" "/>
    <s v=" "/>
    <s v=" "/>
    <s v=" "/>
    <s v=" "/>
    <s v=" "/>
    <s v=" "/>
    <s v="PROGRAMADA"/>
    <m/>
    <m/>
  </r>
  <r>
    <x v="2"/>
    <s v="Auditoria de Gestión"/>
    <x v="33"/>
    <s v="Sistema de Gestión"/>
    <s v="Javier Sarmiento"/>
    <n v="30"/>
    <d v="2022-04-19T00:00:00"/>
    <n v="4"/>
    <d v="2022-05-19T00:00:00"/>
    <n v="5"/>
    <s v=" "/>
    <s v=" "/>
    <s v=" "/>
    <n v="1"/>
    <n v="1"/>
    <s v=" "/>
    <s v=" "/>
    <s v=" "/>
    <s v=" "/>
    <s v=" "/>
    <s v=" "/>
    <s v=" "/>
    <s v="PROGRAMADA"/>
    <m/>
    <m/>
  </r>
  <r>
    <x v="2"/>
    <s v="Auditoria de Gestión"/>
    <x v="34"/>
    <s v="Resolución 1565 de 2014 del Ministerio de Transporte."/>
    <s v="Marcela Urrea"/>
    <n v="20"/>
    <d v="2022-05-01T00:00:00"/>
    <n v="5"/>
    <d v="2022-05-27T00:00:00"/>
    <n v="5"/>
    <s v=" "/>
    <s v=" "/>
    <s v=" "/>
    <s v=" "/>
    <n v="1"/>
    <s v=" "/>
    <s v=" "/>
    <s v=" "/>
    <s v=" "/>
    <s v=" "/>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05-02T00:00:00"/>
    <n v="5"/>
    <d v="2022-05-03T00:00:00"/>
    <n v="5"/>
    <s v=" "/>
    <s v=" "/>
    <s v=" "/>
    <s v=" "/>
    <n v="1"/>
    <s v=" "/>
    <s v=" "/>
    <s v=" "/>
    <s v=" "/>
    <s v=" "/>
    <s v=" "/>
    <s v=" "/>
    <s v="PROGRAMADA"/>
    <m/>
    <m/>
  </r>
  <r>
    <x v="1"/>
    <s v="Informes Regulatorios"/>
    <x v="1"/>
    <s v="Decreto Nacional 1081 de 2015. Artículo 2.1.4.6.  Estrategias para la construcción del Plan Anticorrupción y de Atención al Ciudadano Vs 2  2015. Plazo: Los diez (10) primeros días hábiles del mes de enero, mayo y septiembre."/>
    <s v="Liliana Pedraza"/>
    <n v="10"/>
    <d v="2022-05-02T00:00:00"/>
    <n v="5"/>
    <d v="2022-05-13T00:00:00"/>
    <n v="5"/>
    <s v=" "/>
    <s v=" "/>
    <s v=" "/>
    <s v=" "/>
    <n v="1"/>
    <s v=" "/>
    <s v=" "/>
    <s v=" "/>
    <s v=" "/>
    <s v=" "/>
    <s v=" "/>
    <s v=" "/>
    <s v="PROGRAMADA"/>
    <m/>
    <m/>
  </r>
  <r>
    <x v="1"/>
    <s v="Informes Regulatorios"/>
    <x v="2"/>
    <s v="Decreto Nacional 1081 de 2015. Artículo 2.1.4.6.  Estrategias para la construcción del Plan Anticorrupción y de Atención al Ciudadano Vs 2  2015. Plazo: Los diez (10) primeros días hábiles del mes de enero, mayo y septiembre."/>
    <s v="Kelly Serrano"/>
    <n v="10"/>
    <d v="2022-05-02T00:00:00"/>
    <n v="5"/>
    <d v="2022-05-13T00:00:00"/>
    <n v="5"/>
    <s v=" "/>
    <s v=" "/>
    <s v=" "/>
    <s v=" "/>
    <n v="1"/>
    <s v=" "/>
    <s v=" "/>
    <s v=" "/>
    <s v=" "/>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5-06T00:00:00"/>
    <n v="5"/>
    <d v="2022-05-10T00:00:00"/>
    <n v="5"/>
    <s v=" "/>
    <s v=" "/>
    <s v=" "/>
    <s v=" "/>
    <n v="1"/>
    <s v=" "/>
    <s v=" "/>
    <s v=" "/>
    <s v=" "/>
    <s v=" "/>
    <s v=" "/>
    <s v=" "/>
    <s v="PROGRAMADA"/>
    <m/>
    <m/>
  </r>
  <r>
    <x v="0"/>
    <s v="Relación Entes Externos de Control"/>
    <x v="9"/>
    <s v="Presupuesto, Inversiones, Gestión y Resultados, Contratación, Egresos. Plazo: Septimo 7 día hábil del mes"/>
    <s v="Carlos Vargas"/>
    <n v="2"/>
    <d v="2022-05-06T00:00:00"/>
    <n v="5"/>
    <d v="2022-05-10T00:00:00"/>
    <n v="5"/>
    <s v=" "/>
    <s v=" "/>
    <s v=" "/>
    <s v=" "/>
    <n v="1"/>
    <s v=" "/>
    <s v=" "/>
    <s v=" "/>
    <s v=" "/>
    <s v=" "/>
    <s v=" "/>
    <s v=" "/>
    <s v="PROGRAMADA"/>
    <m/>
    <m/>
  </r>
  <r>
    <x v="2"/>
    <s v="Auditoria de Gestión"/>
    <x v="35"/>
    <s v="Proceso"/>
    <s v="Carlos Vargas"/>
    <n v="30"/>
    <d v="2022-05-18T00:00:00"/>
    <n v="5"/>
    <d v="2022-06-17T00:00:00"/>
    <n v="6"/>
    <s v=" "/>
    <s v=" "/>
    <s v=" "/>
    <s v=" "/>
    <n v="1"/>
    <n v="1"/>
    <s v=" "/>
    <s v=" "/>
    <s v=" "/>
    <s v=" "/>
    <s v=" "/>
    <s v=" "/>
    <s v="PROGRAMADA"/>
    <m/>
    <m/>
  </r>
  <r>
    <x v="0"/>
    <s v="Relación Entes Externos de Control"/>
    <x v="36"/>
    <s v="Auditoria de Regularidad. Del 23/05/2022 al 19/09/2022. Plazo: 5 meses"/>
    <s v="Diana Ramírez - Carlos Vargas"/>
    <n v="119"/>
    <d v="2022-05-23T00:00:00"/>
    <n v="5"/>
    <d v="2022-09-19T00:00:00"/>
    <n v="9"/>
    <s v=" "/>
    <s v=" "/>
    <s v=" "/>
    <s v=" "/>
    <n v="1"/>
    <s v=" "/>
    <s v=" "/>
    <s v=" "/>
    <n v="1"/>
    <s v=" "/>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06-01T00:00:00"/>
    <n v="6"/>
    <d v="2022-06-02T00:00:00"/>
    <n v="6"/>
    <s v=" "/>
    <s v=" "/>
    <s v=" "/>
    <s v=" "/>
    <s v=" "/>
    <n v="1"/>
    <s v=" "/>
    <s v=" "/>
    <s v=" "/>
    <s v=" "/>
    <s v=" "/>
    <s v=" "/>
    <s v="PROGRAMADA"/>
    <m/>
    <m/>
  </r>
  <r>
    <x v="1"/>
    <s v="Seguimiento Periódico"/>
    <x v="15"/>
    <s v="Decreto 807 de 2019 articulo 38. Plazo: El 15 de Junio"/>
    <s v="Equipo OCI"/>
    <n v="3"/>
    <d v="2022-06-01T00:00:00"/>
    <n v="6"/>
    <d v="2022-06-06T00:00:00"/>
    <n v="6"/>
    <s v=" "/>
    <s v=" "/>
    <s v=" "/>
    <s v=" "/>
    <s v=" "/>
    <n v="1"/>
    <s v=" "/>
    <s v=" "/>
    <s v=" "/>
    <s v=" "/>
    <s v=" "/>
    <s v=" "/>
    <s v="PROGRAMADA"/>
    <m/>
    <m/>
  </r>
  <r>
    <x v="2"/>
    <s v="Seguimiento Periódico"/>
    <x v="37"/>
    <s v="Resolución DDC-000001 del 12 de mayo de 2009 Contaduría General de Bogotá, mediante la cual se adopta el manual para el manejo y control de las cajas menor"/>
    <s v="Marcela Urrea"/>
    <n v="3"/>
    <d v="2022-06-01T00:00:00"/>
    <n v="6"/>
    <d v="2022-06-06T00:00:00"/>
    <n v="6"/>
    <s v=" "/>
    <s v=" "/>
    <s v=" "/>
    <s v=" "/>
    <s v=" "/>
    <n v="1"/>
    <s v=" "/>
    <s v=" "/>
    <s v=" "/>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6-07T00:00:00"/>
    <n v="6"/>
    <d v="2022-06-09T00:00:00"/>
    <n v="6"/>
    <s v=" "/>
    <s v=" "/>
    <s v=" "/>
    <s v=" "/>
    <s v=" "/>
    <n v="1"/>
    <s v=" "/>
    <s v=" "/>
    <s v=" "/>
    <s v=" "/>
    <s v=" "/>
    <s v=" "/>
    <s v="PROGRAMADA"/>
    <m/>
    <m/>
  </r>
  <r>
    <x v="0"/>
    <s v="Relación Entes Externos de Control"/>
    <x v="9"/>
    <s v="Presupuesto, Inversiones, Gestión y Resultados, Contratación, Egresos. Plazo: Septimo 7 día hábil del mes"/>
    <s v="Carlos Vargas"/>
    <n v="2"/>
    <d v="2022-06-07T00:00:00"/>
    <n v="6"/>
    <d v="2022-06-09T00:00:00"/>
    <n v="6"/>
    <s v=" "/>
    <s v=" "/>
    <s v=" "/>
    <s v=" "/>
    <s v=" "/>
    <n v="1"/>
    <s v=" "/>
    <s v=" "/>
    <s v=" "/>
    <s v=" "/>
    <s v=" "/>
    <s v=" "/>
    <s v="PROGRAMADA"/>
    <m/>
    <m/>
  </r>
  <r>
    <x v="2"/>
    <s v="Auditoria de Gestión"/>
    <x v="38"/>
    <s v="Contrato de Obra"/>
    <s v="Liliana Pedraza"/>
    <n v="30"/>
    <d v="2022-06-13T00:00:00"/>
    <n v="6"/>
    <d v="2022-07-13T00:00:00"/>
    <n v="7"/>
    <s v=" "/>
    <s v=" "/>
    <s v=" "/>
    <s v=" "/>
    <s v=" "/>
    <n v="1"/>
    <n v="1"/>
    <s v=" "/>
    <s v=" "/>
    <s v=" "/>
    <s v=" "/>
    <s v=" "/>
    <s v="PROGRAMADA"/>
    <m/>
    <m/>
  </r>
  <r>
    <x v="2"/>
    <s v="Auditoria de Gestión"/>
    <x v="39"/>
    <s v="Contrato de Obra"/>
    <s v="Kelly Serrano"/>
    <n v="30"/>
    <d v="2022-06-13T00:00:00"/>
    <n v="6"/>
    <d v="2022-07-13T00:00:00"/>
    <n v="7"/>
    <s v=" "/>
    <s v=" "/>
    <s v=" "/>
    <s v=" "/>
    <s v=" "/>
    <n v="1"/>
    <n v="1"/>
    <s v=" "/>
    <s v=" "/>
    <s v=" "/>
    <s v=" "/>
    <s v=" "/>
    <s v="PROGRAMADA"/>
    <m/>
    <m/>
  </r>
  <r>
    <x v="2"/>
    <s v="Auditoria de Gestión"/>
    <x v="40"/>
    <s v="Plan de prevención, preparación y Respuesta ante emergencias SEDES.  Investigaciones de incidentes y accidentes de trabajo, Reporte, investigación y seguimiento de la enfermedad laboral, "/>
    <s v="Marcela Urrea"/>
    <n v="30"/>
    <d v="2022-06-18T00:00:00"/>
    <n v="6"/>
    <d v="2022-07-18T00:00:00"/>
    <n v="7"/>
    <s v=" "/>
    <s v=" "/>
    <s v=" "/>
    <s v=" "/>
    <s v=" "/>
    <n v="1"/>
    <n v="1"/>
    <s v=" "/>
    <s v=" "/>
    <s v=" "/>
    <s v=" "/>
    <s v=" "/>
    <s v="PROGRAMADA"/>
    <m/>
    <m/>
  </r>
  <r>
    <x v="2"/>
    <s v="Auditoria de Gestión"/>
    <x v="41"/>
    <s v="Superades y CLAVS - NTC 6047  Accesibildad al Medio Físico. Espacios de Servicio al Ciudadano en la Administración Pública"/>
    <s v="Joan Gaitán"/>
    <n v="30"/>
    <d v="2022-06-18T00:00:00"/>
    <n v="6"/>
    <d v="2022-07-18T00:00:00"/>
    <n v="7"/>
    <s v=" "/>
    <s v=" "/>
    <s v=" "/>
    <s v=" "/>
    <s v=" "/>
    <n v="1"/>
    <n v="1"/>
    <s v=" "/>
    <s v=" "/>
    <s v=" "/>
    <s v=" "/>
    <s v=" "/>
    <s v="PROGRAMADA"/>
    <m/>
    <m/>
  </r>
  <r>
    <x v="2"/>
    <s v="Auditoria de Gestión"/>
    <x v="42"/>
    <s v="Proceso"/>
    <s v="Javier Sarmiento"/>
    <n v="30"/>
    <d v="2022-06-18T00:00:00"/>
    <n v="6"/>
    <d v="2022-07-18T00:00:00"/>
    <n v="7"/>
    <s v=" "/>
    <s v=" "/>
    <s v=" "/>
    <s v=" "/>
    <s v=" "/>
    <n v="1"/>
    <n v="1"/>
    <s v=" "/>
    <s v=" "/>
    <s v=" "/>
    <s v=" "/>
    <s v=" "/>
    <s v="PROGRAMADA"/>
    <m/>
    <m/>
  </r>
  <r>
    <x v="2"/>
    <s v="Informes Regulatorios"/>
    <x v="3"/>
    <s v="Decreto 807 de 2019 articulo 41. Plazo: Deberá publicar cada seis (6) meses un informe en la página web."/>
    <s v="Marcela Urrea"/>
    <n v="10"/>
    <d v="2022-07-01T00:00:00"/>
    <n v="7"/>
    <d v="2022-07-15T00:00:00"/>
    <n v="7"/>
    <s v=" "/>
    <s v=" "/>
    <s v=" "/>
    <s v=" "/>
    <s v=" "/>
    <s v=" "/>
    <n v="1"/>
    <s v=" "/>
    <s v=" "/>
    <s v=" "/>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07-01T00:00:00"/>
    <n v="7"/>
    <d v="2022-07-05T00:00:00"/>
    <n v="7"/>
    <s v=" "/>
    <s v=" "/>
    <s v=" "/>
    <s v=" "/>
    <s v=" "/>
    <s v=" "/>
    <n v="1"/>
    <s v=" "/>
    <s v=" "/>
    <s v=" "/>
    <s v=" "/>
    <s v=" "/>
    <s v="PROGRAMADA"/>
    <m/>
    <m/>
  </r>
  <r>
    <x v="2"/>
    <s v="Informes Regulatorios"/>
    <x v="5"/>
    <s v="Decreto 984 de 2012. Decreto 1068 de 2015 Sector Hacienda y Crédito Público. Plazo: Un informe trimestral. A más tardar 31 de Julio"/>
    <s v="Carlos Vargas"/>
    <n v="15"/>
    <d v="2022-07-01T00:00:00"/>
    <n v="7"/>
    <d v="2022-07-23T00:00:00"/>
    <n v="7"/>
    <s v=" "/>
    <s v=" "/>
    <s v=" "/>
    <s v=" "/>
    <s v=" "/>
    <s v=" "/>
    <n v="1"/>
    <s v=" "/>
    <s v=" "/>
    <s v=" "/>
    <s v=" "/>
    <s v=" "/>
    <s v="PROGRAMADA"/>
    <m/>
    <m/>
  </r>
  <r>
    <x v="0"/>
    <s v="Relación Entes Externos de Control"/>
    <x v="7"/>
    <s v="Delitos Contra la Administración Pública._x000a_Plazo: Tercer 3 día hàbil del Semestre"/>
    <s v="Joan Gaitán"/>
    <n v="1"/>
    <d v="2022-07-05T00:00:00"/>
    <n v="7"/>
    <d v="2022-07-06T00:00:00"/>
    <n v="7"/>
    <s v=" "/>
    <s v=" "/>
    <s v=" "/>
    <s v=" "/>
    <s v=" "/>
    <s v=" "/>
    <n v="1"/>
    <s v=" "/>
    <s v=" "/>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7-08T00:00:00"/>
    <n v="7"/>
    <d v="2022-07-12T00:00:00"/>
    <n v="7"/>
    <s v=" "/>
    <s v=" "/>
    <s v=" "/>
    <s v=" "/>
    <s v=" "/>
    <s v=" "/>
    <n v="1"/>
    <s v=" "/>
    <s v=" "/>
    <s v=" "/>
    <s v=" "/>
    <s v=" "/>
    <s v="PROGRAMADA"/>
    <m/>
    <m/>
  </r>
  <r>
    <x v="0"/>
    <s v="Relación Entes Externos de Control"/>
    <x v="9"/>
    <s v="Presupuesto, Inversiones, Gestión y Resultados, Contratación, Egresos. Plazo: Septimo 7 día hábil del mes"/>
    <s v="Carlos Vargas"/>
    <n v="2"/>
    <d v="2022-07-08T00:00:00"/>
    <n v="7"/>
    <d v="2022-07-12T00:00:00"/>
    <n v="7"/>
    <s v=" "/>
    <s v=" "/>
    <s v=" "/>
    <s v=" "/>
    <s v=" "/>
    <s v=" "/>
    <n v="1"/>
    <s v=" "/>
    <s v=" "/>
    <s v=" "/>
    <s v=" "/>
    <s v=" "/>
    <s v="PROGRAMADA"/>
    <m/>
    <m/>
  </r>
  <r>
    <x v="2"/>
    <s v="Informes Regulatorios"/>
    <x v="11"/>
    <s v="Decreto Nacional 1167 de 2016 , Resolución 604 de 2016 de la Secretaria General y Acuerdo 01 de 2017 . Plazo: Semestral"/>
    <s v="Liliana Pedraza"/>
    <n v="3"/>
    <d v="2022-07-08T00:00:00"/>
    <n v="7"/>
    <d v="2022-07-13T00:00:00"/>
    <n v="7"/>
    <s v=" "/>
    <s v=" "/>
    <s v=" "/>
    <s v=" "/>
    <s v=" "/>
    <s v=" "/>
    <n v="1"/>
    <s v=" "/>
    <s v=" "/>
    <s v=" "/>
    <s v=" "/>
    <s v=" "/>
    <s v="PROGRAMADA"/>
    <m/>
    <m/>
  </r>
  <r>
    <x v="2"/>
    <s v="Informes Regulatorios"/>
    <x v="10"/>
    <s v="Ley 1474 de 2011, art. 76. Decreto 2641 de 2012. Plazo: Semestral. A más tardar 31 Julio"/>
    <s v="Joan Gaitán"/>
    <n v="20"/>
    <d v="2022-07-11T00:00:00"/>
    <n v="7"/>
    <d v="2022-07-31T00:00:00"/>
    <n v="7"/>
    <s v=" "/>
    <s v=" "/>
    <s v=" "/>
    <s v=" "/>
    <s v=" "/>
    <s v=" "/>
    <n v="1"/>
    <s v=" "/>
    <s v=" "/>
    <s v=" "/>
    <s v=" "/>
    <s v=" "/>
    <s v="PROGRAMADA"/>
    <m/>
    <m/>
  </r>
  <r>
    <x v="2"/>
    <s v="Informes Regulatorios"/>
    <x v="4"/>
    <s v="Resolución 104 de 2018, Circular 010 de 2019 Secretaria Jurídica. Plazo Primera semana de enero y la primera semana de julio"/>
    <s v="Liliana Pedraza"/>
    <n v="5"/>
    <d v="2022-07-13T00:00:00"/>
    <n v="7"/>
    <d v="2022-07-20T00:00:00"/>
    <n v="7"/>
    <s v=" "/>
    <s v=" "/>
    <s v=" "/>
    <s v=" "/>
    <s v=" "/>
    <s v=" "/>
    <n v="1"/>
    <s v=" "/>
    <s v=" "/>
    <s v=" "/>
    <s v=" "/>
    <s v=" "/>
    <s v="PROGRAMADA"/>
    <m/>
    <m/>
  </r>
  <r>
    <x v="3"/>
    <s v="Seguimiento Periódico"/>
    <x v="13"/>
    <s v="Decreto 807 de 2019. Articulo 38. Plazo: A más tardar 31 de Julio"/>
    <s v="Diana Ramírez - Joan Gaitán"/>
    <n v="15"/>
    <d v="2022-07-16T00:00:00"/>
    <n v="7"/>
    <d v="2022-07-31T00:00:00"/>
    <n v="7"/>
    <s v=" "/>
    <s v=" "/>
    <s v=" "/>
    <s v=" "/>
    <s v=" "/>
    <s v=" "/>
    <n v="1"/>
    <s v=" "/>
    <s v=" "/>
    <s v=" "/>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08-01T00:00:00"/>
    <n v="8"/>
    <d v="2022-08-02T00:00:00"/>
    <n v="8"/>
    <s v=" "/>
    <s v=" "/>
    <s v=" "/>
    <s v=" "/>
    <s v=" "/>
    <s v=" "/>
    <s v=" "/>
    <n v="1"/>
    <s v=" "/>
    <s v=" "/>
    <s v=" "/>
    <s v=" "/>
    <s v="PROGRAMADA"/>
    <m/>
    <m/>
  </r>
  <r>
    <x v="2"/>
    <s v="Informes Regulatorios"/>
    <x v="14"/>
    <s v="Resolución 866 de 2004, Numeral 4.2.5.Resolución 303 de 2007 Secretaría Distrital de Hacienda. Plazo: Trimestral. A más tardar 31 de Julio "/>
    <s v="Liliana Pedraza"/>
    <n v="10"/>
    <d v="2022-08-01T00:00:00"/>
    <n v="8"/>
    <d v="2022-08-11T00:00:00"/>
    <n v="8"/>
    <s v=" "/>
    <s v=" "/>
    <s v=" "/>
    <s v=" "/>
    <s v=" "/>
    <s v=" "/>
    <s v=" "/>
    <n v="1"/>
    <s v=" "/>
    <s v=" "/>
    <s v=" "/>
    <s v=" "/>
    <s v="PROGRAMADA"/>
    <m/>
    <m/>
  </r>
  <r>
    <x v="1"/>
    <s v="Seguimiento Periódico"/>
    <x v="15"/>
    <s v="Decreto 807 de 2019 articulo 38. Plazo: El 15 de Agosto"/>
    <s v="Equipo OCI"/>
    <n v="3"/>
    <d v="2022-08-01T00:00:00"/>
    <n v="8"/>
    <d v="2022-08-04T00:00:00"/>
    <n v="8"/>
    <s v=" "/>
    <s v=" "/>
    <s v=" "/>
    <s v=" "/>
    <s v=" "/>
    <s v=" "/>
    <s v=" "/>
    <n v="1"/>
    <s v=" "/>
    <s v=" "/>
    <s v=" "/>
    <s v=" "/>
    <s v="PROGRAMADA"/>
    <m/>
    <m/>
  </r>
  <r>
    <x v="2"/>
    <s v="Auditoria de Gestión"/>
    <x v="43"/>
    <s v="Proceso y Política"/>
    <s v="Marcela Urrea"/>
    <n v="30"/>
    <d v="2022-08-02T00:00:00"/>
    <n v="8"/>
    <d v="2022-09-13T00:00:00"/>
    <n v="9"/>
    <s v=" "/>
    <s v=" "/>
    <s v=" "/>
    <s v=" "/>
    <s v=" "/>
    <s v=" "/>
    <s v=" "/>
    <n v="1"/>
    <n v="1"/>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8-05T00:00:00"/>
    <n v="8"/>
    <d v="2022-08-09T00:00:00"/>
    <n v="8"/>
    <s v=" "/>
    <s v=" "/>
    <s v=" "/>
    <s v=" "/>
    <s v=" "/>
    <s v=" "/>
    <s v=" "/>
    <n v="1"/>
    <s v=" "/>
    <s v=" "/>
    <s v=" "/>
    <s v=" "/>
    <s v="PROGRAMADA"/>
    <m/>
    <m/>
  </r>
  <r>
    <x v="0"/>
    <s v="Relación Entes Externos de Control"/>
    <x v="9"/>
    <s v="Presupuesto, Inversiones, Gestión y Resultados, Contratación, Egresos. Plazo: Septimo 7 día hábil del mes"/>
    <s v="Carlos Vargas"/>
    <n v="2"/>
    <d v="2022-08-05T00:00:00"/>
    <n v="8"/>
    <d v="2022-08-09T00:00:00"/>
    <n v="8"/>
    <s v=" "/>
    <s v=" "/>
    <s v=" "/>
    <s v=" "/>
    <s v=" "/>
    <s v=" "/>
    <s v=" "/>
    <n v="1"/>
    <s v=" "/>
    <s v=" "/>
    <s v=" "/>
    <s v=" "/>
    <s v="PROGRAMADA"/>
    <m/>
    <m/>
  </r>
  <r>
    <x v="2"/>
    <s v="Auditoria de Gestión"/>
    <x v="44"/>
    <s v="Contrato de Obra"/>
    <s v="Carlos Vargas"/>
    <n v="30"/>
    <d v="2022-08-08T00:00:00"/>
    <n v="8"/>
    <d v="2022-09-07T00:00:00"/>
    <n v="9"/>
    <s v=" "/>
    <s v=" "/>
    <s v=" "/>
    <s v=" "/>
    <s v=" "/>
    <s v=" "/>
    <s v=" "/>
    <n v="1"/>
    <n v="1"/>
    <s v=" "/>
    <s v=" "/>
    <s v=" "/>
    <s v="PROGRAMADA"/>
    <m/>
    <m/>
  </r>
  <r>
    <x v="2"/>
    <s v="Informes Regulatorios"/>
    <x v="45"/>
    <s v="Circular Externa 020 de 2017 , Circular 10 de 2016, Circular 34 de 2014  del Departamento Administrativo de Servicio Civil."/>
    <s v="Kelly Serrano"/>
    <n v="15"/>
    <d v="2022-08-15T00:00:00"/>
    <n v="8"/>
    <d v="2022-09-05T00:00:00"/>
    <n v="9"/>
    <s v=" "/>
    <s v=" "/>
    <s v=" "/>
    <s v=" "/>
    <s v=" "/>
    <s v=" "/>
    <s v=" "/>
    <n v="1"/>
    <n v="1"/>
    <s v=" "/>
    <s v=" "/>
    <s v=" "/>
    <s v="PROGRAMADA"/>
    <m/>
    <m/>
  </r>
  <r>
    <x v="2"/>
    <s v="Auditoria de Gestión"/>
    <x v="46"/>
    <s v="Plan"/>
    <s v="Javier Sarmiento"/>
    <n v="30"/>
    <d v="2022-08-18T00:00:00"/>
    <n v="8"/>
    <d v="2022-09-17T00:00:00"/>
    <n v="9"/>
    <s v=" "/>
    <s v=" "/>
    <s v=" "/>
    <s v=" "/>
    <s v=" "/>
    <s v=" "/>
    <s v=" "/>
    <n v="1"/>
    <n v="1"/>
    <s v=" "/>
    <s v=" "/>
    <s v=" "/>
    <s v="PROGRAMADA"/>
    <m/>
    <m/>
  </r>
  <r>
    <x v="2"/>
    <s v="Auditoria de Gestión"/>
    <x v="47"/>
    <s v="Plan y Política"/>
    <s v="Joan Gaitán"/>
    <n v="30"/>
    <d v="2022-08-18T00:00:00"/>
    <n v="8"/>
    <d v="2022-09-17T00:00:00"/>
    <n v="9"/>
    <s v=" "/>
    <s v=" "/>
    <s v=" "/>
    <s v=" "/>
    <s v=" "/>
    <s v=" "/>
    <s v=" "/>
    <n v="1"/>
    <n v="1"/>
    <s v=" "/>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09-01T00:00:00"/>
    <n v="9"/>
    <d v="2022-09-02T00:00:00"/>
    <n v="9"/>
    <s v=" "/>
    <s v=" "/>
    <s v=" "/>
    <s v=" "/>
    <s v=" "/>
    <s v=" "/>
    <s v=" "/>
    <s v=" "/>
    <n v="1"/>
    <s v=" "/>
    <s v=" "/>
    <s v=" "/>
    <s v="PROGRAMADA"/>
    <m/>
    <m/>
  </r>
  <r>
    <x v="1"/>
    <s v="Informes Regulatorios"/>
    <x v="1"/>
    <s v="Decreto Nacional 1081 de 2015. Artículo 2.1.4.6.  Estrategias para la construcción del Plan Anticorrupción y de Atención al Ciudadano Vs 2  2015. Plazo: Los diez (10) primeros días hábiles del mes de enero, mayo y septiembre."/>
    <s v="Liliana Pedraza"/>
    <n v="10"/>
    <d v="2022-09-01T00:00:00"/>
    <n v="9"/>
    <d v="2022-09-14T00:00:00"/>
    <n v="9"/>
    <s v=" "/>
    <s v=" "/>
    <s v=" "/>
    <s v=" "/>
    <s v=" "/>
    <s v=" "/>
    <s v=" "/>
    <s v=" "/>
    <n v="1"/>
    <s v=" "/>
    <s v=" "/>
    <s v=" "/>
    <s v="PROGRAMADA"/>
    <m/>
    <m/>
  </r>
  <r>
    <x v="1"/>
    <s v="Informes Regulatorios"/>
    <x v="2"/>
    <s v="Decreto Nacional 1081 de 2015. Artículo 2.1.4.6.  Estrategias para la construcción del Plan Anticorrupción y de Atención al Ciudadano Vs 2  2015. Plazo: Los diez (10) primeros días hábiles del mes de enero, mayo y septiembre."/>
    <s v="Kelly Serrano"/>
    <n v="10"/>
    <d v="2022-09-01T00:00:00"/>
    <n v="9"/>
    <d v="2022-09-14T00:00:00"/>
    <n v="9"/>
    <s v=" "/>
    <s v=" "/>
    <s v=" "/>
    <s v=" "/>
    <s v=" "/>
    <s v=" "/>
    <s v=" "/>
    <s v=" "/>
    <n v="1"/>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9-07T00:00:00"/>
    <n v="9"/>
    <d v="2022-09-09T00:00:00"/>
    <n v="9"/>
    <s v=" "/>
    <s v=" "/>
    <s v=" "/>
    <s v=" "/>
    <s v=" "/>
    <s v=" "/>
    <s v=" "/>
    <s v=" "/>
    <n v="1"/>
    <s v=" "/>
    <s v=" "/>
    <s v=" "/>
    <s v="PROGRAMADA"/>
    <m/>
    <m/>
  </r>
  <r>
    <x v="0"/>
    <s v="Relación Entes Externos de Control"/>
    <x v="9"/>
    <s v="Presupuesto, Inversiones, Gestión y Resultados, Contratación, Egresos. Plazo: Septimo 7 día hábil del mes"/>
    <s v="Carlos Vargas"/>
    <n v="2"/>
    <d v="2022-09-07T00:00:00"/>
    <n v="9"/>
    <d v="2022-09-09T00:00:00"/>
    <n v="9"/>
    <s v=" "/>
    <s v=" "/>
    <s v=" "/>
    <s v=" "/>
    <s v=" "/>
    <s v=" "/>
    <s v=" "/>
    <s v=" "/>
    <n v="1"/>
    <s v=" "/>
    <s v=" "/>
    <s v=" "/>
    <s v="PROGRAMADA"/>
    <m/>
    <m/>
  </r>
  <r>
    <x v="1"/>
    <s v="Seguimiento Periódico"/>
    <x v="28"/>
    <s v="Decreto 807 de 2019, artículo 39 paragrafo 5"/>
    <s v="Joan Gaitán"/>
    <n v="10"/>
    <d v="2022-09-20T00:00:00"/>
    <n v="9"/>
    <d v="2022-10-04T00:00:00"/>
    <n v="10"/>
    <s v=" "/>
    <s v=" "/>
    <s v=" "/>
    <s v=" "/>
    <s v=" "/>
    <s v=" "/>
    <s v=" "/>
    <s v=" "/>
    <n v="1"/>
    <n v="1"/>
    <s v=" "/>
    <s v=" "/>
    <s v="PROGRAMADA"/>
    <m/>
    <m/>
  </r>
  <r>
    <x v="0"/>
    <s v="Relación Entes Externos de Control"/>
    <x v="48"/>
    <s v="Auditoria de Cumplimiento. Del 21/09/2022 a 25/11/2022. Plazo: 3 meses"/>
    <s v="Diana Ramírez - Carlos Vargas"/>
    <n v="65"/>
    <d v="2022-09-21T00:00:00"/>
    <n v="9"/>
    <d v="2022-11-25T00:00:00"/>
    <n v="11"/>
    <s v=" "/>
    <s v=" "/>
    <s v=" "/>
    <s v=" "/>
    <s v=" "/>
    <s v=" "/>
    <s v=" "/>
    <s v=" "/>
    <n v="1"/>
    <s v=" "/>
    <n v="1"/>
    <s v=" "/>
    <s v="PROGRAMADA"/>
    <m/>
    <m/>
  </r>
  <r>
    <x v="2"/>
    <s v="Informes Regulatorios"/>
    <x v="5"/>
    <s v="Decreto 984 de 2012. Decreto 1068 de 2015 Sector Hacienda y Crédito Público. Plazo: Un informe trimestral. A más tardar 30 de Octubre"/>
    <s v="Carlos Vargas"/>
    <n v="15"/>
    <d v="2022-10-01T00:00:00"/>
    <n v="10"/>
    <d v="2022-10-21T00:00:00"/>
    <n v="10"/>
    <s v=" "/>
    <s v=" "/>
    <s v=" "/>
    <s v=" "/>
    <s v=" "/>
    <s v=" "/>
    <s v=" "/>
    <s v=" "/>
    <s v=" "/>
    <n v="1"/>
    <s v=" "/>
    <s v=" "/>
    <s v="PROGRAMADA"/>
    <m/>
    <m/>
  </r>
  <r>
    <x v="1"/>
    <s v="Seguimiento Periódico"/>
    <x v="37"/>
    <s v="Resolución DDC-000001 del 12 de mayo de 2009 Contaduría General de Bogotá, mediante la cual se adopta el manual para el manejo y control de las cajas menor"/>
    <s v="Marcela Urrea"/>
    <n v="3"/>
    <d v="2022-10-01T00:00:00"/>
    <n v="10"/>
    <d v="2022-10-05T00:00:00"/>
    <n v="10"/>
    <s v=" "/>
    <s v=" "/>
    <s v=" "/>
    <s v=" "/>
    <s v=" "/>
    <s v=" "/>
    <s v=" "/>
    <s v=" "/>
    <s v=" "/>
    <n v="1"/>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10-03T00:00:00"/>
    <n v="10"/>
    <d v="2022-10-04T00:00:00"/>
    <n v="10"/>
    <s v=" "/>
    <s v=" "/>
    <s v=" "/>
    <s v=" "/>
    <s v=" "/>
    <s v=" "/>
    <s v=" "/>
    <s v=" "/>
    <s v=" "/>
    <n v="1"/>
    <s v=" "/>
    <s v=" "/>
    <s v="PROGRAMADA"/>
    <m/>
    <m/>
  </r>
  <r>
    <x v="1"/>
    <s v="Seguimiento Periódico"/>
    <x v="15"/>
    <s v="Decreto 807 de 2019 articulo 38. Plazo: El 15 de Octubre"/>
    <s v="Equipo OCI"/>
    <n v="3"/>
    <d v="2022-10-03T00:00:00"/>
    <n v="10"/>
    <d v="2022-10-06T00:00:00"/>
    <n v="10"/>
    <s v=" "/>
    <s v=" "/>
    <s v=" "/>
    <s v=" "/>
    <s v=" "/>
    <s v=" "/>
    <s v=" "/>
    <s v=" "/>
    <s v=" "/>
    <n v="1"/>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10-07T00:00:00"/>
    <n v="10"/>
    <d v="2022-10-11T00:00:00"/>
    <n v="10"/>
    <s v=" "/>
    <s v=" "/>
    <s v=" "/>
    <s v=" "/>
    <s v=" "/>
    <s v=" "/>
    <s v=" "/>
    <s v=" "/>
    <s v=" "/>
    <n v="1"/>
    <s v=" "/>
    <s v=" "/>
    <s v="PROGRAMADA"/>
    <m/>
    <m/>
  </r>
  <r>
    <x v="0"/>
    <s v="Relación Entes Externos de Control"/>
    <x v="9"/>
    <s v="Presupuesto, Inversiones, Gestión y Resultados, Contratación, Egresos. Plazo: Septimo 7 día hábil del mes"/>
    <s v="Carlos Vargas"/>
    <n v="2"/>
    <d v="2022-10-07T00:00:00"/>
    <n v="10"/>
    <d v="2022-10-11T00:00:00"/>
    <n v="10"/>
    <s v=" "/>
    <s v=" "/>
    <s v=" "/>
    <s v=" "/>
    <s v=" "/>
    <s v=" "/>
    <s v=" "/>
    <s v=" "/>
    <s v=" "/>
    <n v="1"/>
    <s v=" "/>
    <s v=" "/>
    <s v="PROGRAMADA"/>
    <m/>
    <m/>
  </r>
  <r>
    <x v="2"/>
    <s v="Auditoria de Gestión"/>
    <x v="49"/>
    <s v="Proceso y Proyecto de Inversión"/>
    <s v="Kelly Serrano"/>
    <n v="30"/>
    <d v="2022-10-15T00:00:00"/>
    <n v="10"/>
    <d v="2022-11-14T00:00:00"/>
    <n v="11"/>
    <s v=" "/>
    <s v=" "/>
    <s v=" "/>
    <s v=" "/>
    <s v=" "/>
    <s v=" "/>
    <s v=" "/>
    <s v=" "/>
    <s v=" "/>
    <n v="1"/>
    <n v="1"/>
    <s v=" "/>
    <s v="PROGRAMADA"/>
    <m/>
    <m/>
  </r>
  <r>
    <x v="2"/>
    <s v="Informes Regulatorios"/>
    <x v="14"/>
    <s v="Resolución 866 de 2004, Numeral 4.2.5.Resolución 303 de 2007 Secretaría Distrital de Hacienda. Plazo: Trimestral. A más tardar 31 de Septiembre"/>
    <s v="Liliana Pedraza"/>
    <n v="10"/>
    <d v="2022-10-15T00:00:00"/>
    <n v="10"/>
    <d v="2022-10-28T00:00:00"/>
    <n v="10"/>
    <s v=" "/>
    <s v=" "/>
    <s v=" "/>
    <s v=" "/>
    <s v=" "/>
    <s v=" "/>
    <s v=" "/>
    <s v=" "/>
    <s v=" "/>
    <n v="1"/>
    <s v=" "/>
    <s v=" "/>
    <s v="PROGRAMADA"/>
    <m/>
    <m/>
  </r>
  <r>
    <x v="3"/>
    <s v="Seguimiento Periódico"/>
    <x v="13"/>
    <s v="Decreto 807 de 2019. Articulo 38. Plazo: A más tardar 31 Octubre "/>
    <s v="Diana Ramírez - Joan Gaitán"/>
    <n v="15"/>
    <d v="2022-10-16T00:00:00"/>
    <n v="10"/>
    <d v="2022-10-31T00:00:00"/>
    <n v="10"/>
    <s v=" "/>
    <s v=" "/>
    <s v=" "/>
    <s v=" "/>
    <s v=" "/>
    <s v=" "/>
    <s v=" "/>
    <s v=" "/>
    <s v=" "/>
    <n v="1"/>
    <s v=" "/>
    <s v=" "/>
    <s v="PROGRAMADA"/>
    <m/>
    <m/>
  </r>
  <r>
    <x v="2"/>
    <s v="Auditoria de Gestión"/>
    <x v="50"/>
    <s v="Control licencias de software administrados por CVP_x000a_Control uso de software no licenciado y/o autorizado_x000a_Control Instalación de software, configuración de políticas_x000a_Control Inventario de Software Contailidad "/>
    <s v="Javier Sarmiento"/>
    <n v="30"/>
    <d v="2022-10-19T00:00:00"/>
    <n v="10"/>
    <d v="2022-11-18T00:00:00"/>
    <n v="11"/>
    <s v=" "/>
    <s v=" "/>
    <s v=" "/>
    <s v=" "/>
    <s v=" "/>
    <s v=" "/>
    <s v=" "/>
    <s v=" "/>
    <s v=" "/>
    <n v="1"/>
    <n v="1"/>
    <s v=" "/>
    <s v="PROGRAMADA"/>
    <m/>
    <m/>
  </r>
  <r>
    <x v="2"/>
    <s v="Auditoria de Gestión"/>
    <x v="51"/>
    <s v="Contrato de Obra"/>
    <s v="Liliana Pedraza"/>
    <n v="30"/>
    <d v="2022-11-01T00:00:00"/>
    <n v="11"/>
    <d v="2022-12-01T00:00:00"/>
    <n v="12"/>
    <s v=" "/>
    <s v=" "/>
    <s v=" "/>
    <s v=" "/>
    <s v=" "/>
    <s v=" "/>
    <s v=" "/>
    <s v=" "/>
    <s v=" "/>
    <s v=" "/>
    <n v="1"/>
    <n v="1"/>
    <s v="PROGRAMADA"/>
    <m/>
    <m/>
  </r>
  <r>
    <x v="2"/>
    <s v="Auditoria de Gestión"/>
    <x v="52"/>
    <s v="Decreto 815 de 2017, Resolución 242 de 2014, Resolución Interna 494 de 2019"/>
    <s v="Carlos Vargas"/>
    <n v="30"/>
    <d v="2022-11-01T00:00:00"/>
    <n v="11"/>
    <d v="2022-12-13T00:00:00"/>
    <n v="12"/>
    <s v=" "/>
    <s v=" "/>
    <s v=" "/>
    <s v=" "/>
    <s v=" "/>
    <s v=" "/>
    <s v=" "/>
    <s v=" "/>
    <s v=" "/>
    <s v=" "/>
    <n v="1"/>
    <n v="1"/>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11-01T00:00:00"/>
    <n v="11"/>
    <d v="2022-11-02T00:00:00"/>
    <n v="11"/>
    <s v=" "/>
    <s v=" "/>
    <s v=" "/>
    <s v=" "/>
    <s v=" "/>
    <s v=" "/>
    <s v=" "/>
    <s v=" "/>
    <s v=" "/>
    <s v=" "/>
    <n v="1"/>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11-08T00:00:00"/>
    <n v="11"/>
    <d v="2022-11-10T00:00:00"/>
    <n v="11"/>
    <s v=" "/>
    <s v=" "/>
    <s v=" "/>
    <s v=" "/>
    <s v=" "/>
    <s v=" "/>
    <s v=" "/>
    <s v=" "/>
    <s v=" "/>
    <s v=" "/>
    <n v="1"/>
    <s v=" "/>
    <s v="PROGRAMADA"/>
    <m/>
    <m/>
  </r>
  <r>
    <x v="0"/>
    <s v="Relación Entes Externos de Control"/>
    <x v="9"/>
    <s v="Presupuesto, Inversiones, Gestión y Resultados, Contratación, Egresos. Plazo: Septimo 7 día hábil del mes"/>
    <s v="Carlos Vargas"/>
    <n v="2"/>
    <d v="2022-11-08T00:00:00"/>
    <n v="11"/>
    <d v="2022-11-10T00:00:00"/>
    <n v="11"/>
    <s v=" "/>
    <s v=" "/>
    <s v=" "/>
    <s v=" "/>
    <s v=" "/>
    <s v=" "/>
    <s v=" "/>
    <s v=" "/>
    <s v=" "/>
    <s v=" "/>
    <n v="1"/>
    <s v=" "/>
    <s v="PROGRAMADA"/>
    <m/>
    <m/>
  </r>
  <r>
    <x v="2"/>
    <s v="Auditoria de Gestión"/>
    <x v="53"/>
    <s v="NTC ISO9001:2015. Proceso del Sistema de Gestión de la Calidad."/>
    <s v="Equipo OCI"/>
    <n v="30"/>
    <d v="2022-11-08T00:00:00"/>
    <n v="11"/>
    <d v="2022-12-08T00:00:00"/>
    <n v="12"/>
    <s v=" "/>
    <s v=" "/>
    <s v=" "/>
    <s v=" "/>
    <s v=" "/>
    <s v=" "/>
    <s v=" "/>
    <s v=" "/>
    <s v=" "/>
    <s v=" "/>
    <n v="1"/>
    <n v="1"/>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12-01T00:00:00"/>
    <n v="12"/>
    <d v="2022-12-02T00:00:00"/>
    <n v="12"/>
    <s v=" "/>
    <s v=" "/>
    <s v=" "/>
    <s v=" "/>
    <s v=" "/>
    <s v=" "/>
    <s v=" "/>
    <s v=" "/>
    <s v=" "/>
    <s v=" "/>
    <s v=" "/>
    <n v="1"/>
    <s v="PROGRAMADA"/>
    <m/>
    <m/>
  </r>
  <r>
    <x v="1"/>
    <s v="Seguimiento Periódico"/>
    <x v="15"/>
    <s v="Decreto 807 de 2019 articulo 38. Plazo: El 15 de Diciembre"/>
    <s v="Equipo OCI"/>
    <n v="3"/>
    <d v="2022-12-01T00:00:00"/>
    <n v="12"/>
    <d v="2022-12-06T00:00:00"/>
    <n v="12"/>
    <s v=" "/>
    <s v=" "/>
    <s v=" "/>
    <s v=" "/>
    <s v=" "/>
    <s v=" "/>
    <s v=" "/>
    <s v=" "/>
    <s v=" "/>
    <s v=" "/>
    <s v=" "/>
    <n v="1"/>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12-07T00:00:00"/>
    <n v="12"/>
    <d v="2022-12-12T00:00:00"/>
    <n v="12"/>
    <s v=" "/>
    <s v=" "/>
    <s v=" "/>
    <s v=" "/>
    <s v=" "/>
    <s v=" "/>
    <s v=" "/>
    <s v=" "/>
    <s v=" "/>
    <s v=" "/>
    <s v=" "/>
    <n v="1"/>
    <s v="PROGRAMADA"/>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5">
  <r>
    <s v="Relación Entes Externos de Control"/>
    <x v="0"/>
    <x v="0"/>
    <x v="0"/>
    <s v="Plazo: Segundo 2 día hábil del mes_x000a_CBN-1005 Informe sobre el comportamiento de los indicadores de Endeudamiento._x000a_ CBN-1092 Certificado de NO Existencia de Deuda Pública"/>
    <s v="Carlos Vargas"/>
    <n v="1"/>
    <d v="2022-01-03T00:00:00"/>
    <n v="1"/>
    <d v="2022-01-04T00:00:00"/>
    <x v="0"/>
    <n v="1"/>
    <s v=" "/>
    <s v=" "/>
    <s v=" "/>
    <s v=" "/>
    <s v=" "/>
    <s v=" "/>
    <s v=" "/>
    <s v=" "/>
    <s v=" "/>
    <s v=" "/>
    <s v=" "/>
    <s v="CUMPLIDA"/>
    <d v="2022-01-04T00:00:00"/>
    <s v="Reporte Deuda Publica"/>
  </r>
  <r>
    <s v="Relación Entes Externos de Control"/>
    <x v="0"/>
    <x v="0"/>
    <x v="1"/>
    <s v="Delitos Contra la Administración Pública._x000a_Plazo: Tercer 3 día hábil del Semestre"/>
    <s v="Joan Gaitán"/>
    <n v="1"/>
    <d v="2022-01-05T00:00:00"/>
    <n v="1"/>
    <d v="2022-01-06T00:00:00"/>
    <x v="0"/>
    <n v="1"/>
    <s v=" "/>
    <s v=" "/>
    <s v=" "/>
    <s v=" "/>
    <s v=" "/>
    <s v=" "/>
    <s v=" "/>
    <s v=" "/>
    <s v=" "/>
    <s v=" "/>
    <s v=" "/>
    <s v="CUMPLIDA"/>
    <d v="2022-01-06T00:00:00"/>
    <s v="Correo electrónico CGR"/>
  </r>
  <r>
    <s v="Relación Entes Externos de Control"/>
    <x v="0"/>
    <x v="0"/>
    <x v="2"/>
    <s v="Acuerdo 34 de 1993, Artículo 18, numeral 9. Informe Ejecución Contratación. Ejecución Presupuestal de Ingresos y Gastos. Ejecución del PAC._x000a_Plazo: Séptimo 7 día hábil del mes"/>
    <s v="Elizabeth Sáenz"/>
    <n v="2"/>
    <d v="2022-01-07T00:00:00"/>
    <n v="1"/>
    <d v="2022-01-12T00:00:00"/>
    <x v="0"/>
    <n v="1"/>
    <s v=" "/>
    <s v=" "/>
    <s v=" "/>
    <s v=" "/>
    <s v=" "/>
    <s v=" "/>
    <s v=" "/>
    <s v=" "/>
    <s v=" "/>
    <s v=" "/>
    <s v=" "/>
    <s v="CUMPLIDA"/>
    <d v="2022-01-08T00:00:00"/>
    <s v="202217100016963"/>
  </r>
  <r>
    <s v="Evaluación y Seguimiento"/>
    <x v="0"/>
    <x v="1"/>
    <x v="3"/>
    <s v="Resolución 104 de 2018, Circular 010 de 2019 Secretaria Jurídica. Plazo Primera semana de enero y la primera semana de julio"/>
    <s v="Liliana Pedraza"/>
    <n v="8"/>
    <d v="2022-01-04T00:00:00"/>
    <n v="1"/>
    <d v="2022-01-12T00:00:00"/>
    <x v="0"/>
    <n v="1"/>
    <s v=" "/>
    <s v=" "/>
    <s v=" "/>
    <s v=" "/>
    <s v=" "/>
    <s v=" "/>
    <s v=" "/>
    <s v=" "/>
    <s v=" "/>
    <s v=" "/>
    <s v=" "/>
    <s v="CUMPLIDA"/>
    <d v="2022-01-12T00:00:00"/>
    <s v="202111200123683"/>
  </r>
  <r>
    <s v="Relación Entes Externos de Control"/>
    <x v="0"/>
    <x v="0"/>
    <x v="4"/>
    <s v="Presupuesto, Inversiones, Gestión y Resultados, Contratación, Egresos. Plazo: Séptimo 7 día hábil del mes"/>
    <s v="Carlos Vargas"/>
    <n v="2"/>
    <d v="2022-01-07T00:00:00"/>
    <n v="1"/>
    <d v="2022-01-12T00:00:00"/>
    <x v="0"/>
    <n v="1"/>
    <s v=" "/>
    <s v=" "/>
    <s v=" "/>
    <s v=" "/>
    <s v=" "/>
    <s v=" "/>
    <s v=" "/>
    <s v=" "/>
    <s v=" "/>
    <s v=" "/>
    <s v=" "/>
    <s v="CUMPLIDA"/>
    <d v="2022-01-12T00:00:00"/>
    <s v="Certificado SIVICOF"/>
  </r>
  <r>
    <s v="Enfoque a la Prevención"/>
    <x v="0"/>
    <x v="1"/>
    <x v="5"/>
    <s v="Decreto Nacional 1081 de 2015. Artículo 2.1.4.6.  Estrategias para la construcción del Plan Anticorrupción y de Atención al Ciudadano Vs 2  2015. Plazo: Los diez (10) primeros días hábiles del mes de enero, mayo y septiembre."/>
    <s v="Liliana Pedraza"/>
    <n v="10"/>
    <d v="2022-01-03T00:00:00"/>
    <n v="1"/>
    <d v="2022-01-14T00:00:00"/>
    <x v="0"/>
    <n v="1"/>
    <s v=" "/>
    <s v=" "/>
    <s v=" "/>
    <s v=" "/>
    <s v=" "/>
    <s v=" "/>
    <s v=" "/>
    <s v=" "/>
    <s v=" "/>
    <s v=" "/>
    <s v=" "/>
    <s v="CUMPLIDA"/>
    <d v="2022-01-17T00:00:00"/>
    <s v="202211200004343"/>
  </r>
  <r>
    <s v="Enfoque a la Prevención"/>
    <x v="0"/>
    <x v="1"/>
    <x v="6"/>
    <s v="Decreto Nacional 1081 de 2015. Artículo 2.1.4.6.  Estrategias para la construcción del Plan Anticorrupción y de Atención al Ciudadano Vs 2  2015. Plazo: Los diez (10) primeros días hábiles del mes de enero, mayo y septiembre."/>
    <s v="Kelly Serrano"/>
    <n v="10"/>
    <d v="2022-01-03T00:00:00"/>
    <n v="1"/>
    <d v="2022-01-14T00:00:00"/>
    <x v="0"/>
    <n v="1"/>
    <s v=" "/>
    <s v=" "/>
    <s v=" "/>
    <s v=" "/>
    <s v=" "/>
    <s v=" "/>
    <s v=" "/>
    <s v=" "/>
    <s v=" "/>
    <s v=" "/>
    <s v=" "/>
    <s v="CUMPLIDA"/>
    <d v="2022-01-17T00:00:00"/>
    <s v="202211200004343"/>
  </r>
  <r>
    <s v="Evaluación y Seguimiento"/>
    <x v="0"/>
    <x v="1"/>
    <x v="7"/>
    <s v="Decreto 807 de 2019 articulo 41. Plazo: Deberá publicar cada seis (6) meses un informe en la página web. Plazo: A más tardar 30 de Enero "/>
    <s v="Kelly Serrano"/>
    <n v="13"/>
    <d v="2022-01-04T00:00:00"/>
    <n v="1"/>
    <d v="2022-01-22T00:00:00"/>
    <x v="0"/>
    <n v="1"/>
    <s v=" "/>
    <s v=" "/>
    <s v=" "/>
    <s v=" "/>
    <s v=" "/>
    <s v=" "/>
    <s v=" "/>
    <s v=" "/>
    <s v=" "/>
    <s v=" "/>
    <s v=" "/>
    <s v="CUMPLIDA"/>
    <d v="2022-01-31T00:00:00"/>
    <s v="202211200012283"/>
  </r>
  <r>
    <s v="Liderazgo Estratégico"/>
    <x v="0"/>
    <x v="2"/>
    <x v="8"/>
    <s v="Decreto 807 de 2019. Articulo 38. Plazo: A más tardar 31 de Enero "/>
    <s v="Diana Ramírez - Joan Gaitán"/>
    <n v="15"/>
    <d v="2022-01-16T00:00:00"/>
    <n v="1"/>
    <d v="2022-01-31T00:00:00"/>
    <x v="0"/>
    <n v="1"/>
    <s v=" "/>
    <s v=" "/>
    <s v=" "/>
    <s v=" "/>
    <s v=" "/>
    <s v=" "/>
    <s v=" "/>
    <s v=" "/>
    <s v=" "/>
    <s v=" "/>
    <s v=" "/>
    <s v="CUMPLIDA"/>
    <d v="2022-01-31T00:00:00"/>
    <s v="Acta de Comité ICCI No.1"/>
  </r>
  <r>
    <s v="Evaluación y Seguimiento"/>
    <x v="0"/>
    <x v="1"/>
    <x v="9"/>
    <s v="Ley 909 de 2004 Artículo 39. Acuerdo 6176 de 2018 Comisión Nacional del Servicio Civil. Circular 04 de 2005 del Consejo Asesor del Gobierno Nacional en Materia de Control Interno. Plazo: A más tardar el 30 de Enero de cada año."/>
    <s v="Javier Sarmiento"/>
    <n v="15"/>
    <d v="2022-01-16T00:00:00"/>
    <n v="1"/>
    <d v="2022-01-31T00:00:00"/>
    <x v="0"/>
    <n v="1"/>
    <s v=" "/>
    <s v=" "/>
    <s v=" "/>
    <s v=" "/>
    <s v=" "/>
    <s v=" "/>
    <s v=" "/>
    <s v=" "/>
    <s v=" "/>
    <s v=" "/>
    <s v=" "/>
    <s v="CUMPLIDA"/>
    <d v="2022-01-31T00:00:00"/>
    <s v="202211200012253"/>
  </r>
  <r>
    <s v="Evaluación y Seguimiento"/>
    <x v="0"/>
    <x v="1"/>
    <x v="10"/>
    <s v="Decreto 984 de 2012. Decreto 1068 de 2015 Sector Hacienda y Crédito Público. Plazo: Un informe trimestral. A más tardar 30 de Enero "/>
    <s v="Carlos Vargas"/>
    <n v="25"/>
    <d v="2022-01-04T00:00:00"/>
    <n v="1"/>
    <d v="2022-02-08T00:00:00"/>
    <x v="1"/>
    <n v="1"/>
    <n v="1"/>
    <s v=" "/>
    <s v=" "/>
    <s v=" "/>
    <s v=" "/>
    <s v=" "/>
    <s v=" "/>
    <s v=" "/>
    <s v=" "/>
    <s v=" "/>
    <s v=" "/>
    <s v="CUMPLIDA"/>
    <d v="2022-02-25T00:00:00"/>
    <n v="202211200022293"/>
  </r>
  <r>
    <s v="Relación Entes Externos de Control"/>
    <x v="1"/>
    <x v="0"/>
    <x v="11"/>
    <s v="Auditoria de Cumplimiento. Del 05/01/2022 09/03/2022. Plazo: 3 meses"/>
    <s v="Diana Ramírez - Carlos Vargas"/>
    <n v="63"/>
    <d v="2022-01-05T00:00:00"/>
    <n v="1"/>
    <d v="2022-03-09T00:00:00"/>
    <x v="2"/>
    <n v="1"/>
    <s v=" "/>
    <n v="1"/>
    <s v=" "/>
    <s v=" "/>
    <s v=" "/>
    <s v=" "/>
    <s v=" "/>
    <s v=" "/>
    <s v=" "/>
    <s v=" "/>
    <s v=" "/>
    <s v="EN CURSO"/>
    <m/>
    <m/>
  </r>
  <r>
    <s v="Evaluación y Seguimiento"/>
    <x v="0"/>
    <x v="1"/>
    <x v="12"/>
    <s v="Ley 1474 de 2011, art. 76. Decreto 2641 de 2012. Plazo: Semestral. A más tardar 31 Enero"/>
    <s v="Joan Gaitán"/>
    <n v="25"/>
    <d v="2022-01-04T00:00:00"/>
    <n v="1"/>
    <d v="2022-02-08T00:00:00"/>
    <x v="1"/>
    <n v="1"/>
    <n v="1"/>
    <s v=" "/>
    <s v=" "/>
    <s v=" "/>
    <s v=" "/>
    <s v=" "/>
    <s v=" "/>
    <s v=" "/>
    <s v=" "/>
    <s v=" "/>
    <s v=" "/>
    <s v="CUMPLIDA"/>
    <d v="2022-02-14T00:00:00"/>
    <n v="202211200019163"/>
  </r>
  <r>
    <s v="Evaluación y Seguimiento"/>
    <x v="0"/>
    <x v="1"/>
    <x v="13"/>
    <s v="Decreto Nacional 1167 de 2016 , Resolución 604 de 2016 de la Secretaria General y Acuerdo 01 de 2017 . Plazo: Semestral. A más tardar 30 de Enero "/>
    <s v="Liliana Pedraza"/>
    <n v="5"/>
    <d v="2022-01-12T00:00:00"/>
    <n v="1"/>
    <d v="2022-01-19T00:00:00"/>
    <x v="0"/>
    <n v="1"/>
    <n v="1"/>
    <s v=" "/>
    <s v=" "/>
    <s v=" "/>
    <s v=" "/>
    <s v=" "/>
    <s v=" "/>
    <s v=" "/>
    <s v=" "/>
    <s v=" "/>
    <s v=" "/>
    <s v="CUMPLIDA"/>
    <d v="2022-02-24T00:00:00"/>
    <n v="202211200021953"/>
  </r>
  <r>
    <s v="Evaluación y Seguimiento"/>
    <x v="0"/>
    <x v="1"/>
    <x v="14"/>
    <s v="Resolución 866 de 2004, Numeral 4.2.5.Resolución 303 de 2007 Secretaría Distrital de Hacienda. Plazo: Trimestral. A más tardar 30 de Enero "/>
    <s v="Liliana Pedraza"/>
    <n v="10"/>
    <d v="2022-01-20T00:00:00"/>
    <n v="1"/>
    <d v="2022-02-10T00:00:00"/>
    <x v="1"/>
    <n v="1"/>
    <n v="1"/>
    <s v=" "/>
    <s v=" "/>
    <s v=" "/>
    <s v=" "/>
    <s v=" "/>
    <s v=" "/>
    <s v=" "/>
    <s v=" "/>
    <s v=" "/>
    <s v=" "/>
    <s v="CUMPLIDA"/>
    <d v="2022-02-24T00:00:00"/>
    <n v="202211200021963"/>
  </r>
  <r>
    <s v="Relación Entes Externos de Control"/>
    <x v="0"/>
    <x v="0"/>
    <x v="0"/>
    <s v="Plazo: Segundo 2 día hábil del mes_x000a_CBN-1005 Informe sobre el comportamiento de los indicadores de Endeudamiento._x000a_ CBN-1092 Certificado de NO Existencia de Deuda Pública"/>
    <s v="Carlos Vargas"/>
    <n v="1"/>
    <d v="2022-02-01T00:00:00"/>
    <n v="2"/>
    <d v="2022-02-02T00:00:00"/>
    <x v="1"/>
    <s v=" "/>
    <n v="1"/>
    <s v=" "/>
    <s v=" "/>
    <s v=" "/>
    <s v=" "/>
    <s v=" "/>
    <s v=" "/>
    <s v=" "/>
    <s v=" "/>
    <s v=" "/>
    <s v=" "/>
    <s v="CUMPLIDA"/>
    <d v="2022-02-21T00:00:00"/>
    <n v="202211200020823"/>
  </r>
  <r>
    <s v="Enfoque a la Prevención"/>
    <x v="0"/>
    <x v="2"/>
    <x v="15"/>
    <s v="Decreto 807 de 2019 articulo 38. Plazo: El 15 de Febrero"/>
    <s v="Equipo OCI"/>
    <n v="3"/>
    <d v="2022-02-01T00:00:00"/>
    <n v="2"/>
    <d v="2022-02-04T00:00:00"/>
    <x v="1"/>
    <s v=" "/>
    <n v="1"/>
    <s v=" "/>
    <s v=" "/>
    <s v=" "/>
    <s v=" "/>
    <s v=" "/>
    <s v=" "/>
    <s v=" "/>
    <s v=" "/>
    <s v=" "/>
    <s v=" "/>
    <s v="CUMPLIDA"/>
    <d v="2022-02-16T00:00:00"/>
    <n v="202211200019723"/>
  </r>
  <r>
    <s v="Evaluación y Seguimiento"/>
    <x v="0"/>
    <x v="1"/>
    <x v="16"/>
    <s v="Decreto Ley 1421 de 1993 y Acuerdo 24 de 1993. Plazo: A más tardar 10 de febrero."/>
    <s v="Marcela Urrea"/>
    <n v="8"/>
    <d v="2022-02-02T00:00:00"/>
    <n v="2"/>
    <d v="2022-02-10T00:00:00"/>
    <x v="1"/>
    <s v=" "/>
    <n v="1"/>
    <s v=" "/>
    <s v=" "/>
    <s v=" "/>
    <s v=" "/>
    <s v=" "/>
    <s v=" "/>
    <s v=" "/>
    <s v=" "/>
    <s v=" "/>
    <s v=" "/>
    <s v="CUMPLIDA"/>
    <d v="2022-02-28T00:00:00"/>
    <s v="202211200023633 / 202211200022833"/>
  </r>
  <r>
    <s v="Evaluación y Seguimiento"/>
    <x v="1"/>
    <x v="3"/>
    <x v="17"/>
    <s v="Resolución 1519 de 2020. Plazo: A más tardar el 31 de Diciembre"/>
    <s v="Javier Sarmiento"/>
    <n v="30"/>
    <d v="2022-02-07T00:00:00"/>
    <n v="2"/>
    <d v="2022-03-21T00:00:00"/>
    <x v="2"/>
    <s v=" "/>
    <n v="1"/>
    <n v="1"/>
    <s v=" "/>
    <s v=" "/>
    <s v=" "/>
    <s v=" "/>
    <s v=" "/>
    <s v=" "/>
    <s v=" "/>
    <s v=" "/>
    <s v=" "/>
    <s v="PROGRAMADA"/>
    <m/>
    <m/>
  </r>
  <r>
    <s v="Relación Entes Externos de Control"/>
    <x v="0"/>
    <x v="0"/>
    <x v="2"/>
    <s v="Acuerdo 34 de 1993, Artículo 18, numeral 9. Informe Ejecución Contratación. Ejecución Presupuestal de Ingresos y Gastos. Ejecución del PAC._x000a_Plazo: Séptimo 7 día hábil del mes"/>
    <s v="Elizabeth Sáenz"/>
    <n v="2"/>
    <d v="2022-02-07T00:00:00"/>
    <n v="2"/>
    <d v="2022-02-09T00:00:00"/>
    <x v="1"/>
    <s v=" "/>
    <n v="1"/>
    <s v=" "/>
    <s v=" "/>
    <s v=" "/>
    <s v=" "/>
    <s v=" "/>
    <s v=" "/>
    <s v=" "/>
    <s v=" "/>
    <s v=" "/>
    <s v=" "/>
    <s v="CUMPLIDA"/>
    <d v="2022-02-10T00:00:00"/>
    <n v="20211200018531"/>
  </r>
  <r>
    <s v="Relación Entes Externos de Control"/>
    <x v="0"/>
    <x v="0"/>
    <x v="4"/>
    <s v="Presupuesto, Inversiones, Gestión y Resultados, Contratación, Egresos. Plazo: Séptimo 7 día hábil del mes"/>
    <s v="Carlos Vargas"/>
    <n v="2"/>
    <d v="2022-02-07T00:00:00"/>
    <n v="2"/>
    <d v="2022-02-09T00:00:00"/>
    <x v="1"/>
    <s v=" "/>
    <n v="1"/>
    <s v=" "/>
    <s v=" "/>
    <s v=" "/>
    <s v=" "/>
    <s v=" "/>
    <s v=" "/>
    <s v=" "/>
    <s v=" "/>
    <s v=" "/>
    <s v=" "/>
    <s v="CUMPLIDA"/>
    <d v="2022-02-21T00:00:00"/>
    <n v="202211200020823"/>
  </r>
  <r>
    <s v="Relación Entes Externos de Control"/>
    <x v="0"/>
    <x v="0"/>
    <x v="18"/>
    <s v="Resolución 011 de Vigencia 2021. Plazo: Segundo 10 día hábil del mes"/>
    <s v="Carlos Vargas"/>
    <n v="5"/>
    <d v="2022-02-24T00:00:00"/>
    <n v="2"/>
    <d v="2022-03-01T00:00:00"/>
    <x v="2"/>
    <s v=" "/>
    <n v="1"/>
    <n v="1"/>
    <s v=" "/>
    <s v=" "/>
    <s v=" "/>
    <s v=" "/>
    <s v=" "/>
    <s v=" "/>
    <s v=" "/>
    <s v=" "/>
    <s v=" "/>
    <s v="PROGRAMADA"/>
    <m/>
    <m/>
  </r>
  <r>
    <s v="Evaluación y Seguimiento"/>
    <x v="1"/>
    <x v="3"/>
    <x v="19"/>
    <s v="Contrato de Obra"/>
    <s v="Kelly Serrano"/>
    <n v="30"/>
    <d v="2022-02-14T00:00:00"/>
    <n v="2"/>
    <d v="2022-03-28T00:00:00"/>
    <x v="2"/>
    <s v=" "/>
    <n v="1"/>
    <n v="1"/>
    <s v=" "/>
    <s v=" "/>
    <s v=" "/>
    <s v=" "/>
    <s v=" "/>
    <s v=" "/>
    <s v=" "/>
    <s v=" "/>
    <s v=" "/>
    <s v="PROGRAMADA"/>
    <m/>
    <m/>
  </r>
  <r>
    <s v="Evaluación y Seguimiento"/>
    <x v="1"/>
    <x v="3"/>
    <x v="20"/>
    <s v="Plan Anual de Adquisiciones. Proceso de Liquidación, Aprobación Pólizas, Publicación Secopo"/>
    <s v="Liliana Pedraza"/>
    <n v="35"/>
    <d v="2022-02-14T00:00:00"/>
    <n v="2"/>
    <d v="2022-04-04T00:00:00"/>
    <x v="3"/>
    <s v=" "/>
    <n v="1"/>
    <n v="1"/>
    <n v="1"/>
    <s v=" "/>
    <s v=" "/>
    <s v=" "/>
    <s v=" "/>
    <s v=" "/>
    <s v=" "/>
    <s v=" "/>
    <s v=" "/>
    <s v="PROGRAMADA"/>
    <m/>
    <m/>
  </r>
  <r>
    <s v="Evaluación y Seguimiento"/>
    <x v="1"/>
    <x v="3"/>
    <x v="21"/>
    <s v="Evalución estado de las FIDUCIAS a cargo de la DUT, especificamente un proyecto seleccionado"/>
    <s v="Marcela Urrea"/>
    <n v="30"/>
    <d v="2022-02-14T00:00:00"/>
    <n v="2"/>
    <d v="2022-03-28T00:00:00"/>
    <x v="2"/>
    <s v=" "/>
    <n v="1"/>
    <n v="1"/>
    <s v=" "/>
    <s v=" "/>
    <s v=" "/>
    <s v=" "/>
    <s v=" "/>
    <s v=" "/>
    <s v=" "/>
    <s v=" "/>
    <s v=" "/>
    <s v="PROGRAMADA"/>
    <m/>
    <m/>
  </r>
  <r>
    <s v="Evaluación y Seguimiento"/>
    <x v="1"/>
    <x v="3"/>
    <x v="22"/>
    <s v="Ingreso o entrada de bienes, Cuenta mensual de almacén, Movimiento de Bienes, Control y seguimiento de bienes."/>
    <s v="Carlos Vargas"/>
    <n v="30"/>
    <d v="2022-02-15T00:00:00"/>
    <n v="2"/>
    <d v="2022-03-29T00:00:00"/>
    <x v="2"/>
    <s v=" "/>
    <n v="1"/>
    <n v="1"/>
    <s v=" "/>
    <s v=" "/>
    <s v=" "/>
    <s v=" "/>
    <s v=" "/>
    <s v=" "/>
    <s v=" "/>
    <s v=" "/>
    <s v=" "/>
    <s v="PROGRAMADA"/>
    <m/>
    <m/>
  </r>
  <r>
    <s v="Evaluación y Seguimiento"/>
    <x v="1"/>
    <x v="3"/>
    <x v="23"/>
    <s v="Contrato de Obra"/>
    <s v="Joan Gaitán"/>
    <n v="30"/>
    <d v="2022-02-16T00:00:00"/>
    <n v="2"/>
    <d v="2022-03-30T00:00:00"/>
    <x v="2"/>
    <s v=" "/>
    <n v="1"/>
    <n v="1"/>
    <s v=" "/>
    <s v=" "/>
    <s v=" "/>
    <s v=" "/>
    <s v=" "/>
    <s v=" "/>
    <s v=" "/>
    <s v=" "/>
    <s v=" "/>
    <s v="PROGRAMADA"/>
    <m/>
    <m/>
  </r>
  <r>
    <s v="Evaluación y Seguimiento"/>
    <x v="0"/>
    <x v="1"/>
    <x v="24"/>
    <s v="Directiva 008 del 30 Diciembre del 2021. Alcaldía Mayor de Bogotá. Plazo. Ultimo día hábil del mes de febrero"/>
    <s v="Liliana Pedraza"/>
    <n v="5"/>
    <d v="2022-03-10T00:00:00"/>
    <n v="3"/>
    <d v="2022-03-15T00:00:00"/>
    <x v="2"/>
    <s v=" "/>
    <s v=" "/>
    <n v="1"/>
    <s v=" "/>
    <s v=" "/>
    <s v=" "/>
    <s v=" "/>
    <s v=" "/>
    <s v=" "/>
    <s v=" "/>
    <s v=" "/>
    <s v=" "/>
    <s v="PROGRAMADA"/>
    <m/>
    <m/>
  </r>
  <r>
    <s v="Relación Entes Externos de Control"/>
    <x v="0"/>
    <x v="0"/>
    <x v="0"/>
    <s v="Plazo: Segundo 2 día hábil del mes_x000a_CBN-1005 Informe sobre el comportamiento de los indicadores de Endeudamiento._x000a_ CBN-1092 Certificado de NO Existencia de Deuda Pública"/>
    <s v="Carlos Vargas"/>
    <n v="1"/>
    <d v="2022-03-01T00:00:00"/>
    <n v="3"/>
    <d v="2022-03-02T00:00:00"/>
    <x v="2"/>
    <s v=" "/>
    <s v=" "/>
    <n v="1"/>
    <s v=" "/>
    <s v=" "/>
    <s v=" "/>
    <s v=" "/>
    <s v=" "/>
    <s v=" "/>
    <s v=" "/>
    <s v=" "/>
    <s v=" "/>
    <s v="PROGRAMADA"/>
    <m/>
    <m/>
  </r>
  <r>
    <s v="Evaluación y Seguimiento"/>
    <x v="0"/>
    <x v="1"/>
    <x v="25"/>
    <s v="Circular 12 de 2007 Dirección Nacional de Derechos de Autor. Plazo: A más tardar el tercer viernes del mes de marzo de cada año."/>
    <s v="Javier Sarmiento"/>
    <n v="15"/>
    <d v="2022-03-03T00:00:00"/>
    <n v="3"/>
    <d v="2022-03-18T00:00:00"/>
    <x v="2"/>
    <s v=" "/>
    <s v=" "/>
    <n v="1"/>
    <s v=" "/>
    <s v=" "/>
    <s v=" "/>
    <s v=" "/>
    <s v=" "/>
    <s v=" "/>
    <s v=" "/>
    <s v=" "/>
    <s v=" "/>
    <s v="PROGRAMADA"/>
    <m/>
    <m/>
  </r>
  <r>
    <s v="Relación Entes Externos de Control"/>
    <x v="1"/>
    <x v="0"/>
    <x v="26"/>
    <s v="Auditoria de Cumplimiento. Del 4/03/2022 al 18/05/2022. Plazo: 3 meses"/>
    <s v="Diana Ramírez - Carlos Vargas"/>
    <n v="75"/>
    <d v="2022-03-04T00:00:00"/>
    <n v="3"/>
    <d v="2022-05-18T00:00:00"/>
    <x v="4"/>
    <s v=" "/>
    <s v=" "/>
    <n v="1"/>
    <s v=" "/>
    <n v="1"/>
    <s v=" "/>
    <s v=" "/>
    <s v=" "/>
    <s v=" "/>
    <s v=" "/>
    <s v=" "/>
    <s v=" "/>
    <s v="PROGRAMADA"/>
    <m/>
    <m/>
  </r>
  <r>
    <s v="Relación Entes Externos de Control"/>
    <x v="0"/>
    <x v="0"/>
    <x v="2"/>
    <s v="Acuerdo 34 de 1993, Artículo 18, numeral 9. Informe Ejecución Contratación. Ejecución Presupuestal de Ingresos y Gastos. Ejecución del PAC._x000a_Plazo: Séptimo 7 día hábil del mes"/>
    <s v="Elizabeth Sáenz"/>
    <n v="2"/>
    <d v="2022-03-07T00:00:00"/>
    <n v="3"/>
    <d v="2022-03-09T00:00:00"/>
    <x v="2"/>
    <s v=" "/>
    <s v=" "/>
    <n v="1"/>
    <s v=" "/>
    <s v=" "/>
    <s v=" "/>
    <s v=" "/>
    <s v=" "/>
    <s v=" "/>
    <s v=" "/>
    <s v=" "/>
    <s v=" "/>
    <s v="PROGRAMADA"/>
    <m/>
    <m/>
  </r>
  <r>
    <s v="Relación Entes Externos de Control"/>
    <x v="0"/>
    <x v="0"/>
    <x v="4"/>
    <s v="Presupuesto, Inversiones, Gestión y Resultados, Contratación, Egresos. Plazo: Séptimo 7 día hábil del mes"/>
    <s v="Carlos Vargas"/>
    <n v="2"/>
    <d v="2022-03-07T00:00:00"/>
    <n v="3"/>
    <d v="2022-03-09T00:00:00"/>
    <x v="2"/>
    <s v=" "/>
    <s v=" "/>
    <n v="1"/>
    <s v=" "/>
    <s v=" "/>
    <s v=" "/>
    <s v=" "/>
    <s v=" "/>
    <s v=" "/>
    <s v=" "/>
    <s v=" "/>
    <s v=" "/>
    <s v="PROGRAMADA"/>
    <m/>
    <m/>
  </r>
  <r>
    <s v="Evaluación y Seguimiento"/>
    <x v="0"/>
    <x v="1"/>
    <x v="27"/>
    <s v="Decreto 2482 de 2012 artículo 5. Plazo: A más tardar el 26 de marzo"/>
    <s v="Diana Ramírez"/>
    <n v="8"/>
    <d v="2022-03-14T00:00:00"/>
    <n v="3"/>
    <d v="2022-03-22T00:00:00"/>
    <x v="2"/>
    <s v=" "/>
    <s v=" "/>
    <n v="1"/>
    <s v=" "/>
    <s v=" "/>
    <s v=" "/>
    <s v=" "/>
    <s v=" "/>
    <s v=" "/>
    <s v=" "/>
    <s v=" "/>
    <s v=" "/>
    <s v="PROGRAMADA"/>
    <m/>
    <m/>
  </r>
  <r>
    <s v="Relación Entes Externos de Control"/>
    <x v="0"/>
    <x v="0"/>
    <x v="0"/>
    <s v="Plazo: Segundo 2 día hábil del mes_x000a_CBN-1005 Informe sobre el comportamiento de los indicadores de Endeudamiento._x000a_ CBN-1092 Certificado de NO Existencia de Deuda Pública"/>
    <s v="Carlos Vargas"/>
    <n v="1"/>
    <d v="2022-04-01T00:00:00"/>
    <n v="4"/>
    <d v="2022-04-04T00:00:00"/>
    <x v="3"/>
    <s v=" "/>
    <s v=" "/>
    <s v=" "/>
    <n v="1"/>
    <s v=" "/>
    <s v=" "/>
    <s v=" "/>
    <s v=" "/>
    <s v=" "/>
    <s v=" "/>
    <s v=" "/>
    <s v=" "/>
    <s v="PROGRAMADA"/>
    <m/>
    <m/>
  </r>
  <r>
    <s v="Enfoque a la Prevención"/>
    <x v="0"/>
    <x v="2"/>
    <x v="28"/>
    <s v="Decreto 807 de 2019, artículo 39 parágrafo 5"/>
    <s v="Joan Gaitán"/>
    <n v="10"/>
    <d v="2022-04-01T00:00:00"/>
    <n v="4"/>
    <d v="2022-04-15T00:00:00"/>
    <x v="3"/>
    <s v=" "/>
    <s v=" "/>
    <s v=" "/>
    <n v="1"/>
    <s v=" "/>
    <s v=" "/>
    <s v=" "/>
    <s v=" "/>
    <s v=" "/>
    <s v=" "/>
    <s v=" "/>
    <s v=" "/>
    <s v="PROGRAMADA"/>
    <m/>
    <m/>
  </r>
  <r>
    <s v="Evaluación y Seguimiento"/>
    <x v="1"/>
    <x v="3"/>
    <x v="29"/>
    <s v=" Ley 489 de 1998"/>
    <s v="Marcela Urrea"/>
    <n v="15"/>
    <d v="2022-04-01T00:00:00"/>
    <n v="4"/>
    <d v="2022-04-22T00:00:00"/>
    <x v="3"/>
    <s v=" "/>
    <s v=" "/>
    <s v=" "/>
    <n v="1"/>
    <s v=" "/>
    <s v=" "/>
    <s v=" "/>
    <s v=" "/>
    <s v=" "/>
    <s v=" "/>
    <s v=" "/>
    <s v=" "/>
    <s v="PROGRAMADA"/>
    <m/>
    <m/>
  </r>
  <r>
    <s v="Enfoque a la Prevención"/>
    <x v="0"/>
    <x v="2"/>
    <x v="15"/>
    <s v="Decreto 807 de 2019 articulo 38. Plazo: El 15 de Abril"/>
    <s v="Equipo OCI"/>
    <n v="3"/>
    <d v="2022-04-04T00:00:00"/>
    <n v="4"/>
    <d v="2022-04-09T00:00:00"/>
    <x v="3"/>
    <s v=" "/>
    <s v=" "/>
    <s v=" "/>
    <n v="1"/>
    <s v=" "/>
    <s v=" "/>
    <s v=" "/>
    <s v=" "/>
    <s v=" "/>
    <s v=" "/>
    <s v=" "/>
    <s v=" "/>
    <s v="PROGRAMADA"/>
    <m/>
    <m/>
  </r>
  <r>
    <s v="Evaluación y Seguimiento"/>
    <x v="0"/>
    <x v="1"/>
    <x v="10"/>
    <s v="Decreto 984 de 2012. Decreto 1068 de 2015 Sector Hacienda y Crédito Público. Plazo: Un informe trimestral. A más tardar 30 de Abril "/>
    <s v="Carlos Vargas"/>
    <n v="25"/>
    <d v="2022-04-05T00:00:00"/>
    <n v="4"/>
    <d v="2022-05-12T00:00:00"/>
    <x v="4"/>
    <s v=" "/>
    <s v=" "/>
    <s v=" "/>
    <n v="1"/>
    <n v="1"/>
    <s v=" "/>
    <s v=" "/>
    <s v=" "/>
    <s v=" "/>
    <s v=" "/>
    <s v=" "/>
    <s v=" "/>
    <s v="PROGRAMADA"/>
    <m/>
    <m/>
  </r>
  <r>
    <s v="Relación Entes Externos de Control"/>
    <x v="0"/>
    <x v="0"/>
    <x v="2"/>
    <s v="Acuerdo 34 de 1993, Artículo 18, numeral 9. Informe Ejecución Contratación. Ejecución Presupuestal de Ingresos y Gastos. Ejecución del PAC._x000a_Plazo: Séptimo 7 día hábil del mes"/>
    <s v="Elizabeth Sáenz"/>
    <n v="2"/>
    <d v="2022-04-07T00:00:00"/>
    <n v="4"/>
    <d v="2022-04-11T00:00:00"/>
    <x v="3"/>
    <s v=" "/>
    <s v=" "/>
    <s v=" "/>
    <n v="1"/>
    <s v=" "/>
    <s v=" "/>
    <s v=" "/>
    <s v=" "/>
    <s v=" "/>
    <s v=" "/>
    <s v=" "/>
    <s v=" "/>
    <s v="PROGRAMADA"/>
    <m/>
    <m/>
  </r>
  <r>
    <s v="Relación Entes Externos de Control"/>
    <x v="0"/>
    <x v="0"/>
    <x v="4"/>
    <s v="Presupuesto, Inversiones, Gestión y Resultados, Contratación, Egresos. Plazo: Séptimo 7 día hábil del mes"/>
    <s v="Carlos Vargas"/>
    <n v="2"/>
    <d v="2022-04-07T00:00:00"/>
    <n v="4"/>
    <d v="2022-04-11T00:00:00"/>
    <x v="3"/>
    <s v=" "/>
    <s v=" "/>
    <s v=" "/>
    <n v="1"/>
    <s v=" "/>
    <s v=" "/>
    <s v=" "/>
    <s v=" "/>
    <s v=" "/>
    <s v=" "/>
    <s v=" "/>
    <s v=" "/>
    <s v="PROGRAMADA"/>
    <m/>
    <m/>
  </r>
  <r>
    <s v="Evaluación y Seguimiento"/>
    <x v="0"/>
    <x v="1"/>
    <x v="14"/>
    <s v="Resolución 866 de 2004, Numeral 4.2.5.Resolución 303 de 2007 Secretaría Distrital de Hacienda. Plazo: Trimestral. A más tardar 31 de Abril."/>
    <s v="Liliana Pedraza"/>
    <n v="10"/>
    <d v="2022-04-15T00:00:00"/>
    <n v="4"/>
    <d v="2022-04-25T00:00:00"/>
    <x v="3"/>
    <s v=" "/>
    <s v=" "/>
    <s v=" "/>
    <n v="1"/>
    <s v=" "/>
    <s v=" "/>
    <s v=" "/>
    <s v=" "/>
    <s v=" "/>
    <s v=" "/>
    <s v=" "/>
    <s v=" "/>
    <s v="PROGRAMADA"/>
    <m/>
    <m/>
  </r>
  <r>
    <s v="Liderazgo Estratégico"/>
    <x v="0"/>
    <x v="2"/>
    <x v="8"/>
    <s v="Decreto 807 de 2019. Articulo 38. Plazo: A más tardar 30 de Abril"/>
    <s v="Diana Ramírez - Joan Gaitán"/>
    <n v="15"/>
    <d v="2022-04-15T00:00:00"/>
    <n v="4"/>
    <d v="2022-04-30T00:00:00"/>
    <x v="3"/>
    <s v=" "/>
    <s v=" "/>
    <s v=" "/>
    <n v="1"/>
    <s v=" "/>
    <s v=" "/>
    <s v=" "/>
    <s v=" "/>
    <s v=" "/>
    <s v=" "/>
    <s v=" "/>
    <s v=" "/>
    <s v="PROGRAMADA"/>
    <m/>
    <m/>
  </r>
  <r>
    <s v="Evaluación y Seguimiento"/>
    <x v="1"/>
    <x v="3"/>
    <x v="30"/>
    <s v="Proceso Reasentamiento y Relocalización Transitoria y Proyecto de Inversión"/>
    <s v="Liliana Pedraza"/>
    <n v="30"/>
    <d v="2022-04-18T00:00:00"/>
    <n v="4"/>
    <d v="2022-05-30T00:00:00"/>
    <x v="4"/>
    <s v=" "/>
    <s v=" "/>
    <s v=" "/>
    <n v="1"/>
    <n v="1"/>
    <s v=" "/>
    <s v=" "/>
    <s v=" "/>
    <s v=" "/>
    <s v=" "/>
    <s v=" "/>
    <s v=" "/>
    <s v="PROGRAMADA"/>
    <m/>
    <m/>
  </r>
  <r>
    <s v="Evaluación y Seguimiento"/>
    <x v="1"/>
    <x v="3"/>
    <x v="31"/>
    <s v="Contrato de Obra"/>
    <s v="Joan Gaitán"/>
    <n v="30"/>
    <d v="2022-04-19T00:00:00"/>
    <n v="4"/>
    <d v="2022-05-31T00:00:00"/>
    <x v="4"/>
    <s v=" "/>
    <s v=" "/>
    <s v=" "/>
    <n v="1"/>
    <n v="1"/>
    <s v=" "/>
    <s v=" "/>
    <s v=" "/>
    <s v=" "/>
    <s v=" "/>
    <s v=" "/>
    <s v=" "/>
    <s v="PROGRAMADA"/>
    <m/>
    <m/>
  </r>
  <r>
    <s v="Evaluación y Seguimiento"/>
    <x v="1"/>
    <x v="3"/>
    <x v="32"/>
    <s v="Contrato de Obra"/>
    <s v="Kelly Serrano"/>
    <n v="30"/>
    <d v="2022-04-19T00:00:00"/>
    <n v="4"/>
    <d v="2022-05-31T00:00:00"/>
    <x v="4"/>
    <s v=" "/>
    <s v=" "/>
    <s v=" "/>
    <n v="1"/>
    <n v="1"/>
    <s v=" "/>
    <s v=" "/>
    <s v=" "/>
    <s v=" "/>
    <s v=" "/>
    <s v=" "/>
    <s v=" "/>
    <s v="PROGRAMADA"/>
    <m/>
    <m/>
  </r>
  <r>
    <s v="Evaluación y Seguimiento"/>
    <x v="1"/>
    <x v="3"/>
    <x v="33"/>
    <s v="Sistema de Gestión"/>
    <s v="Javier Sarmiento"/>
    <n v="30"/>
    <d v="2022-04-19T00:00:00"/>
    <n v="4"/>
    <d v="2022-05-31T00:00:00"/>
    <x v="4"/>
    <s v=" "/>
    <s v=" "/>
    <s v=" "/>
    <n v="1"/>
    <n v="1"/>
    <s v=" "/>
    <s v=" "/>
    <s v=" "/>
    <s v=" "/>
    <s v=" "/>
    <s v=" "/>
    <s v=" "/>
    <s v="PROGRAMADA"/>
    <m/>
    <m/>
  </r>
  <r>
    <s v="Evaluación y Seguimiento"/>
    <x v="0"/>
    <x v="2"/>
    <x v="34"/>
    <s v="Resolución Nº 357 del 23 de Julio de 2008, Resolución Nº 0001 del 30 de Julio de 2010"/>
    <s v="Marcela Urrea"/>
    <n v="20"/>
    <d v="2022-05-01T00:00:00"/>
    <n v="5"/>
    <d v="2022-05-27T00:00:00"/>
    <x v="4"/>
    <s v=" "/>
    <s v=" "/>
    <s v=" "/>
    <s v=" "/>
    <n v="1"/>
    <n v="1"/>
    <s v=" "/>
    <s v=" "/>
    <s v=" "/>
    <s v=" "/>
    <s v=" "/>
    <s v=" "/>
    <s v="PROGRAMADA"/>
    <m/>
    <m/>
  </r>
  <r>
    <s v="Relación Entes Externos de Control"/>
    <x v="0"/>
    <x v="0"/>
    <x v="0"/>
    <s v="Plazo: Segundo 2 día hábil del mes_x000a_CBN-1005 Informe sobre el comportamiento de los indicadores de Endeudamiento._x000a_ CBN-1092 Certificado de NO Existencia de Deuda Pública"/>
    <s v="Carlos Vargas"/>
    <n v="1"/>
    <d v="2022-05-02T00:00:00"/>
    <n v="5"/>
    <d v="2022-05-03T00:00:00"/>
    <x v="4"/>
    <s v=" "/>
    <s v=" "/>
    <s v=" "/>
    <s v=" "/>
    <n v="1"/>
    <s v=" "/>
    <s v=" "/>
    <s v=" "/>
    <s v=" "/>
    <s v=" "/>
    <s v=" "/>
    <s v=" "/>
    <s v="PROGRAMADA"/>
    <m/>
    <m/>
  </r>
  <r>
    <s v="Enfoque a la Prevención"/>
    <x v="0"/>
    <x v="1"/>
    <x v="5"/>
    <s v="Decreto Nacional 1081 de 2015. Artículo 2.1.4.6.  Estrategias para la construcción del Plan Anticorrupción y de Atención al Ciudadano Vs 2  2015. Plazo: Los diez (10) primeros días hábiles del mes de enero, mayo y septiembre."/>
    <s v="Liliana Pedraza"/>
    <n v="10"/>
    <d v="2022-05-02T00:00:00"/>
    <n v="5"/>
    <d v="2022-05-13T00:00:00"/>
    <x v="4"/>
    <s v=" "/>
    <s v=" "/>
    <s v=" "/>
    <s v=" "/>
    <n v="1"/>
    <s v=" "/>
    <s v=" "/>
    <s v=" "/>
    <s v=" "/>
    <s v=" "/>
    <s v=" "/>
    <s v=" "/>
    <s v="PROGRAMADA"/>
    <m/>
    <m/>
  </r>
  <r>
    <s v="Enfoque a la Prevención"/>
    <x v="0"/>
    <x v="1"/>
    <x v="6"/>
    <s v="Decreto Nacional 1081 de 2015. Artículo 2.1.4.6.  Estrategias para la construcción del Plan Anticorrupción y de Atención al Ciudadano Vs 2  2015. Plazo: Los diez (10) primeros días hábiles del mes de enero, mayo y septiembre."/>
    <s v="Kelly Serrano"/>
    <n v="10"/>
    <d v="2022-05-02T00:00:00"/>
    <n v="5"/>
    <d v="2022-05-13T00:00:00"/>
    <x v="4"/>
    <s v=" "/>
    <s v=" "/>
    <s v=" "/>
    <s v=" "/>
    <n v="1"/>
    <s v=" "/>
    <s v=" "/>
    <s v=" "/>
    <s v=" "/>
    <s v=" "/>
    <s v=" "/>
    <s v=" "/>
    <s v="PROGRAMADA"/>
    <m/>
    <m/>
  </r>
  <r>
    <s v="Relación Entes Externos de Control"/>
    <x v="0"/>
    <x v="0"/>
    <x v="2"/>
    <s v="Acuerdo 34 de 1993, Artículo 18, numeral 9. Informe Ejecución Contratación. Ejecución Presupuestal de Ingresos y Gastos. Ejecución del PAC._x000a_Plazo: Séptimo 7 día hábil del mes"/>
    <s v="Elizabeth Sáenz"/>
    <n v="2"/>
    <d v="2022-05-06T00:00:00"/>
    <n v="5"/>
    <d v="2022-05-10T00:00:00"/>
    <x v="4"/>
    <s v=" "/>
    <s v=" "/>
    <s v=" "/>
    <s v=" "/>
    <n v="1"/>
    <s v=" "/>
    <s v=" "/>
    <s v=" "/>
    <s v=" "/>
    <s v=" "/>
    <s v=" "/>
    <s v=" "/>
    <s v="PROGRAMADA"/>
    <m/>
    <m/>
  </r>
  <r>
    <s v="Relación Entes Externos de Control"/>
    <x v="0"/>
    <x v="0"/>
    <x v="4"/>
    <s v="Presupuesto, Inversiones, Gestión y Resultados, Contratación, Egresos. Plazo: Séptimo 7 día hábil del mes"/>
    <s v="Carlos Vargas"/>
    <n v="2"/>
    <d v="2022-05-06T00:00:00"/>
    <n v="5"/>
    <d v="2022-05-10T00:00:00"/>
    <x v="4"/>
    <s v=" "/>
    <s v=" "/>
    <s v=" "/>
    <s v=" "/>
    <n v="1"/>
    <s v=" "/>
    <s v=" "/>
    <s v=" "/>
    <s v=" "/>
    <s v=" "/>
    <s v=" "/>
    <s v=" "/>
    <s v="PROGRAMADA"/>
    <m/>
    <m/>
  </r>
  <r>
    <s v="Evaluación y Seguimiento"/>
    <x v="1"/>
    <x v="3"/>
    <x v="35"/>
    <s v="Proceso"/>
    <s v="Carlos Vargas"/>
    <n v="30"/>
    <d v="2022-05-18T00:00:00"/>
    <n v="5"/>
    <d v="2022-06-29T00:00:00"/>
    <x v="5"/>
    <s v=" "/>
    <s v=" "/>
    <s v=" "/>
    <s v=" "/>
    <n v="1"/>
    <n v="1"/>
    <s v=" "/>
    <s v=" "/>
    <s v=" "/>
    <s v=" "/>
    <s v=" "/>
    <s v=" "/>
    <s v="PROGRAMADA"/>
    <m/>
    <m/>
  </r>
  <r>
    <s v="Relación Entes Externos de Control"/>
    <x v="1"/>
    <x v="0"/>
    <x v="36"/>
    <s v="Auditoria de Regularidad. Del 23/05/2022 al 19/09/2022. Plazo: 5 meses"/>
    <s v="Diana Ramírez - Carlos Vargas"/>
    <n v="119"/>
    <d v="2022-05-23T00:00:00"/>
    <n v="5"/>
    <d v="2022-09-19T00:00:00"/>
    <x v="6"/>
    <s v=" "/>
    <s v=" "/>
    <s v=" "/>
    <s v=" "/>
    <n v="1"/>
    <s v=" "/>
    <s v=" "/>
    <s v=" "/>
    <n v="1"/>
    <s v=" "/>
    <s v=" "/>
    <s v=" "/>
    <s v="PROGRAMADA"/>
    <m/>
    <m/>
  </r>
  <r>
    <s v="Relación Entes Externos de Control"/>
    <x v="0"/>
    <x v="0"/>
    <x v="0"/>
    <s v="Plazo: Segundo 2 día hábil del mes_x000a_CBN-1005 Informe sobre el comportamiento de los indicadores de Endeudamiento._x000a_ CBN-1092 Certificado de NO Existencia de Deuda Pública"/>
    <s v="Carlos Vargas"/>
    <n v="1"/>
    <d v="2022-06-01T00:00:00"/>
    <n v="6"/>
    <d v="2022-06-02T00:00:00"/>
    <x v="5"/>
    <s v=" "/>
    <s v=" "/>
    <s v=" "/>
    <s v=" "/>
    <s v=" "/>
    <n v="1"/>
    <s v=" "/>
    <s v=" "/>
    <s v=" "/>
    <s v=" "/>
    <s v=" "/>
    <s v=" "/>
    <s v="PROGRAMADA"/>
    <m/>
    <m/>
  </r>
  <r>
    <s v="Enfoque a la Prevención"/>
    <x v="0"/>
    <x v="2"/>
    <x v="15"/>
    <s v="Decreto 807 de 2019 articulo 38. Plazo: El 15 de Junio"/>
    <s v="Equipo OCI"/>
    <n v="3"/>
    <d v="2022-06-01T00:00:00"/>
    <n v="6"/>
    <d v="2022-06-06T00:00:00"/>
    <x v="5"/>
    <s v=" "/>
    <s v=" "/>
    <s v=" "/>
    <s v=" "/>
    <s v=" "/>
    <n v="1"/>
    <s v=" "/>
    <s v=" "/>
    <s v=" "/>
    <s v=" "/>
    <s v=" "/>
    <s v=" "/>
    <s v="PROGRAMADA"/>
    <m/>
    <m/>
  </r>
  <r>
    <s v="Evaluación y Seguimiento"/>
    <x v="0"/>
    <x v="2"/>
    <x v="37"/>
    <s v="Resolución DDC-000001 del 12 de mayo de 2009 Contaduría General de Bogotá, mediante la cual se adopta el manual para el manejo y control de las cajas menor"/>
    <s v="Marcela Urrea"/>
    <n v="3"/>
    <d v="2022-06-01T00:00:00"/>
    <n v="6"/>
    <d v="2022-06-06T00:00:00"/>
    <x v="5"/>
    <s v=" "/>
    <s v=" "/>
    <s v=" "/>
    <s v=" "/>
    <s v=" "/>
    <n v="1"/>
    <s v=" "/>
    <s v=" "/>
    <s v=" "/>
    <s v=" "/>
    <s v=" "/>
    <s v=" "/>
    <s v="PROGRAMADA"/>
    <m/>
    <m/>
  </r>
  <r>
    <s v="Relación Entes Externos de Control"/>
    <x v="0"/>
    <x v="0"/>
    <x v="2"/>
    <s v="Acuerdo 34 de 1993, Artículo 18, numeral 9. Informe Ejecución Contratación. Ejecución Presupuestal de Ingresos y Gastos. Ejecución del PAC._x000a_Plazo: Séptimo 7 día hábil del mes"/>
    <s v="Elizabeth Sáenz"/>
    <n v="2"/>
    <d v="2022-06-07T00:00:00"/>
    <n v="6"/>
    <d v="2022-06-09T00:00:00"/>
    <x v="5"/>
    <s v=" "/>
    <s v=" "/>
    <s v=" "/>
    <s v=" "/>
    <s v=" "/>
    <n v="1"/>
    <s v=" "/>
    <s v=" "/>
    <s v=" "/>
    <s v=" "/>
    <s v=" "/>
    <s v=" "/>
    <s v="PROGRAMADA"/>
    <m/>
    <m/>
  </r>
  <r>
    <s v="Relación Entes Externos de Control"/>
    <x v="0"/>
    <x v="0"/>
    <x v="4"/>
    <s v="Presupuesto, Inversiones, Gestión y Resultados, Contratación, Egresos. Plazo: Séptimo 7 día hábil del mes"/>
    <s v="Carlos Vargas"/>
    <n v="2"/>
    <d v="2022-06-07T00:00:00"/>
    <n v="6"/>
    <d v="2022-06-09T00:00:00"/>
    <x v="5"/>
    <s v=" "/>
    <s v=" "/>
    <s v=" "/>
    <s v=" "/>
    <s v=" "/>
    <n v="1"/>
    <s v=" "/>
    <s v=" "/>
    <s v=" "/>
    <s v=" "/>
    <s v=" "/>
    <s v=" "/>
    <s v="PROGRAMADA"/>
    <m/>
    <m/>
  </r>
  <r>
    <s v="Evaluación y Seguimiento"/>
    <x v="1"/>
    <x v="3"/>
    <x v="38"/>
    <s v="Contrato de Obra"/>
    <s v="Liliana Pedraza"/>
    <n v="30"/>
    <d v="2022-06-13T00:00:00"/>
    <n v="6"/>
    <d v="2022-07-25T00:00:00"/>
    <x v="7"/>
    <s v=" "/>
    <s v=" "/>
    <s v=" "/>
    <s v=" "/>
    <s v=" "/>
    <n v="1"/>
    <n v="1"/>
    <s v=" "/>
    <s v=" "/>
    <s v=" "/>
    <s v=" "/>
    <s v=" "/>
    <s v="PROGRAMADA"/>
    <m/>
    <m/>
  </r>
  <r>
    <s v="Evaluación y Seguimiento"/>
    <x v="1"/>
    <x v="3"/>
    <x v="39"/>
    <s v="Contrato de Obra"/>
    <s v="Kelly Serrano"/>
    <n v="30"/>
    <d v="2022-06-13T00:00:00"/>
    <n v="6"/>
    <d v="2022-07-25T00:00:00"/>
    <x v="7"/>
    <s v=" "/>
    <s v=" "/>
    <s v=" "/>
    <s v=" "/>
    <s v=" "/>
    <n v="1"/>
    <n v="1"/>
    <s v=" "/>
    <s v=" "/>
    <s v=" "/>
    <s v=" "/>
    <s v=" "/>
    <s v="PROGRAMADA"/>
    <m/>
    <m/>
  </r>
  <r>
    <s v="Evaluación y Seguimiento"/>
    <x v="1"/>
    <x v="3"/>
    <x v="40"/>
    <s v="Plan de prevención, preparación y Respuesta ante emergencias SEDES.  Investigaciones de incidentes y accidentes de trabajo, Reporte, investigación y seguimiento de la enfermedad laboral, "/>
    <s v="Marcela Urrea"/>
    <n v="30"/>
    <d v="2022-06-18T00:00:00"/>
    <n v="6"/>
    <d v="2022-07-29T00:00:00"/>
    <x v="7"/>
    <s v=" "/>
    <s v=" "/>
    <s v=" "/>
    <s v=" "/>
    <s v=" "/>
    <n v="1"/>
    <n v="1"/>
    <s v=" "/>
    <s v=" "/>
    <s v=" "/>
    <s v=" "/>
    <s v=" "/>
    <s v="PROGRAMADA"/>
    <m/>
    <m/>
  </r>
  <r>
    <s v="Evaluación y Seguimiento"/>
    <x v="1"/>
    <x v="3"/>
    <x v="41"/>
    <s v="Superades y CLAVS - NTC 6047  Accesibilidad al Medio Físico. Espacios de Servicio al Ciudadano en la Administración Pública"/>
    <s v="Joan Gaitán"/>
    <n v="30"/>
    <d v="2022-06-18T00:00:00"/>
    <n v="6"/>
    <d v="2022-07-29T00:00:00"/>
    <x v="7"/>
    <s v=" "/>
    <s v=" "/>
    <s v=" "/>
    <s v=" "/>
    <s v=" "/>
    <n v="1"/>
    <n v="1"/>
    <s v=" "/>
    <s v=" "/>
    <s v=" "/>
    <s v=" "/>
    <s v=" "/>
    <s v="PROGRAMADA"/>
    <m/>
    <m/>
  </r>
  <r>
    <s v="Evaluación y Seguimiento"/>
    <x v="1"/>
    <x v="3"/>
    <x v="42"/>
    <s v="Proceso"/>
    <s v="Javier Sarmiento"/>
    <n v="30"/>
    <d v="2022-06-18T00:00:00"/>
    <n v="6"/>
    <d v="2022-07-29T00:00:00"/>
    <x v="7"/>
    <s v=" "/>
    <s v=" "/>
    <s v=" "/>
    <s v=" "/>
    <s v=" "/>
    <n v="1"/>
    <n v="1"/>
    <s v=" "/>
    <s v=" "/>
    <s v=" "/>
    <s v=" "/>
    <s v=" "/>
    <s v="PROGRAMADA"/>
    <m/>
    <m/>
  </r>
  <r>
    <s v="Evaluación y Seguimiento"/>
    <x v="0"/>
    <x v="1"/>
    <x v="7"/>
    <s v="Decreto 807 de 2019 articulo 41. Plazo: Deberá publicar cada seis (6) meses un informe en la página web."/>
    <s v="Marcela Urrea"/>
    <n v="10"/>
    <d v="2022-07-01T00:00:00"/>
    <n v="7"/>
    <d v="2022-07-15T00:00:00"/>
    <x v="7"/>
    <s v=" "/>
    <s v=" "/>
    <s v=" "/>
    <s v=" "/>
    <s v=" "/>
    <s v=" "/>
    <n v="1"/>
    <s v=" "/>
    <s v=" "/>
    <s v=" "/>
    <s v=" "/>
    <s v=" "/>
    <s v="PROGRAMADA"/>
    <m/>
    <m/>
  </r>
  <r>
    <s v="Relación Entes Externos de Control"/>
    <x v="0"/>
    <x v="0"/>
    <x v="0"/>
    <s v="Plazo: Segundo 2 día hábil del mes_x000a_CBN-1005 Informe sobre el comportamiento de los indicadores de Endeudamiento._x000a_ CBN-1092 Certificado de NO Existencia de Deuda Pública"/>
    <s v="Carlos Vargas"/>
    <n v="1"/>
    <d v="2022-07-01T00:00:00"/>
    <n v="7"/>
    <d v="2022-07-05T00:00:00"/>
    <x v="7"/>
    <s v=" "/>
    <s v=" "/>
    <s v=" "/>
    <s v=" "/>
    <s v=" "/>
    <s v=" "/>
    <n v="1"/>
    <s v=" "/>
    <s v=" "/>
    <s v=" "/>
    <s v=" "/>
    <s v=" "/>
    <s v="PROGRAMADA"/>
    <m/>
    <m/>
  </r>
  <r>
    <s v="Evaluación y Seguimiento"/>
    <x v="0"/>
    <x v="1"/>
    <x v="10"/>
    <s v="Decreto 984 de 2012. Decreto 1068 de 2015 Sector Hacienda y Crédito Público. Plazo: Un informe trimestral. A más tardar 31 de Julio"/>
    <s v="Carlos Vargas"/>
    <n v="25"/>
    <d v="2022-07-01T00:00:00"/>
    <n v="7"/>
    <d v="2022-08-06T00:00:00"/>
    <x v="8"/>
    <s v=" "/>
    <s v=" "/>
    <s v=" "/>
    <s v=" "/>
    <s v=" "/>
    <s v=" "/>
    <n v="1"/>
    <n v="1"/>
    <s v=" "/>
    <s v=" "/>
    <s v=" "/>
    <s v=" "/>
    <s v="PROGRAMADA"/>
    <m/>
    <m/>
  </r>
  <r>
    <s v="Relación Entes Externos de Control"/>
    <x v="0"/>
    <x v="0"/>
    <x v="1"/>
    <s v="Delitos Contra la Administración Pública._x000a_Plazo: Tercer 3 día hábil del Semestre"/>
    <s v="Joan Gaitán"/>
    <n v="1"/>
    <d v="2022-07-05T00:00:00"/>
    <n v="7"/>
    <d v="2022-07-06T00:00:00"/>
    <x v="7"/>
    <s v=" "/>
    <s v=" "/>
    <s v=" "/>
    <s v=" "/>
    <s v=" "/>
    <s v=" "/>
    <n v="1"/>
    <s v=" "/>
    <s v=" "/>
    <s v=" "/>
    <s v=" "/>
    <s v=" "/>
    <s v="PROGRAMADA"/>
    <m/>
    <m/>
  </r>
  <r>
    <s v="Relación Entes Externos de Control"/>
    <x v="0"/>
    <x v="0"/>
    <x v="2"/>
    <s v="Acuerdo 34 de 1993, Artículo 18, numeral 9. Informe Ejecución Contratación. Ejecución Presupuestal de Ingresos y Gastos. Ejecución del PAC._x000a_Plazo: Séptimo 7 día hábil del mes"/>
    <s v="Elizabeth Sáenz"/>
    <n v="2"/>
    <d v="2022-07-08T00:00:00"/>
    <n v="7"/>
    <d v="2022-07-12T00:00:00"/>
    <x v="7"/>
    <s v=" "/>
    <s v=" "/>
    <s v=" "/>
    <s v=" "/>
    <s v=" "/>
    <s v=" "/>
    <n v="1"/>
    <s v=" "/>
    <s v=" "/>
    <s v=" "/>
    <s v=" "/>
    <s v=" "/>
    <s v="PROGRAMADA"/>
    <m/>
    <m/>
  </r>
  <r>
    <s v="Relación Entes Externos de Control"/>
    <x v="0"/>
    <x v="0"/>
    <x v="4"/>
    <s v="Presupuesto, Inversiones, Gestión y Resultados, Contratación, Egresos. Plazo: Séptimo 7 día hábil del mes"/>
    <s v="Carlos Vargas"/>
    <n v="2"/>
    <d v="2022-07-08T00:00:00"/>
    <n v="7"/>
    <d v="2022-07-12T00:00:00"/>
    <x v="7"/>
    <s v=" "/>
    <s v=" "/>
    <s v=" "/>
    <s v=" "/>
    <s v=" "/>
    <s v=" "/>
    <n v="1"/>
    <s v=" "/>
    <s v=" "/>
    <s v=" "/>
    <s v=" "/>
    <s v=" "/>
    <s v="PROGRAMADA"/>
    <m/>
    <m/>
  </r>
  <r>
    <s v="Evaluación y Seguimiento"/>
    <x v="0"/>
    <x v="1"/>
    <x v="13"/>
    <s v="Decreto Nacional 1167 de 2016 , Resolución 604 de 2016 de la Secretaria General y Acuerdo 01 de 2017 . Plazo: Semestral"/>
    <s v="Liliana Pedraza"/>
    <n v="3"/>
    <d v="2022-07-08T00:00:00"/>
    <n v="7"/>
    <d v="2022-07-13T00:00:00"/>
    <x v="7"/>
    <s v=" "/>
    <s v=" "/>
    <s v=" "/>
    <s v=" "/>
    <s v=" "/>
    <s v=" "/>
    <n v="1"/>
    <s v=" "/>
    <s v=" "/>
    <s v=" "/>
    <s v=" "/>
    <s v=" "/>
    <s v="PROGRAMADA"/>
    <m/>
    <m/>
  </r>
  <r>
    <s v="Evaluación y Seguimiento"/>
    <x v="0"/>
    <x v="1"/>
    <x v="12"/>
    <s v="Ley 1474 de 2011, art. 76. Decreto 2641 de 2012. Plazo: Semestral. A más tardar 31 Julio"/>
    <s v="Joan Gaitán"/>
    <n v="25"/>
    <d v="2022-06-04T00:00:00"/>
    <n v="6"/>
    <d v="2022-07-31T00:00:00"/>
    <x v="7"/>
    <s v=" "/>
    <s v=" "/>
    <s v=" "/>
    <s v=" "/>
    <s v=" "/>
    <n v="1"/>
    <n v="1"/>
    <s v=" "/>
    <s v=" "/>
    <s v=" "/>
    <s v=" "/>
    <s v=" "/>
    <s v="PROGRAMADA"/>
    <m/>
    <m/>
  </r>
  <r>
    <s v="Evaluación y Seguimiento"/>
    <x v="0"/>
    <x v="1"/>
    <x v="3"/>
    <s v="Resolución 104 de 2018, Circular 010 de 2019 Secretaria Jurídica. Plazo Primera semana de enero y la primera semana de julio"/>
    <s v="Liliana Pedraza"/>
    <n v="5"/>
    <d v="2022-07-13T00:00:00"/>
    <n v="7"/>
    <d v="2022-07-20T00:00:00"/>
    <x v="7"/>
    <s v=" "/>
    <s v=" "/>
    <s v=" "/>
    <s v=" "/>
    <s v=" "/>
    <s v=" "/>
    <n v="1"/>
    <s v=" "/>
    <s v=" "/>
    <s v=" "/>
    <s v=" "/>
    <s v=" "/>
    <s v="PROGRAMADA"/>
    <m/>
    <m/>
  </r>
  <r>
    <s v="Liderazgo Estratégico"/>
    <x v="0"/>
    <x v="2"/>
    <x v="8"/>
    <s v="Decreto 807 de 2019. Articulo 38. Plazo: A más tardar 31 de Julio"/>
    <s v="Diana Ramírez - Joan Gaitán"/>
    <n v="15"/>
    <d v="2022-07-16T00:00:00"/>
    <n v="7"/>
    <d v="2022-07-31T00:00:00"/>
    <x v="7"/>
    <s v=" "/>
    <s v=" "/>
    <s v=" "/>
    <s v=" "/>
    <s v=" "/>
    <s v=" "/>
    <n v="1"/>
    <s v=" "/>
    <s v=" "/>
    <s v=" "/>
    <s v=" "/>
    <s v=" "/>
    <s v="PROGRAMADA"/>
    <m/>
    <m/>
  </r>
  <r>
    <s v="Relación Entes Externos de Control"/>
    <x v="0"/>
    <x v="0"/>
    <x v="0"/>
    <s v="Plazo: Segundo 2 día hábil del mes_x000a_CBN-1005 Informe sobre el comportamiento de los indicadores de Endeudamiento._x000a_ CBN-1092 Certificado de NO Existencia de Deuda Pública"/>
    <s v="Carlos Vargas"/>
    <n v="1"/>
    <d v="2022-08-01T00:00:00"/>
    <n v="8"/>
    <d v="2022-08-02T00:00:00"/>
    <x v="8"/>
    <s v=" "/>
    <s v=" "/>
    <s v=" "/>
    <s v=" "/>
    <s v=" "/>
    <s v=" "/>
    <s v=" "/>
    <n v="1"/>
    <s v=" "/>
    <s v=" "/>
    <s v=" "/>
    <s v=" "/>
    <s v="PROGRAMADA"/>
    <m/>
    <m/>
  </r>
  <r>
    <s v="Evaluación y Seguimiento"/>
    <x v="0"/>
    <x v="1"/>
    <x v="14"/>
    <s v="Resolución 866 de 2004, Numeral 4.2.5.Resolución 303 de 2007 Secretaría Distrital de Hacienda. Plazo: Trimestral. A más tardar 31 de Julio "/>
    <s v="Liliana Pedraza"/>
    <n v="10"/>
    <d v="2022-08-01T00:00:00"/>
    <n v="8"/>
    <d v="2022-08-11T00:00:00"/>
    <x v="8"/>
    <s v=" "/>
    <s v=" "/>
    <s v=" "/>
    <s v=" "/>
    <s v=" "/>
    <s v=" "/>
    <s v=" "/>
    <n v="1"/>
    <s v=" "/>
    <s v=" "/>
    <s v=" "/>
    <s v=" "/>
    <s v="PROGRAMADA"/>
    <m/>
    <m/>
  </r>
  <r>
    <s v="Enfoque a la Prevención"/>
    <x v="0"/>
    <x v="2"/>
    <x v="15"/>
    <s v="Decreto 807 de 2019 articulo 38. Plazo: El 15 de Agosto"/>
    <s v="Equipo OCI"/>
    <n v="3"/>
    <d v="2022-08-01T00:00:00"/>
    <n v="8"/>
    <d v="2022-08-04T00:00:00"/>
    <x v="8"/>
    <s v=" "/>
    <s v=" "/>
    <s v=" "/>
    <s v=" "/>
    <s v=" "/>
    <s v=" "/>
    <s v=" "/>
    <n v="1"/>
    <s v=" "/>
    <s v=" "/>
    <s v=" "/>
    <s v=" "/>
    <s v="PROGRAMADA"/>
    <m/>
    <m/>
  </r>
  <r>
    <s v="Evaluación y Seguimiento"/>
    <x v="1"/>
    <x v="3"/>
    <x v="43"/>
    <s v="Proceso y Política"/>
    <s v="Marcela Urrea"/>
    <n v="30"/>
    <d v="2022-08-02T00:00:00"/>
    <n v="8"/>
    <d v="2022-09-13T00:00:00"/>
    <x v="6"/>
    <s v=" "/>
    <s v=" "/>
    <s v=" "/>
    <s v=" "/>
    <s v=" "/>
    <s v=" "/>
    <s v=" "/>
    <n v="1"/>
    <n v="1"/>
    <s v=" "/>
    <s v=" "/>
    <s v=" "/>
    <s v="PROGRAMADA"/>
    <m/>
    <m/>
  </r>
  <r>
    <s v="Relación Entes Externos de Control"/>
    <x v="0"/>
    <x v="0"/>
    <x v="2"/>
    <s v="Acuerdo 34 de 1993, Artículo 18, numeral 9. Informe Ejecución Contratación. Ejecución Presupuestal de Ingresos y Gastos. Ejecución del PAC._x000a_Plazo: Séptimo 7 día hábil del mes"/>
    <s v="Elizabeth Sáenz"/>
    <n v="2"/>
    <d v="2022-08-05T00:00:00"/>
    <n v="8"/>
    <d v="2022-08-09T00:00:00"/>
    <x v="8"/>
    <s v=" "/>
    <s v=" "/>
    <s v=" "/>
    <s v=" "/>
    <s v=" "/>
    <s v=" "/>
    <s v=" "/>
    <n v="1"/>
    <s v=" "/>
    <s v=" "/>
    <s v=" "/>
    <s v=" "/>
    <s v="PROGRAMADA"/>
    <m/>
    <m/>
  </r>
  <r>
    <s v="Relación Entes Externos de Control"/>
    <x v="0"/>
    <x v="0"/>
    <x v="4"/>
    <s v="Presupuesto, Inversiones, Gestión y Resultados, Contratación, Egresos. Plazo: Séptimo 7 día hábil del mes"/>
    <s v="Carlos Vargas"/>
    <n v="2"/>
    <d v="2022-08-05T00:00:00"/>
    <n v="8"/>
    <d v="2022-08-09T00:00:00"/>
    <x v="8"/>
    <s v=" "/>
    <s v=" "/>
    <s v=" "/>
    <s v=" "/>
    <s v=" "/>
    <s v=" "/>
    <s v=" "/>
    <n v="1"/>
    <s v=" "/>
    <s v=" "/>
    <s v=" "/>
    <s v=" "/>
    <s v="PROGRAMADA"/>
    <m/>
    <m/>
  </r>
  <r>
    <s v="Evaluación y Seguimiento"/>
    <x v="1"/>
    <x v="3"/>
    <x v="44"/>
    <s v="Contrato de Obra"/>
    <s v="Carlos Vargas"/>
    <n v="30"/>
    <d v="2022-08-08T00:00:00"/>
    <n v="8"/>
    <d v="2022-09-19T00:00:00"/>
    <x v="6"/>
    <s v=" "/>
    <s v=" "/>
    <s v=" "/>
    <s v=" "/>
    <s v=" "/>
    <s v=" "/>
    <s v=" "/>
    <n v="1"/>
    <n v="1"/>
    <s v=" "/>
    <s v=" "/>
    <s v=" "/>
    <s v="PROGRAMADA"/>
    <m/>
    <m/>
  </r>
  <r>
    <s v="Evaluación y Seguimiento"/>
    <x v="0"/>
    <x v="1"/>
    <x v="45"/>
    <s v="Circular Externa 020 de 2017 , Circular 10 de 2016, Circular 34 de 2014  del Departamento Administrativo de Servicio Civil."/>
    <s v="Kelly Serrano"/>
    <n v="15"/>
    <d v="2022-08-15T00:00:00"/>
    <n v="8"/>
    <d v="2022-09-05T00:00:00"/>
    <x v="6"/>
    <s v=" "/>
    <s v=" "/>
    <s v=" "/>
    <s v=" "/>
    <s v=" "/>
    <s v=" "/>
    <s v=" "/>
    <n v="1"/>
    <n v="1"/>
    <s v=" "/>
    <s v=" "/>
    <s v=" "/>
    <s v="PROGRAMADA"/>
    <m/>
    <m/>
  </r>
  <r>
    <s v="Evaluación y Seguimiento"/>
    <x v="1"/>
    <x v="3"/>
    <x v="46"/>
    <s v="Plan"/>
    <s v="Javier Sarmiento"/>
    <n v="30"/>
    <d v="2022-08-18T00:00:00"/>
    <n v="8"/>
    <d v="2022-09-29T00:00:00"/>
    <x v="6"/>
    <s v=" "/>
    <s v=" "/>
    <s v=" "/>
    <s v=" "/>
    <s v=" "/>
    <s v=" "/>
    <s v=" "/>
    <n v="1"/>
    <n v="1"/>
    <s v=" "/>
    <s v=" "/>
    <s v=" "/>
    <s v="PROGRAMADA"/>
    <m/>
    <m/>
  </r>
  <r>
    <s v="Evaluación y Seguimiento"/>
    <x v="1"/>
    <x v="3"/>
    <x v="47"/>
    <s v="Plan y Política"/>
    <s v="Joan Gaitán"/>
    <n v="30"/>
    <d v="2022-08-18T00:00:00"/>
    <n v="8"/>
    <d v="2022-09-29T00:00:00"/>
    <x v="6"/>
    <s v=" "/>
    <s v=" "/>
    <s v=" "/>
    <s v=" "/>
    <s v=" "/>
    <s v=" "/>
    <s v=" "/>
    <n v="1"/>
    <n v="1"/>
    <s v=" "/>
    <s v=" "/>
    <s v=" "/>
    <s v="PROGRAMADA"/>
    <m/>
    <m/>
  </r>
  <r>
    <s v="Relación Entes Externos de Control"/>
    <x v="0"/>
    <x v="0"/>
    <x v="0"/>
    <s v="Plazo: Segundo 2 día hábil del mes_x000a_CBN-1005 Informe sobre el comportamiento de los indicadores de Endeudamiento._x000a_ CBN-1092 Certificado de NO Existencia de Deuda Pública"/>
    <s v="Carlos Vargas"/>
    <n v="1"/>
    <d v="2022-09-01T00:00:00"/>
    <n v="9"/>
    <d v="2022-09-02T00:00:00"/>
    <x v="6"/>
    <s v=" "/>
    <s v=" "/>
    <s v=" "/>
    <s v=" "/>
    <s v=" "/>
    <s v=" "/>
    <s v=" "/>
    <s v=" "/>
    <n v="1"/>
    <s v=" "/>
    <s v=" "/>
    <s v=" "/>
    <s v="PROGRAMADA"/>
    <m/>
    <m/>
  </r>
  <r>
    <s v="Enfoque a la Prevención"/>
    <x v="0"/>
    <x v="1"/>
    <x v="5"/>
    <s v="Decreto Nacional 1081 de 2015. Artículo 2.1.4.6.  Estrategias para la construcción del Plan Anticorrupción y de Atención al Ciudadano Vs 2  2015. Plazo: Los diez (10) primeros días hábiles del mes de enero, mayo y septiembre."/>
    <s v="Liliana Pedraza"/>
    <n v="10"/>
    <d v="2022-09-01T00:00:00"/>
    <n v="9"/>
    <d v="2022-09-14T00:00:00"/>
    <x v="6"/>
    <s v=" "/>
    <s v=" "/>
    <s v=" "/>
    <s v=" "/>
    <s v=" "/>
    <s v=" "/>
    <s v=" "/>
    <s v=" "/>
    <n v="1"/>
    <s v=" "/>
    <s v=" "/>
    <s v=" "/>
    <s v="PROGRAMADA"/>
    <m/>
    <m/>
  </r>
  <r>
    <s v="Enfoque a la Prevención"/>
    <x v="0"/>
    <x v="1"/>
    <x v="6"/>
    <s v="Decreto Nacional 1081 de 2015. Artículo 2.1.4.6.  Estrategias para la construcción del Plan Anticorrupción y de Atención al Ciudadano Vs 2  2015. Plazo: Los diez (10) primeros días hábiles del mes de enero, mayo y septiembre."/>
    <s v="Kelly Serrano"/>
    <n v="10"/>
    <d v="2022-09-01T00:00:00"/>
    <n v="9"/>
    <d v="2022-09-14T00:00:00"/>
    <x v="6"/>
    <s v=" "/>
    <s v=" "/>
    <s v=" "/>
    <s v=" "/>
    <s v=" "/>
    <s v=" "/>
    <s v=" "/>
    <s v=" "/>
    <n v="1"/>
    <s v=" "/>
    <s v=" "/>
    <s v=" "/>
    <s v="PROGRAMADA"/>
    <m/>
    <m/>
  </r>
  <r>
    <s v="Relación Entes Externos de Control"/>
    <x v="0"/>
    <x v="0"/>
    <x v="2"/>
    <s v="Acuerdo 34 de 1993, Artículo 18, numeral 9. Informe Ejecución Contratación. Ejecución Presupuestal de Ingresos y Gastos. Ejecución del PAC._x000a_Plazo: Séptimo 7 día hábil del mes"/>
    <s v="Elizabeth Sáenz"/>
    <n v="2"/>
    <d v="2022-09-07T00:00:00"/>
    <n v="9"/>
    <d v="2022-09-09T00:00:00"/>
    <x v="6"/>
    <s v=" "/>
    <s v=" "/>
    <s v=" "/>
    <s v=" "/>
    <s v=" "/>
    <s v=" "/>
    <s v=" "/>
    <s v=" "/>
    <n v="1"/>
    <s v=" "/>
    <s v=" "/>
    <s v=" "/>
    <s v="PROGRAMADA"/>
    <m/>
    <m/>
  </r>
  <r>
    <s v="Relación Entes Externos de Control"/>
    <x v="0"/>
    <x v="0"/>
    <x v="4"/>
    <s v="Presupuesto, Inversiones, Gestión y Resultados, Contratación, Egresos. Plazo: Séptimo 7 día hábil del mes"/>
    <s v="Carlos Vargas"/>
    <n v="2"/>
    <d v="2022-09-07T00:00:00"/>
    <n v="9"/>
    <d v="2022-09-09T00:00:00"/>
    <x v="6"/>
    <s v=" "/>
    <s v=" "/>
    <s v=" "/>
    <s v=" "/>
    <s v=" "/>
    <s v=" "/>
    <s v=" "/>
    <s v=" "/>
    <n v="1"/>
    <s v=" "/>
    <s v=" "/>
    <s v=" "/>
    <s v="PROGRAMADA"/>
    <m/>
    <m/>
  </r>
  <r>
    <s v="Enfoque a la Prevención"/>
    <x v="0"/>
    <x v="2"/>
    <x v="28"/>
    <s v="Decreto 807 de 2019, artículo 39 parágrafo 5"/>
    <s v="Joan Gaitán"/>
    <n v="10"/>
    <d v="2022-09-20T00:00:00"/>
    <n v="9"/>
    <d v="2022-10-04T00:00:00"/>
    <x v="9"/>
    <s v=" "/>
    <s v=" "/>
    <s v=" "/>
    <s v=" "/>
    <s v=" "/>
    <s v=" "/>
    <s v=" "/>
    <s v=" "/>
    <n v="1"/>
    <n v="1"/>
    <s v=" "/>
    <s v=" "/>
    <s v="PROGRAMADA"/>
    <m/>
    <m/>
  </r>
  <r>
    <s v="Relación Entes Externos de Control"/>
    <x v="1"/>
    <x v="0"/>
    <x v="48"/>
    <s v="Auditoria de Cumplimiento. Del 21/09/2022 a 25/11/2022. Plazo: 3 meses"/>
    <s v="Diana Ramírez - Carlos Vargas"/>
    <n v="65"/>
    <d v="2022-09-21T00:00:00"/>
    <n v="9"/>
    <d v="2022-11-25T00:00:00"/>
    <x v="10"/>
    <s v=" "/>
    <s v=" "/>
    <s v=" "/>
    <s v=" "/>
    <s v=" "/>
    <s v=" "/>
    <s v=" "/>
    <s v=" "/>
    <n v="1"/>
    <s v=" "/>
    <n v="1"/>
    <s v=" "/>
    <s v="PROGRAMADA"/>
    <m/>
    <m/>
  </r>
  <r>
    <s v="Evaluación y Seguimiento"/>
    <x v="0"/>
    <x v="1"/>
    <x v="10"/>
    <s v="Decreto 984 de 2012. Decreto 1068 de 2015 Sector Hacienda y Crédito Público. Plazo: Un informe trimestral. A más tardar 30 de Octubre"/>
    <s v="Carlos Vargas"/>
    <n v="25"/>
    <d v="2022-10-01T00:00:00"/>
    <n v="10"/>
    <d v="2022-11-04T00:00:00"/>
    <x v="10"/>
    <s v=" "/>
    <s v=" "/>
    <s v=" "/>
    <s v=" "/>
    <s v=" "/>
    <s v=" "/>
    <s v=" "/>
    <s v=" "/>
    <s v=" "/>
    <n v="1"/>
    <n v="1"/>
    <s v=" "/>
    <s v="PROGRAMADA"/>
    <m/>
    <m/>
  </r>
  <r>
    <s v="Enfoque a la Prevención"/>
    <x v="0"/>
    <x v="2"/>
    <x v="37"/>
    <s v="Resolución DDC-000001 del 12 de mayo de 2009 Contaduría General de Bogotá, mediante la cual se adopta el manual para el manejo y control de las cajas menor"/>
    <s v="Marcela Urrea"/>
    <n v="3"/>
    <d v="2022-10-01T00:00:00"/>
    <n v="10"/>
    <d v="2022-10-05T00:00:00"/>
    <x v="9"/>
    <s v=" "/>
    <s v=" "/>
    <s v=" "/>
    <s v=" "/>
    <s v=" "/>
    <s v=" "/>
    <s v=" "/>
    <s v=" "/>
    <s v=" "/>
    <n v="1"/>
    <s v=" "/>
    <s v=" "/>
    <s v="PROGRAMADA"/>
    <m/>
    <m/>
  </r>
  <r>
    <s v="Relación Entes Externos de Control"/>
    <x v="0"/>
    <x v="0"/>
    <x v="0"/>
    <s v="Plazo: Segundo 2 día hábil del mes_x000a_CBN-1005 Informe sobre el comportamiento de los indicadores de Endeudamiento._x000a_ CBN-1092 Certificado de NO Existencia de Deuda Pública"/>
    <s v="Carlos Vargas"/>
    <n v="1"/>
    <d v="2022-10-03T00:00:00"/>
    <n v="10"/>
    <d v="2022-10-04T00:00:00"/>
    <x v="9"/>
    <s v=" "/>
    <s v=" "/>
    <s v=" "/>
    <s v=" "/>
    <s v=" "/>
    <s v=" "/>
    <s v=" "/>
    <s v=" "/>
    <s v=" "/>
    <n v="1"/>
    <s v=" "/>
    <s v=" "/>
    <s v="PROGRAMADA"/>
    <m/>
    <m/>
  </r>
  <r>
    <s v="Enfoque a la Prevención"/>
    <x v="0"/>
    <x v="2"/>
    <x v="15"/>
    <s v="Decreto 807 de 2019 articulo 38. Plazo: El 15 de Octubre"/>
    <s v="Equipo OCI"/>
    <n v="3"/>
    <d v="2022-10-03T00:00:00"/>
    <n v="10"/>
    <d v="2022-10-06T00:00:00"/>
    <x v="9"/>
    <s v=" "/>
    <s v=" "/>
    <s v=" "/>
    <s v=" "/>
    <s v=" "/>
    <s v=" "/>
    <s v=" "/>
    <s v=" "/>
    <s v=" "/>
    <n v="1"/>
    <s v=" "/>
    <s v=" "/>
    <s v="PROGRAMADA"/>
    <m/>
    <m/>
  </r>
  <r>
    <s v="Relación Entes Externos de Control"/>
    <x v="0"/>
    <x v="0"/>
    <x v="2"/>
    <s v="Acuerdo 34 de 1993, Artículo 18, numeral 9. Informe Ejecución Contratación. Ejecución Presupuestal de Ingresos y Gastos. Ejecución del PAC._x000a_Plazo: Séptimo 7 día hábil del mes"/>
    <s v="Elizabeth Sáenz"/>
    <n v="2"/>
    <d v="2022-10-07T00:00:00"/>
    <n v="10"/>
    <d v="2022-10-11T00:00:00"/>
    <x v="9"/>
    <s v=" "/>
    <s v=" "/>
    <s v=" "/>
    <s v=" "/>
    <s v=" "/>
    <s v=" "/>
    <s v=" "/>
    <s v=" "/>
    <s v=" "/>
    <n v="1"/>
    <s v=" "/>
    <s v=" "/>
    <s v="PROGRAMADA"/>
    <m/>
    <m/>
  </r>
  <r>
    <s v="Relación Entes Externos de Control"/>
    <x v="0"/>
    <x v="0"/>
    <x v="4"/>
    <s v="Presupuesto, Inversiones, Gestión y Resultados, Contratación, Egresos. Plazo: Séptimo 7 día hábil del mes"/>
    <s v="Carlos Vargas"/>
    <n v="2"/>
    <d v="2022-10-07T00:00:00"/>
    <n v="10"/>
    <d v="2022-10-11T00:00:00"/>
    <x v="9"/>
    <s v=" "/>
    <s v=" "/>
    <s v=" "/>
    <s v=" "/>
    <s v=" "/>
    <s v=" "/>
    <s v=" "/>
    <s v=" "/>
    <s v=" "/>
    <n v="1"/>
    <s v=" "/>
    <s v=" "/>
    <s v="PROGRAMADA"/>
    <m/>
    <m/>
  </r>
  <r>
    <s v="Evaluación y Seguimiento"/>
    <x v="1"/>
    <x v="3"/>
    <x v="49"/>
    <s v="Resolución 1565 de 2014 del Ministerio de Transporte."/>
    <s v="Marcela Urrea"/>
    <n v="30"/>
    <d v="2022-10-10T00:00:00"/>
    <n v="10"/>
    <d v="2022-11-21T00:00:00"/>
    <x v="10"/>
    <s v=" "/>
    <s v=" "/>
    <s v=" "/>
    <s v=" "/>
    <s v=" "/>
    <s v=" "/>
    <s v=" "/>
    <s v=" "/>
    <s v=" "/>
    <n v="1"/>
    <n v="1"/>
    <s v=" "/>
    <s v="PROGRAMADA"/>
    <m/>
    <m/>
  </r>
  <r>
    <s v="Evaluación y Seguimiento"/>
    <x v="1"/>
    <x v="3"/>
    <x v="50"/>
    <s v="Proceso y Proyecto de Inversión"/>
    <s v="Kelly Serrano"/>
    <n v="30"/>
    <d v="2022-10-15T00:00:00"/>
    <n v="10"/>
    <d v="2022-11-25T00:00:00"/>
    <x v="10"/>
    <s v=" "/>
    <s v=" "/>
    <s v=" "/>
    <s v=" "/>
    <s v=" "/>
    <s v=" "/>
    <s v=" "/>
    <s v=" "/>
    <s v=" "/>
    <n v="1"/>
    <n v="1"/>
    <s v=" "/>
    <s v="PROGRAMADA"/>
    <m/>
    <m/>
  </r>
  <r>
    <s v="Evaluación y Seguimiento"/>
    <x v="0"/>
    <x v="1"/>
    <x v="14"/>
    <s v="Resolución 866 de 2004, Numeral 4.2.5.Resolución 303 de 2007 Secretaría Distrital de Hacienda. Plazo: Trimestral. A más tardar 31 de Septiembre"/>
    <s v="Liliana Pedraza"/>
    <n v="10"/>
    <d v="2022-10-15T00:00:00"/>
    <n v="10"/>
    <d v="2022-10-28T00:00:00"/>
    <x v="9"/>
    <s v=" "/>
    <s v=" "/>
    <s v=" "/>
    <s v=" "/>
    <s v=" "/>
    <s v=" "/>
    <s v=" "/>
    <s v=" "/>
    <s v=" "/>
    <n v="1"/>
    <s v=" "/>
    <s v=" "/>
    <s v="PROGRAMADA"/>
    <m/>
    <m/>
  </r>
  <r>
    <s v="Liderazgo Estratégico"/>
    <x v="0"/>
    <x v="2"/>
    <x v="8"/>
    <s v="Decreto 807 de 2019. Articulo 38. Plazo: A más tardar 31 Octubre "/>
    <s v="Diana Ramírez - Joan Gaitán"/>
    <n v="15"/>
    <d v="2022-10-16T00:00:00"/>
    <n v="10"/>
    <d v="2022-10-31T00:00:00"/>
    <x v="9"/>
    <s v=" "/>
    <s v=" "/>
    <s v=" "/>
    <s v=" "/>
    <s v=" "/>
    <s v=" "/>
    <s v=" "/>
    <s v=" "/>
    <s v=" "/>
    <n v="1"/>
    <s v=" "/>
    <s v=" "/>
    <s v="PROGRAMADA"/>
    <m/>
    <m/>
  </r>
  <r>
    <s v="Evaluación y Seguimiento"/>
    <x v="1"/>
    <x v="3"/>
    <x v="51"/>
    <s v="Políticas de alto nivel (protección y retención de datos), Inventario de datos, Procedimientos de protección de datos personales"/>
    <s v="Javier Sarmiento"/>
    <n v="30"/>
    <d v="2022-10-19T00:00:00"/>
    <n v="10"/>
    <d v="2022-11-30T00:00:00"/>
    <x v="10"/>
    <s v=" "/>
    <s v=" "/>
    <s v=" "/>
    <s v=" "/>
    <s v=" "/>
    <s v=" "/>
    <s v=" "/>
    <s v=" "/>
    <s v=" "/>
    <n v="1"/>
    <n v="1"/>
    <s v=" "/>
    <s v="PROGRAMADA"/>
    <m/>
    <m/>
  </r>
  <r>
    <s v="Evaluación y Seguimiento"/>
    <x v="1"/>
    <x v="3"/>
    <x v="52"/>
    <s v="Contrato de Obra"/>
    <s v="Liliana Pedraza"/>
    <n v="30"/>
    <d v="2022-10-19T00:00:00"/>
    <n v="10"/>
    <d v="2022-11-30T00:00:00"/>
    <x v="10"/>
    <s v=" "/>
    <s v=" "/>
    <s v=" "/>
    <s v=" "/>
    <s v=" "/>
    <s v=" "/>
    <s v=" "/>
    <s v=" "/>
    <s v=" "/>
    <n v="1"/>
    <n v="1"/>
    <s v=" "/>
    <s v="PROGRAMADA"/>
    <m/>
    <m/>
  </r>
  <r>
    <s v="Evaluación y Seguimiento"/>
    <x v="1"/>
    <x v="3"/>
    <x v="53"/>
    <s v="Decreto 815 de 2017, Resolución 242 de 2014, Resolución Interna 494 de 2019"/>
    <s v="Carlos Vargas"/>
    <n v="30"/>
    <d v="2022-11-01T00:00:00"/>
    <n v="11"/>
    <d v="2022-12-13T00:00:00"/>
    <x v="11"/>
    <s v=" "/>
    <s v=" "/>
    <s v=" "/>
    <s v=" "/>
    <s v=" "/>
    <s v=" "/>
    <s v=" "/>
    <s v=" "/>
    <s v=" "/>
    <s v=" "/>
    <n v="1"/>
    <n v="1"/>
    <s v="PROGRAMADA"/>
    <m/>
    <m/>
  </r>
  <r>
    <s v="Relación Entes Externos de Control"/>
    <x v="0"/>
    <x v="0"/>
    <x v="0"/>
    <s v="Plazo: Segundo 2 día hábil del mes_x000a_CBN-1005 Informe sobre el comportamiento de los indicadores de Endeudamiento._x000a_ CBN-1092 Certificado de NO Existencia de Deuda Pública"/>
    <s v="Carlos Vargas"/>
    <n v="1"/>
    <d v="2022-11-01T00:00:00"/>
    <n v="11"/>
    <d v="2022-11-02T00:00:00"/>
    <x v="10"/>
    <s v=" "/>
    <s v=" "/>
    <s v=" "/>
    <s v=" "/>
    <s v=" "/>
    <s v=" "/>
    <s v=" "/>
    <s v=" "/>
    <s v=" "/>
    <s v=" "/>
    <n v="1"/>
    <s v=" "/>
    <s v="PROGRAMADA"/>
    <m/>
    <m/>
  </r>
  <r>
    <s v="Relación Entes Externos de Control"/>
    <x v="0"/>
    <x v="0"/>
    <x v="2"/>
    <s v="Acuerdo 34 de 1993, Artículo 18, numeral 9. Informe Ejecución Contratación. Ejecución Presupuestal de Ingresos y Gastos. Ejecución del PAC._x000a_Plazo: Séptimo 7 día hábil del mes"/>
    <s v="Elizabeth Sáenz"/>
    <n v="2"/>
    <d v="2022-11-08T00:00:00"/>
    <n v="11"/>
    <d v="2022-11-10T00:00:00"/>
    <x v="10"/>
    <s v=" "/>
    <s v=" "/>
    <s v=" "/>
    <s v=" "/>
    <s v=" "/>
    <s v=" "/>
    <s v=" "/>
    <s v=" "/>
    <s v=" "/>
    <s v=" "/>
    <n v="1"/>
    <s v=" "/>
    <s v="PROGRAMADA"/>
    <m/>
    <m/>
  </r>
  <r>
    <s v="Relación Entes Externos de Control"/>
    <x v="0"/>
    <x v="0"/>
    <x v="4"/>
    <s v="Presupuesto, Inversiones, Gestión y Resultados, Contratación, Egresos. Plazo: Séptimo 7 día hábil del mes"/>
    <s v="Carlos Vargas"/>
    <n v="2"/>
    <d v="2022-11-08T00:00:00"/>
    <n v="11"/>
    <d v="2022-11-10T00:00:00"/>
    <x v="10"/>
    <s v=" "/>
    <s v=" "/>
    <s v=" "/>
    <s v=" "/>
    <s v=" "/>
    <s v=" "/>
    <s v=" "/>
    <s v=" "/>
    <s v=" "/>
    <s v=" "/>
    <n v="1"/>
    <s v=" "/>
    <s v="PROGRAMADA"/>
    <m/>
    <m/>
  </r>
  <r>
    <s v="Evaluación y Seguimiento"/>
    <x v="1"/>
    <x v="3"/>
    <x v="54"/>
    <s v="NTC ISO9001:2015. Proceso del Sistema de Gestión de la Calidad."/>
    <s v="Equipo OCI"/>
    <n v="30"/>
    <d v="2022-11-08T00:00:00"/>
    <n v="11"/>
    <d v="2022-12-20T00:00:00"/>
    <x v="11"/>
    <s v=" "/>
    <s v=" "/>
    <s v=" "/>
    <s v=" "/>
    <s v=" "/>
    <s v=" "/>
    <s v=" "/>
    <s v=" "/>
    <s v=" "/>
    <s v=" "/>
    <n v="1"/>
    <n v="1"/>
    <s v="PROGRAMADA"/>
    <m/>
    <m/>
  </r>
  <r>
    <s v="Relación Entes Externos de Control"/>
    <x v="0"/>
    <x v="0"/>
    <x v="0"/>
    <s v="Plazo: Segundo 2 día hábil del mes_x000a_CBN-1005 Informe sobre el comportamiento de los indicadores de Endeudamiento._x000a_ CBN-1092 Certificado de NO Existencia de Deuda Pública"/>
    <s v="Carlos Vargas"/>
    <n v="1"/>
    <d v="2022-12-01T00:00:00"/>
    <n v="12"/>
    <d v="2022-12-02T00:00:00"/>
    <x v="11"/>
    <s v=" "/>
    <s v=" "/>
    <s v=" "/>
    <s v=" "/>
    <s v=" "/>
    <s v=" "/>
    <s v=" "/>
    <s v=" "/>
    <s v=" "/>
    <s v=" "/>
    <s v=" "/>
    <n v="1"/>
    <s v="PROGRAMADA"/>
    <m/>
    <m/>
  </r>
  <r>
    <s v="Evaluación y Seguimiento"/>
    <x v="0"/>
    <x v="2"/>
    <x v="34"/>
    <s v="Resolución Nº 357 del 23 de Julio de 2008, Resolución Nº 0001 del 30 de Julio de 2010"/>
    <s v="Marcela Urrea"/>
    <n v="20"/>
    <d v="2022-11-15T00:00:00"/>
    <n v="11"/>
    <d v="2022-12-08T00:00:00"/>
    <x v="11"/>
    <m/>
    <m/>
    <m/>
    <m/>
    <m/>
    <m/>
    <m/>
    <m/>
    <m/>
    <s v=" "/>
    <n v="1"/>
    <n v="1"/>
    <s v="PROGRAMADA"/>
    <m/>
    <m/>
  </r>
  <r>
    <s v="Enfoque a la Prevención"/>
    <x v="0"/>
    <x v="2"/>
    <x v="15"/>
    <s v="Decreto 807 de 2019 articulo 38. Plazo: El 15 de Diciembre"/>
    <s v="Equipo OCI"/>
    <n v="3"/>
    <d v="2022-12-01T00:00:00"/>
    <n v="12"/>
    <d v="2022-12-06T00:00:00"/>
    <x v="11"/>
    <s v=" "/>
    <s v=" "/>
    <s v=" "/>
    <s v=" "/>
    <s v=" "/>
    <s v=" "/>
    <s v=" "/>
    <s v=" "/>
    <s v=" "/>
    <s v=" "/>
    <s v=" "/>
    <n v="1"/>
    <s v="PROGRAMADA"/>
    <m/>
    <m/>
  </r>
  <r>
    <s v="Relación Entes Externos de Control"/>
    <x v="0"/>
    <x v="0"/>
    <x v="2"/>
    <s v="Acuerdo 34 de 1993, Artículo 18, numeral 9. Informe Ejecución Contratación. Ejecución Presupuestal de Ingresos y Gastos. Ejecución del PAC._x000a_Plazo: Séptimo 7 día hábil del mes"/>
    <s v="Elizabeth Sáenz"/>
    <n v="2"/>
    <d v="2022-12-07T00:00:00"/>
    <n v="12"/>
    <d v="2022-12-12T00:00:00"/>
    <x v="11"/>
    <s v=" "/>
    <s v=" "/>
    <s v=" "/>
    <s v=" "/>
    <s v=" "/>
    <s v=" "/>
    <s v=" "/>
    <s v=" "/>
    <s v=" "/>
    <s v=" "/>
    <s v=" "/>
    <n v="1"/>
    <s v="PROGRAMADA"/>
    <m/>
    <m/>
  </r>
  <r>
    <s v="Relación Entes Externos de Control"/>
    <x v="0"/>
    <x v="0"/>
    <x v="4"/>
    <s v="Presupuesto, Inversiones, Gestión y Resultados, Contratación, Egresos. Plazo: Séptimo 7 día hábil del mes"/>
    <s v="Carlos Vargas"/>
    <n v="2"/>
    <d v="2022-12-07T00:00:00"/>
    <n v="12"/>
    <d v="2022-12-12T00:00:00"/>
    <x v="11"/>
    <s v=" "/>
    <s v=" "/>
    <s v=" "/>
    <s v=" "/>
    <s v=" "/>
    <s v=" "/>
    <s v=" "/>
    <s v=" "/>
    <s v=" "/>
    <s v=" "/>
    <s v=" "/>
    <n v="1"/>
    <s v="PROGRAMADA"/>
    <m/>
    <m/>
  </r>
  <r>
    <s v="Enfoque a la Prevención"/>
    <x v="0"/>
    <x v="2"/>
    <x v="55"/>
    <s v="Decreto 807 de 2019 articulo 38. Plazo: El 15 de Febrero"/>
    <s v="Javier Sarmiento"/>
    <n v="100"/>
    <d v="2022-02-14T00:00:00"/>
    <n v="2"/>
    <d v="2022-07-04T00:00:00"/>
    <x v="7"/>
    <s v=" "/>
    <n v="1"/>
    <n v="1"/>
    <n v="1"/>
    <n v="1"/>
    <n v="1"/>
    <n v="1"/>
    <s v=" "/>
    <s v=" "/>
    <s v=" "/>
    <s v=" "/>
    <s v=" "/>
    <s v="PROGRAMADA"/>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2" cacheId="2"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2:B15" firstHeaderRow="1" firstDataRow="1" firstDataCol="1"/>
  <pivotFields count="26">
    <pivotField showAll="0"/>
    <pivotField showAll="0"/>
    <pivotField showAll="0"/>
    <pivotField dataField="1" showAll="0"/>
    <pivotField showAll="0"/>
    <pivotField showAll="0"/>
    <pivotField showAll="0"/>
    <pivotField numFmtId="15" showAll="0"/>
    <pivotField showAll="0"/>
    <pivotField numFmtId="15" showAll="0"/>
    <pivotField axis="axisRow" showAll="0">
      <items count="13">
        <item x="0"/>
        <item x="1"/>
        <item x="2"/>
        <item x="3"/>
        <item x="4"/>
        <item x="5"/>
        <item x="7"/>
        <item x="8"/>
        <item x="6"/>
        <item x="9"/>
        <item x="10"/>
        <item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13">
    <i>
      <x/>
    </i>
    <i>
      <x v="1"/>
    </i>
    <i>
      <x v="2"/>
    </i>
    <i>
      <x v="3"/>
    </i>
    <i>
      <x v="4"/>
    </i>
    <i>
      <x v="5"/>
    </i>
    <i>
      <x v="6"/>
    </i>
    <i>
      <x v="7"/>
    </i>
    <i>
      <x v="8"/>
    </i>
    <i>
      <x v="9"/>
    </i>
    <i>
      <x v="10"/>
    </i>
    <i>
      <x v="11"/>
    </i>
    <i t="grand">
      <x/>
    </i>
  </rowItems>
  <colItems count="1">
    <i/>
  </colItems>
  <dataFields count="1">
    <dataField name="Cuenta de DENOMINACIÓN DEL TRABAJO" fld="3" subtotal="count" baseField="0" baseItem="0"/>
  </dataFields>
  <formats count="2">
    <format dxfId="10">
      <pivotArea field="10" type="button" dataOnly="0" labelOnly="1" outline="0" axis="axisRow" fieldPosition="0"/>
    </format>
    <format dxfId="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Dinámica1" cacheId="2"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3:B16" firstHeaderRow="1" firstDataRow="1" firstDataCol="1" rowPageCount="1" colPageCount="1"/>
  <pivotFields count="26">
    <pivotField showAll="0"/>
    <pivotField axis="axisPage" showAll="0">
      <items count="3">
        <item x="0"/>
        <item x="1"/>
        <item t="default"/>
      </items>
    </pivotField>
    <pivotField showAll="0"/>
    <pivotField dataField="1" showAll="0"/>
    <pivotField showAll="0"/>
    <pivotField showAll="0"/>
    <pivotField showAll="0"/>
    <pivotField numFmtId="15" showAll="0"/>
    <pivotField showAll="0"/>
    <pivotField numFmtId="15" showAll="0"/>
    <pivotField axis="axisRow" showAll="0">
      <items count="13">
        <item x="0"/>
        <item x="1"/>
        <item x="2"/>
        <item x="3"/>
        <item x="4"/>
        <item x="5"/>
        <item x="7"/>
        <item x="8"/>
        <item x="6"/>
        <item x="9"/>
        <item x="10"/>
        <item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13">
    <i>
      <x/>
    </i>
    <i>
      <x v="1"/>
    </i>
    <i>
      <x v="2"/>
    </i>
    <i>
      <x v="3"/>
    </i>
    <i>
      <x v="4"/>
    </i>
    <i>
      <x v="5"/>
    </i>
    <i>
      <x v="6"/>
    </i>
    <i>
      <x v="7"/>
    </i>
    <i>
      <x v="8"/>
    </i>
    <i>
      <x v="9"/>
    </i>
    <i>
      <x v="10"/>
    </i>
    <i>
      <x v="11"/>
    </i>
    <i t="grand">
      <x/>
    </i>
  </rowItems>
  <colItems count="1">
    <i/>
  </colItems>
  <pageFields count="1">
    <pageField fld="1" item="0" hier="-1"/>
  </pageFields>
  <dataFields count="1">
    <dataField name="Cuenta de DENOMINACIÓN DEL TRABAJO" fld="3" subtotal="count" baseField="0" baseItem="0"/>
  </dataFields>
  <formats count="2">
    <format dxfId="8">
      <pivotArea field="10" type="button" dataOnly="0" labelOnly="1" outline="0" axis="axisRow" fieldPosition="0"/>
    </format>
    <format dxfId="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aDinámica1" cacheId="2"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1:B62" firstHeaderRow="1" firstDataRow="1" firstDataCol="1"/>
  <pivotFields count="26">
    <pivotField showAll="0"/>
    <pivotField showAll="0"/>
    <pivotField axis="axisRow" showAll="0">
      <items count="5">
        <item x="3"/>
        <item x="1"/>
        <item x="0"/>
        <item x="2"/>
        <item t="default"/>
      </items>
    </pivotField>
    <pivotField axis="axisRow" dataField="1" showAll="0">
      <items count="57">
        <item x="31"/>
        <item x="38"/>
        <item x="39"/>
        <item x="32"/>
        <item x="52"/>
        <item x="23"/>
        <item x="19"/>
        <item x="37"/>
        <item x="11"/>
        <item x="26"/>
        <item x="48"/>
        <item x="36"/>
        <item x="17"/>
        <item x="53"/>
        <item x="49"/>
        <item x="22"/>
        <item x="40"/>
        <item x="33"/>
        <item x="51"/>
        <item x="46"/>
        <item x="42"/>
        <item x="41"/>
        <item x="44"/>
        <item x="29"/>
        <item x="16"/>
        <item x="7"/>
        <item x="9"/>
        <item x="2"/>
        <item x="47"/>
        <item x="20"/>
        <item x="43"/>
        <item x="50"/>
        <item x="35"/>
        <item x="30"/>
        <item x="21"/>
        <item x="55"/>
        <item x="18"/>
        <item x="0"/>
        <item x="4"/>
        <item x="27"/>
        <item x="1"/>
        <item x="3"/>
        <item x="13"/>
        <item x="34"/>
        <item x="10"/>
        <item x="12"/>
        <item x="14"/>
        <item x="25"/>
        <item x="24"/>
        <item x="28"/>
        <item x="5"/>
        <item x="8"/>
        <item x="6"/>
        <item x="15"/>
        <item x="54"/>
        <item x="45"/>
        <item t="default"/>
      </items>
    </pivotField>
    <pivotField showAll="0"/>
    <pivotField showAll="0"/>
    <pivotField showAll="0"/>
    <pivotField numFmtId="15" showAll="0"/>
    <pivotField showAll="0"/>
    <pivotField numFmtId="15"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2"/>
    <field x="3"/>
  </rowFields>
  <rowItems count="61">
    <i>
      <x/>
    </i>
    <i r="1">
      <x/>
    </i>
    <i r="1">
      <x v="1"/>
    </i>
    <i r="1">
      <x v="2"/>
    </i>
    <i r="1">
      <x v="3"/>
    </i>
    <i r="1">
      <x v="4"/>
    </i>
    <i r="1">
      <x v="5"/>
    </i>
    <i r="1">
      <x v="6"/>
    </i>
    <i r="1">
      <x v="12"/>
    </i>
    <i r="1">
      <x v="13"/>
    </i>
    <i r="1">
      <x v="14"/>
    </i>
    <i r="1">
      <x v="15"/>
    </i>
    <i r="1">
      <x v="16"/>
    </i>
    <i r="1">
      <x v="17"/>
    </i>
    <i r="1">
      <x v="18"/>
    </i>
    <i r="1">
      <x v="19"/>
    </i>
    <i r="1">
      <x v="20"/>
    </i>
    <i r="1">
      <x v="21"/>
    </i>
    <i r="1">
      <x v="22"/>
    </i>
    <i r="1">
      <x v="23"/>
    </i>
    <i r="1">
      <x v="28"/>
    </i>
    <i r="1">
      <x v="29"/>
    </i>
    <i r="1">
      <x v="30"/>
    </i>
    <i r="1">
      <x v="31"/>
    </i>
    <i r="1">
      <x v="32"/>
    </i>
    <i r="1">
      <x v="33"/>
    </i>
    <i r="1">
      <x v="34"/>
    </i>
    <i r="1">
      <x v="54"/>
    </i>
    <i>
      <x v="1"/>
    </i>
    <i r="1">
      <x v="24"/>
    </i>
    <i r="1">
      <x v="25"/>
    </i>
    <i r="1">
      <x v="26"/>
    </i>
    <i r="1">
      <x v="39"/>
    </i>
    <i r="1">
      <x v="41"/>
    </i>
    <i r="1">
      <x v="42"/>
    </i>
    <i r="1">
      <x v="44"/>
    </i>
    <i r="1">
      <x v="45"/>
    </i>
    <i r="1">
      <x v="46"/>
    </i>
    <i r="1">
      <x v="47"/>
    </i>
    <i r="1">
      <x v="48"/>
    </i>
    <i r="1">
      <x v="50"/>
    </i>
    <i r="1">
      <x v="52"/>
    </i>
    <i r="1">
      <x v="55"/>
    </i>
    <i>
      <x v="2"/>
    </i>
    <i r="1">
      <x v="8"/>
    </i>
    <i r="1">
      <x v="9"/>
    </i>
    <i r="1">
      <x v="10"/>
    </i>
    <i r="1">
      <x v="11"/>
    </i>
    <i r="1">
      <x v="27"/>
    </i>
    <i r="1">
      <x v="36"/>
    </i>
    <i r="1">
      <x v="37"/>
    </i>
    <i r="1">
      <x v="38"/>
    </i>
    <i r="1">
      <x v="40"/>
    </i>
    <i>
      <x v="3"/>
    </i>
    <i r="1">
      <x v="7"/>
    </i>
    <i r="1">
      <x v="35"/>
    </i>
    <i r="1">
      <x v="43"/>
    </i>
    <i r="1">
      <x v="49"/>
    </i>
    <i r="1">
      <x v="51"/>
    </i>
    <i r="1">
      <x v="53"/>
    </i>
    <i t="grand">
      <x/>
    </i>
  </rowItems>
  <colItems count="1">
    <i/>
  </colItems>
  <dataFields count="1">
    <dataField name="Cuenta de DENOMINACIÓN DEL TRABAJO"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500-000002000000}"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0">
  <location ref="A29:B34" firstHeaderRow="1" firstDataRow="1" firstDataCol="1"/>
  <pivotFields count="25">
    <pivotField multipleItemSelectionAllowed="1" showAll="0"/>
    <pivotField axis="axisRow" multipleItemSelectionAllowed="1" showAll="0">
      <items count="6">
        <item x="3"/>
        <item x="1"/>
        <item m="1" x="4"/>
        <item x="0"/>
        <item x="2"/>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5">
    <i>
      <x/>
    </i>
    <i>
      <x v="1"/>
    </i>
    <i>
      <x v="3"/>
    </i>
    <i>
      <x v="4"/>
    </i>
    <i t="grand">
      <x/>
    </i>
  </rowItems>
  <colItems count="1">
    <i/>
  </colItems>
  <dataFields count="1">
    <dataField name="Cuenta de DENOMINACIÓN DEL TRABAJO" fld="2" subtotal="count" baseField="0" baseItem="0"/>
  </dataFields>
  <chartFormats count="5">
    <chartFormat chart="3" format="0" series="1">
      <pivotArea type="data" outline="0" fieldPosition="0">
        <references count="1">
          <reference field="4294967294" count="1" selected="0">
            <x v="0"/>
          </reference>
        </references>
      </pivotArea>
    </chartFormat>
    <chartFormat chart="3" format="1">
      <pivotArea type="data" outline="0" fieldPosition="0">
        <references count="2">
          <reference field="4294967294" count="1" selected="0">
            <x v="0"/>
          </reference>
          <reference field="1" count="1" selected="0">
            <x v="0"/>
          </reference>
        </references>
      </pivotArea>
    </chartFormat>
    <chartFormat chart="3" format="2">
      <pivotArea type="data" outline="0" fieldPosition="0">
        <references count="2">
          <reference field="4294967294" count="1" selected="0">
            <x v="0"/>
          </reference>
          <reference field="1" count="1" selected="0">
            <x v="1"/>
          </reference>
        </references>
      </pivotArea>
    </chartFormat>
    <chartFormat chart="3" format="3">
      <pivotArea type="data" outline="0" fieldPosition="0">
        <references count="2">
          <reference field="4294967294" count="1" selected="0">
            <x v="0"/>
          </reference>
          <reference field="1" count="1" selected="0">
            <x v="3"/>
          </reference>
        </references>
      </pivotArea>
    </chartFormat>
    <chartFormat chart="3" format="4">
      <pivotArea type="data" outline="0" fieldPosition="0">
        <references count="2">
          <reference field="4294967294" count="1" selected="0">
            <x v="0"/>
          </reference>
          <reference field="1"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500-000003000000}" name="TablaDinámica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0">
  <location ref="A37:B42" firstHeaderRow="1" firstDataRow="1" firstDataCol="1"/>
  <pivotFields count="25">
    <pivotField axis="axisRow" multipleItemSelectionAllowed="1" showAll="0">
      <items count="5">
        <item x="1"/>
        <item x="2"/>
        <item x="3"/>
        <item x="0"/>
        <item t="default"/>
      </items>
    </pivotField>
    <pivotField multipleItemSelectionAllowed="1" showAll="0">
      <items count="6">
        <item x="3"/>
        <item x="1"/>
        <item m="1" x="4"/>
        <item x="0"/>
        <item x="2"/>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5">
    <i>
      <x/>
    </i>
    <i>
      <x v="1"/>
    </i>
    <i>
      <x v="2"/>
    </i>
    <i>
      <x v="3"/>
    </i>
    <i t="grand">
      <x/>
    </i>
  </rowItems>
  <colItems count="1">
    <i/>
  </colItems>
  <dataFields count="1">
    <dataField name="Cuenta de DENOMINACIÓN DEL TRABAJO" fld="2" subtotal="count" baseField="0" baseItem="0"/>
  </dataFields>
  <chartFormats count="1">
    <chartFormat chart="3"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500-000001000000}"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8:I27" firstHeaderRow="1" firstDataRow="2" firstDataCol="1" rowPageCount="1" colPageCount="1"/>
  <pivotFields count="25">
    <pivotField multipleItemSelectionAllowed="1" showAll="0"/>
    <pivotField axis="axisPage" multipleItemSelectionAllowed="1" showAll="0">
      <items count="6">
        <item x="3"/>
        <item h="1" x="1"/>
        <item h="1" m="1" x="4"/>
        <item h="1" x="0"/>
        <item h="1" x="2"/>
        <item t="default"/>
      </items>
    </pivotField>
    <pivotField dataField="1" showAll="0"/>
    <pivotField showAll="0"/>
    <pivotField axis="axisRow" showAll="0" sortType="descending">
      <items count="12">
        <item x="0"/>
        <item x="10"/>
        <item x="5"/>
        <item x="8"/>
        <item x="6"/>
        <item x="1"/>
        <item x="9"/>
        <item x="4"/>
        <item x="2"/>
        <item x="3"/>
        <item x="7"/>
        <item t="default"/>
      </items>
      <autoSortScope>
        <pivotArea dataOnly="0" outline="0" fieldPosition="0">
          <references count="1">
            <reference field="4294967294" count="1" selected="0">
              <x v="0"/>
            </reference>
          </references>
        </pivotArea>
      </autoSortScope>
    </pivotField>
    <pivotField showAll="0"/>
    <pivotField showAll="0"/>
    <pivotField axis="axisCol" showAll="0">
      <items count="13">
        <item x="0"/>
        <item x="1"/>
        <item x="2"/>
        <item x="3"/>
        <item x="4"/>
        <item x="5"/>
        <item x="6"/>
        <item x="7"/>
        <item x="8"/>
        <item x="9"/>
        <item x="11"/>
        <item x="1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8">
    <i>
      <x v="6"/>
    </i>
    <i>
      <x v="4"/>
    </i>
    <i>
      <x v="7"/>
    </i>
    <i>
      <x v="8"/>
    </i>
    <i>
      <x/>
    </i>
    <i>
      <x v="5"/>
    </i>
    <i>
      <x v="3"/>
    </i>
    <i t="grand">
      <x/>
    </i>
  </rowItems>
  <colFields count="1">
    <field x="7"/>
  </colFields>
  <colItems count="8">
    <i>
      <x v="1"/>
    </i>
    <i>
      <x v="3"/>
    </i>
    <i>
      <x v="4"/>
    </i>
    <i>
      <x v="5"/>
    </i>
    <i>
      <x v="7"/>
    </i>
    <i>
      <x v="9"/>
    </i>
    <i>
      <x v="11"/>
    </i>
    <i t="grand">
      <x/>
    </i>
  </colItems>
  <pageFields count="1">
    <pageField fld="1" hier="-1"/>
  </pageFields>
  <dataFields count="1">
    <dataField name="Cuenta de DENOMINACIÓN DEL TRABAJO"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15" firstHeaderRow="0" firstDataRow="1" firstDataCol="1" rowPageCount="1" colPageCount="1"/>
  <pivotFields count="25">
    <pivotField multipleItemSelectionAllowed="1" showAll="0"/>
    <pivotField axis="axisPage" multipleItemSelectionAllowed="1" showAll="0">
      <items count="6">
        <item x="3"/>
        <item x="1"/>
        <item m="1" x="4"/>
        <item x="0"/>
        <item x="2"/>
        <item t="default"/>
      </items>
    </pivotField>
    <pivotField dataField="1" showAll="0"/>
    <pivotField showAll="0"/>
    <pivotField axis="axisRow" showAll="0" sortType="descending">
      <items count="12">
        <item x="0"/>
        <item x="10"/>
        <item x="5"/>
        <item x="8"/>
        <item x="6"/>
        <item x="1"/>
        <item x="9"/>
        <item x="4"/>
        <item x="2"/>
        <item x="3"/>
        <item x="7"/>
        <item t="default"/>
      </items>
      <autoSortScope>
        <pivotArea dataOnly="0" outline="0" fieldPosition="0">
          <references count="1">
            <reference field="4294967294" count="1" selected="0">
              <x v="1"/>
            </reference>
          </references>
        </pivotArea>
      </autoSortScope>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12">
    <i>
      <x v="9"/>
    </i>
    <i>
      <x/>
    </i>
    <i>
      <x v="5"/>
    </i>
    <i>
      <x v="7"/>
    </i>
    <i>
      <x v="4"/>
    </i>
    <i>
      <x v="8"/>
    </i>
    <i>
      <x v="6"/>
    </i>
    <i>
      <x v="10"/>
    </i>
    <i>
      <x v="3"/>
    </i>
    <i>
      <x v="2"/>
    </i>
    <i>
      <x v="1"/>
    </i>
    <i t="grand">
      <x/>
    </i>
  </rowItems>
  <colFields count="1">
    <field x="-2"/>
  </colFields>
  <colItems count="2">
    <i>
      <x/>
    </i>
    <i i="1">
      <x v="1"/>
    </i>
  </colItems>
  <pageFields count="1">
    <pageField fld="1" hier="-1"/>
  </pageFields>
  <dataFields count="2">
    <dataField name="Cuenta de DENOMINACIÓN DEL TRABAJO" fld="2" subtotal="count" baseField="0" baseItem="0"/>
    <dataField name="Suma de Duración" fld="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500-000004000000}" name="TablaDinámica5"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8:B108" firstHeaderRow="1" firstDataRow="1" firstDataCol="1"/>
  <pivotFields count="25">
    <pivotField axis="axisRow" multipleItemSelectionAllowed="1" showAll="0" sortType="descending">
      <items count="6">
        <item x="1"/>
        <item m="1" x="4"/>
        <item x="2"/>
        <item x="3"/>
        <item x="0"/>
        <item t="default"/>
      </items>
      <autoSortScope>
        <pivotArea dataOnly="0" outline="0" fieldPosition="0">
          <references count="1">
            <reference field="4294967294" count="1" selected="0">
              <x v="0"/>
            </reference>
          </references>
        </pivotArea>
      </autoSortScope>
    </pivotField>
    <pivotField multipleItemSelectionAllowed="1" showAll="0"/>
    <pivotField axis="axisRow" dataField="1" showAll="0">
      <items count="57">
        <item x="31"/>
        <item x="38"/>
        <item x="39"/>
        <item x="32"/>
        <item x="51"/>
        <item x="23"/>
        <item x="19"/>
        <item m="1" x="54"/>
        <item x="17"/>
        <item x="52"/>
        <item x="34"/>
        <item x="22"/>
        <item x="40"/>
        <item x="50"/>
        <item m="1" x="55"/>
        <item x="44"/>
        <item x="16"/>
        <item x="3"/>
        <item x="12"/>
        <item x="6"/>
        <item x="26"/>
        <item x="48"/>
        <item x="36"/>
        <item x="8"/>
        <item x="46"/>
        <item x="47"/>
        <item x="20"/>
        <item x="43"/>
        <item x="42"/>
        <item x="49"/>
        <item x="35"/>
        <item x="30"/>
        <item x="21"/>
        <item x="18"/>
        <item x="0"/>
        <item x="9"/>
        <item x="27"/>
        <item x="7"/>
        <item x="4"/>
        <item x="11"/>
        <item x="5"/>
        <item x="10"/>
        <item x="14"/>
        <item x="25"/>
        <item x="24"/>
        <item x="28"/>
        <item x="1"/>
        <item x="13"/>
        <item x="2"/>
        <item x="15"/>
        <item x="53"/>
        <item x="33"/>
        <item x="45"/>
        <item x="29"/>
        <item x="37"/>
        <item x="4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0"/>
    <field x="2"/>
  </rowFields>
  <rowItems count="60">
    <i>
      <x v="2"/>
    </i>
    <i r="1">
      <x/>
    </i>
    <i r="1">
      <x v="1"/>
    </i>
    <i r="1">
      <x v="2"/>
    </i>
    <i r="1">
      <x v="3"/>
    </i>
    <i r="1">
      <x v="4"/>
    </i>
    <i r="1">
      <x v="5"/>
    </i>
    <i r="1">
      <x v="6"/>
    </i>
    <i r="1">
      <x v="8"/>
    </i>
    <i r="1">
      <x v="9"/>
    </i>
    <i r="1">
      <x v="10"/>
    </i>
    <i r="1">
      <x v="11"/>
    </i>
    <i r="1">
      <x v="12"/>
    </i>
    <i r="1">
      <x v="13"/>
    </i>
    <i r="1">
      <x v="15"/>
    </i>
    <i r="1">
      <x v="16"/>
    </i>
    <i r="1">
      <x v="17"/>
    </i>
    <i r="1">
      <x v="18"/>
    </i>
    <i r="1">
      <x v="24"/>
    </i>
    <i r="1">
      <x v="25"/>
    </i>
    <i r="1">
      <x v="26"/>
    </i>
    <i r="1">
      <x v="27"/>
    </i>
    <i r="1">
      <x v="28"/>
    </i>
    <i r="1">
      <x v="29"/>
    </i>
    <i r="1">
      <x v="30"/>
    </i>
    <i r="1">
      <x v="31"/>
    </i>
    <i r="1">
      <x v="32"/>
    </i>
    <i r="1">
      <x v="36"/>
    </i>
    <i r="1">
      <x v="38"/>
    </i>
    <i r="1">
      <x v="39"/>
    </i>
    <i r="1">
      <x v="40"/>
    </i>
    <i r="1">
      <x v="41"/>
    </i>
    <i r="1">
      <x v="42"/>
    </i>
    <i r="1">
      <x v="43"/>
    </i>
    <i r="1">
      <x v="44"/>
    </i>
    <i r="1">
      <x v="50"/>
    </i>
    <i r="1">
      <x v="51"/>
    </i>
    <i r="1">
      <x v="52"/>
    </i>
    <i r="1">
      <x v="53"/>
    </i>
    <i r="1">
      <x v="54"/>
    </i>
    <i r="1">
      <x v="55"/>
    </i>
    <i>
      <x v="4"/>
    </i>
    <i r="1">
      <x v="19"/>
    </i>
    <i r="1">
      <x v="20"/>
    </i>
    <i r="1">
      <x v="21"/>
    </i>
    <i r="1">
      <x v="22"/>
    </i>
    <i r="1">
      <x v="23"/>
    </i>
    <i r="1">
      <x v="33"/>
    </i>
    <i r="1">
      <x v="34"/>
    </i>
    <i r="1">
      <x v="35"/>
    </i>
    <i r="1">
      <x v="37"/>
    </i>
    <i>
      <x/>
    </i>
    <i r="1">
      <x v="45"/>
    </i>
    <i r="1">
      <x v="46"/>
    </i>
    <i r="1">
      <x v="48"/>
    </i>
    <i r="1">
      <x v="49"/>
    </i>
    <i r="1">
      <x v="54"/>
    </i>
    <i>
      <x v="3"/>
    </i>
    <i r="1">
      <x v="47"/>
    </i>
    <i t="grand">
      <x/>
    </i>
  </rowItems>
  <colItems count="1">
    <i/>
  </colItems>
  <dataFields count="1">
    <dataField name="Cuenta de DENOMINACIÓN DEL TRABAJO"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pivotTable" Target="../pivotTables/pivotTable6.xml"/><Relationship Id="rId2" Type="http://schemas.openxmlformats.org/officeDocument/2006/relationships/pivotTable" Target="../pivotTables/pivotTable5.xml"/><Relationship Id="rId1" Type="http://schemas.openxmlformats.org/officeDocument/2006/relationships/pivotTable" Target="../pivotTables/pivotTable4.xml"/><Relationship Id="rId6" Type="http://schemas.openxmlformats.org/officeDocument/2006/relationships/drawing" Target="../drawings/drawing3.xml"/><Relationship Id="rId5" Type="http://schemas.openxmlformats.org/officeDocument/2006/relationships/pivotTable" Target="../pivotTables/pivotTable8.xml"/><Relationship Id="rId4" Type="http://schemas.openxmlformats.org/officeDocument/2006/relationships/pivotTable" Target="../pivotTables/pivot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DE1048575"/>
  <sheetViews>
    <sheetView topLeftCell="C9" zoomScale="50" zoomScaleNormal="50" zoomScaleSheetLayoutView="40" workbookViewId="0">
      <selection activeCell="K39" sqref="K39"/>
    </sheetView>
  </sheetViews>
  <sheetFormatPr baseColWidth="10" defaultColWidth="11.42578125" defaultRowHeight="15.75" x14ac:dyDescent="0.25"/>
  <cols>
    <col min="1" max="1" width="69.5703125" style="9" customWidth="1"/>
    <col min="2" max="2" width="69.5703125" style="9" hidden="1" customWidth="1"/>
    <col min="3" max="3" width="61.42578125" style="9" customWidth="1"/>
    <col min="4" max="4" width="169.140625" style="23" customWidth="1"/>
    <col min="5" max="5" width="111" style="6" customWidth="1"/>
    <col min="6" max="6" width="34.85546875" style="8" customWidth="1"/>
    <col min="7" max="7" width="23.85546875" style="8" customWidth="1"/>
    <col min="8" max="8" width="24.140625" style="20" customWidth="1"/>
    <col min="9" max="9" width="27.28515625" style="8" customWidth="1"/>
    <col min="10" max="10" width="23.42578125" style="20" customWidth="1"/>
    <col min="11" max="11" width="21.85546875" style="8" customWidth="1"/>
    <col min="12" max="23" width="8.140625" style="9" hidden="1" customWidth="1"/>
    <col min="24" max="24" width="34.42578125" style="10" customWidth="1"/>
    <col min="25" max="25" width="29.7109375" style="9" customWidth="1"/>
    <col min="26" max="26" width="60" style="14" customWidth="1"/>
    <col min="27" max="109" width="11.42578125" style="51"/>
    <col min="110" max="16384" width="11.42578125" style="9"/>
  </cols>
  <sheetData>
    <row r="1" spans="1:109" s="51" customFormat="1" ht="31.5" customHeight="1" x14ac:dyDescent="0.25">
      <c r="A1" s="109"/>
      <c r="B1" s="89"/>
      <c r="C1" s="112" t="s">
        <v>175</v>
      </c>
      <c r="D1" s="113"/>
      <c r="E1" s="113"/>
      <c r="F1" s="113"/>
      <c r="G1" s="113"/>
      <c r="H1" s="113"/>
      <c r="I1" s="113"/>
      <c r="J1" s="113"/>
      <c r="K1" s="113"/>
      <c r="L1" s="113"/>
      <c r="M1" s="113"/>
      <c r="N1" s="113"/>
      <c r="O1" s="113"/>
      <c r="P1" s="113"/>
      <c r="Q1" s="113"/>
      <c r="R1" s="113"/>
      <c r="S1" s="113"/>
      <c r="T1" s="113"/>
      <c r="U1" s="113"/>
      <c r="V1" s="113"/>
      <c r="W1" s="113"/>
      <c r="X1" s="114"/>
      <c r="Y1" s="75" t="s">
        <v>177</v>
      </c>
      <c r="Z1" s="59" t="s">
        <v>199</v>
      </c>
    </row>
    <row r="2" spans="1:109" s="51" customFormat="1" ht="33.75" x14ac:dyDescent="0.25">
      <c r="A2" s="110"/>
      <c r="B2" s="90"/>
      <c r="C2" s="121" t="s">
        <v>176</v>
      </c>
      <c r="D2" s="122"/>
      <c r="E2" s="122"/>
      <c r="F2" s="122"/>
      <c r="G2" s="122"/>
      <c r="H2" s="122"/>
      <c r="I2" s="122"/>
      <c r="J2" s="122"/>
      <c r="K2" s="122"/>
      <c r="L2" s="122"/>
      <c r="M2" s="122"/>
      <c r="N2" s="122"/>
      <c r="O2" s="122"/>
      <c r="P2" s="122"/>
      <c r="Q2" s="122"/>
      <c r="R2" s="122"/>
      <c r="S2" s="122"/>
      <c r="T2" s="122"/>
      <c r="U2" s="122"/>
      <c r="V2" s="122"/>
      <c r="W2" s="122"/>
      <c r="X2" s="123"/>
      <c r="Y2" s="76" t="s">
        <v>174</v>
      </c>
      <c r="Z2" s="60">
        <v>7</v>
      </c>
    </row>
    <row r="3" spans="1:109" s="51" customFormat="1" ht="32.25" customHeight="1" thickBot="1" x14ac:dyDescent="0.3">
      <c r="A3" s="111"/>
      <c r="B3" s="91"/>
      <c r="C3" s="124" t="s">
        <v>179</v>
      </c>
      <c r="D3" s="125"/>
      <c r="E3" s="125"/>
      <c r="F3" s="125"/>
      <c r="G3" s="125"/>
      <c r="H3" s="125"/>
      <c r="I3" s="125"/>
      <c r="J3" s="125"/>
      <c r="K3" s="125"/>
      <c r="L3" s="125"/>
      <c r="M3" s="125"/>
      <c r="N3" s="125"/>
      <c r="O3" s="125"/>
      <c r="P3" s="125"/>
      <c r="Q3" s="125"/>
      <c r="R3" s="125"/>
      <c r="S3" s="125"/>
      <c r="T3" s="125"/>
      <c r="U3" s="125"/>
      <c r="V3" s="125"/>
      <c r="W3" s="125"/>
      <c r="X3" s="126"/>
      <c r="Y3" s="77" t="s">
        <v>178</v>
      </c>
      <c r="Z3" s="73">
        <v>44592</v>
      </c>
    </row>
    <row r="4" spans="1:109" s="51" customFormat="1" x14ac:dyDescent="0.25">
      <c r="D4" s="53"/>
      <c r="E4" s="54"/>
      <c r="F4" s="55"/>
      <c r="G4" s="55"/>
      <c r="H4" s="56"/>
      <c r="I4" s="55"/>
      <c r="J4" s="56"/>
      <c r="K4" s="55"/>
      <c r="X4" s="50"/>
      <c r="Z4" s="52"/>
    </row>
    <row r="5" spans="1:109" s="51" customFormat="1" ht="16.5" thickBot="1" x14ac:dyDescent="0.3">
      <c r="D5" s="53"/>
      <c r="E5" s="54"/>
      <c r="F5" s="55"/>
      <c r="G5" s="55"/>
      <c r="H5" s="56"/>
      <c r="I5" s="55"/>
      <c r="J5" s="56"/>
      <c r="K5" s="55"/>
      <c r="X5" s="50"/>
      <c r="Z5" s="52"/>
    </row>
    <row r="6" spans="1:109" s="51" customFormat="1" ht="135.75" customHeight="1" thickBot="1" x14ac:dyDescent="0.3">
      <c r="A6" s="74" t="s">
        <v>170</v>
      </c>
      <c r="B6" s="92"/>
      <c r="C6" s="115" t="s">
        <v>183</v>
      </c>
      <c r="D6" s="116"/>
      <c r="E6" s="116"/>
      <c r="F6" s="116"/>
      <c r="G6" s="116"/>
      <c r="H6" s="116"/>
      <c r="I6" s="116"/>
      <c r="J6" s="116"/>
      <c r="K6" s="117"/>
      <c r="L6" s="118" t="s">
        <v>173</v>
      </c>
      <c r="M6" s="119"/>
      <c r="N6" s="119"/>
      <c r="O6" s="120"/>
      <c r="P6" s="130">
        <v>2022</v>
      </c>
      <c r="Q6" s="131"/>
      <c r="R6" s="131"/>
      <c r="S6" s="131"/>
      <c r="T6" s="132"/>
      <c r="U6" s="118" t="s">
        <v>174</v>
      </c>
      <c r="V6" s="119"/>
      <c r="W6" s="120"/>
      <c r="X6" s="80">
        <v>1</v>
      </c>
      <c r="Y6" s="72" t="s">
        <v>171</v>
      </c>
      <c r="Z6" s="81">
        <v>44592</v>
      </c>
    </row>
    <row r="7" spans="1:109" s="51" customFormat="1" ht="148.5" customHeight="1" thickBot="1" x14ac:dyDescent="0.3">
      <c r="A7" s="74" t="s">
        <v>172</v>
      </c>
      <c r="B7" s="92"/>
      <c r="C7" s="115" t="s">
        <v>184</v>
      </c>
      <c r="D7" s="116"/>
      <c r="E7" s="116"/>
      <c r="F7" s="116"/>
      <c r="G7" s="116"/>
      <c r="H7" s="116"/>
      <c r="I7" s="116"/>
      <c r="J7" s="116"/>
      <c r="K7" s="117"/>
      <c r="L7" s="118" t="s">
        <v>180</v>
      </c>
      <c r="M7" s="119"/>
      <c r="N7" s="119"/>
      <c r="O7" s="119"/>
      <c r="P7" s="127" t="s">
        <v>224</v>
      </c>
      <c r="Q7" s="128"/>
      <c r="R7" s="128"/>
      <c r="S7" s="128"/>
      <c r="T7" s="128"/>
      <c r="U7" s="128"/>
      <c r="V7" s="128"/>
      <c r="W7" s="128"/>
      <c r="X7" s="128"/>
      <c r="Y7" s="128"/>
      <c r="Z7" s="129"/>
    </row>
    <row r="8" spans="1:109" s="51" customFormat="1" ht="16.5" thickBot="1" x14ac:dyDescent="0.3">
      <c r="D8" s="53"/>
      <c r="E8" s="54"/>
      <c r="F8" s="55"/>
      <c r="G8" s="55"/>
      <c r="H8" s="56"/>
      <c r="I8" s="55"/>
      <c r="J8" s="56"/>
      <c r="K8" s="55"/>
      <c r="L8" s="51">
        <v>1</v>
      </c>
      <c r="M8" s="51">
        <v>2</v>
      </c>
      <c r="N8" s="51">
        <v>3</v>
      </c>
      <c r="O8" s="51">
        <v>4</v>
      </c>
      <c r="P8" s="51">
        <v>5</v>
      </c>
      <c r="Q8" s="51">
        <v>6</v>
      </c>
      <c r="R8" s="51">
        <v>7</v>
      </c>
      <c r="S8" s="51">
        <v>8</v>
      </c>
      <c r="T8" s="51">
        <v>9</v>
      </c>
      <c r="U8" s="51">
        <v>10</v>
      </c>
      <c r="V8" s="51">
        <v>11</v>
      </c>
      <c r="W8" s="51">
        <v>12</v>
      </c>
      <c r="X8" s="50"/>
      <c r="Z8" s="52"/>
    </row>
    <row r="9" spans="1:109" s="8" customFormat="1" ht="56.25" thickBot="1" x14ac:dyDescent="0.3">
      <c r="A9" s="70" t="s">
        <v>72</v>
      </c>
      <c r="B9" s="93" t="s">
        <v>241</v>
      </c>
      <c r="C9" s="33" t="s">
        <v>0</v>
      </c>
      <c r="D9" s="33" t="s">
        <v>70</v>
      </c>
      <c r="E9" s="33" t="s">
        <v>89</v>
      </c>
      <c r="F9" s="33" t="s">
        <v>71</v>
      </c>
      <c r="G9" s="33" t="s">
        <v>83</v>
      </c>
      <c r="H9" s="33" t="s">
        <v>1</v>
      </c>
      <c r="I9" s="33" t="s">
        <v>201</v>
      </c>
      <c r="J9" s="33" t="s">
        <v>3</v>
      </c>
      <c r="K9" s="33" t="s">
        <v>202</v>
      </c>
      <c r="L9" s="34" t="s">
        <v>5</v>
      </c>
      <c r="M9" s="34" t="s">
        <v>6</v>
      </c>
      <c r="N9" s="34" t="s">
        <v>7</v>
      </c>
      <c r="O9" s="34" t="s">
        <v>8</v>
      </c>
      <c r="P9" s="34" t="s">
        <v>9</v>
      </c>
      <c r="Q9" s="34" t="s">
        <v>10</v>
      </c>
      <c r="R9" s="34" t="s">
        <v>11</v>
      </c>
      <c r="S9" s="34" t="s">
        <v>12</v>
      </c>
      <c r="T9" s="34" t="s">
        <v>13</v>
      </c>
      <c r="U9" s="34" t="s">
        <v>14</v>
      </c>
      <c r="V9" s="34" t="s">
        <v>15</v>
      </c>
      <c r="W9" s="34" t="s">
        <v>16</v>
      </c>
      <c r="X9" s="33" t="s">
        <v>17</v>
      </c>
      <c r="Y9" s="33" t="s">
        <v>193</v>
      </c>
      <c r="Z9" s="71" t="s">
        <v>195</v>
      </c>
      <c r="AA9" s="55"/>
      <c r="AB9" s="55"/>
      <c r="AC9" s="55"/>
      <c r="AD9" s="57"/>
      <c r="AE9" s="57"/>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row>
    <row r="10" spans="1:109" ht="54.75" hidden="1" customHeight="1" x14ac:dyDescent="0.25">
      <c r="A10" s="88" t="s">
        <v>103</v>
      </c>
      <c r="B10" s="94" t="s">
        <v>241</v>
      </c>
      <c r="C10" s="41" t="s">
        <v>103</v>
      </c>
      <c r="D10" s="44" t="s">
        <v>92</v>
      </c>
      <c r="E10" s="29" t="s">
        <v>155</v>
      </c>
      <c r="F10" s="30" t="s">
        <v>90</v>
      </c>
      <c r="G10" s="30">
        <v>1</v>
      </c>
      <c r="H10" s="31">
        <v>44564</v>
      </c>
      <c r="I10" s="30">
        <f t="shared" ref="I10:I41" si="0">+MONTH(H10)</f>
        <v>1</v>
      </c>
      <c r="J10" s="31">
        <f>+H10+G10</f>
        <v>44565</v>
      </c>
      <c r="K10" s="30">
        <f t="shared" ref="K10:K41" si="1">+MONTH(J10)</f>
        <v>1</v>
      </c>
      <c r="L10" s="32">
        <f t="shared" ref="L10:W19" si="2">IF(OR($I10=L$8,$K10=L$8),1," ")</f>
        <v>1</v>
      </c>
      <c r="M10" s="32" t="str">
        <f t="shared" si="2"/>
        <v xml:space="preserve"> </v>
      </c>
      <c r="N10" s="32" t="str">
        <f t="shared" si="2"/>
        <v xml:space="preserve"> </v>
      </c>
      <c r="O10" s="32" t="str">
        <f t="shared" si="2"/>
        <v xml:space="preserve"> </v>
      </c>
      <c r="P10" s="32" t="str">
        <f t="shared" si="2"/>
        <v xml:space="preserve"> </v>
      </c>
      <c r="Q10" s="32" t="str">
        <f t="shared" si="2"/>
        <v xml:space="preserve"> </v>
      </c>
      <c r="R10" s="32" t="str">
        <f t="shared" si="2"/>
        <v xml:space="preserve"> </v>
      </c>
      <c r="S10" s="32" t="str">
        <f t="shared" si="2"/>
        <v xml:space="preserve"> </v>
      </c>
      <c r="T10" s="32" t="str">
        <f t="shared" si="2"/>
        <v xml:space="preserve"> </v>
      </c>
      <c r="U10" s="32" t="str">
        <f t="shared" si="2"/>
        <v xml:space="preserve"> </v>
      </c>
      <c r="V10" s="32" t="str">
        <f t="shared" si="2"/>
        <v xml:space="preserve"> </v>
      </c>
      <c r="W10" s="32" t="str">
        <f t="shared" si="2"/>
        <v xml:space="preserve"> </v>
      </c>
      <c r="X10" s="78" t="s">
        <v>80</v>
      </c>
      <c r="Y10" s="11">
        <v>44565</v>
      </c>
      <c r="Z10" s="15" t="s">
        <v>198</v>
      </c>
      <c r="AD10" s="58" t="s">
        <v>80</v>
      </c>
      <c r="AE10" s="58"/>
    </row>
    <row r="11" spans="1:109" ht="54.75" hidden="1" customHeight="1" x14ac:dyDescent="0.25">
      <c r="A11" s="88" t="s">
        <v>103</v>
      </c>
      <c r="B11" s="94" t="s">
        <v>241</v>
      </c>
      <c r="C11" s="44" t="s">
        <v>103</v>
      </c>
      <c r="D11" s="44" t="s">
        <v>88</v>
      </c>
      <c r="E11" s="7" t="s">
        <v>203</v>
      </c>
      <c r="F11" s="5" t="s">
        <v>107</v>
      </c>
      <c r="G11" s="5">
        <v>1</v>
      </c>
      <c r="H11" s="11">
        <v>44566</v>
      </c>
      <c r="I11" s="5">
        <f t="shared" si="0"/>
        <v>1</v>
      </c>
      <c r="J11" s="11">
        <f>+G11+H11</f>
        <v>44567</v>
      </c>
      <c r="K11" s="5">
        <f t="shared" si="1"/>
        <v>1</v>
      </c>
      <c r="L11" s="3">
        <f t="shared" si="2"/>
        <v>1</v>
      </c>
      <c r="M11" s="3" t="str">
        <f t="shared" si="2"/>
        <v xml:space="preserve"> </v>
      </c>
      <c r="N11" s="3" t="str">
        <f t="shared" si="2"/>
        <v xml:space="preserve"> </v>
      </c>
      <c r="O11" s="3" t="str">
        <f t="shared" si="2"/>
        <v xml:space="preserve"> </v>
      </c>
      <c r="P11" s="3" t="str">
        <f t="shared" si="2"/>
        <v xml:space="preserve"> </v>
      </c>
      <c r="Q11" s="3" t="str">
        <f t="shared" si="2"/>
        <v xml:space="preserve"> </v>
      </c>
      <c r="R11" s="3" t="str">
        <f t="shared" si="2"/>
        <v xml:space="preserve"> </v>
      </c>
      <c r="S11" s="3" t="str">
        <f t="shared" si="2"/>
        <v xml:space="preserve"> </v>
      </c>
      <c r="T11" s="3" t="str">
        <f t="shared" si="2"/>
        <v xml:space="preserve"> </v>
      </c>
      <c r="U11" s="3" t="str">
        <f t="shared" si="2"/>
        <v xml:space="preserve"> </v>
      </c>
      <c r="V11" s="3" t="str">
        <f t="shared" si="2"/>
        <v xml:space="preserve"> </v>
      </c>
      <c r="W11" s="3" t="str">
        <f t="shared" si="2"/>
        <v xml:space="preserve"> </v>
      </c>
      <c r="X11" s="79" t="s">
        <v>80</v>
      </c>
      <c r="Y11" s="11">
        <v>44567</v>
      </c>
      <c r="Z11" s="15" t="s">
        <v>204</v>
      </c>
      <c r="AD11" s="58" t="s">
        <v>82</v>
      </c>
      <c r="AE11" s="58"/>
    </row>
    <row r="12" spans="1:109" ht="54.75" hidden="1" customHeight="1" x14ac:dyDescent="0.25">
      <c r="A12" s="88" t="s">
        <v>103</v>
      </c>
      <c r="B12" s="94" t="s">
        <v>241</v>
      </c>
      <c r="C12" s="44" t="s">
        <v>103</v>
      </c>
      <c r="D12" s="44" t="s">
        <v>86</v>
      </c>
      <c r="E12" s="7" t="s">
        <v>205</v>
      </c>
      <c r="F12" s="5" t="s">
        <v>206</v>
      </c>
      <c r="G12" s="5">
        <v>2</v>
      </c>
      <c r="H12" s="11">
        <v>44568</v>
      </c>
      <c r="I12" s="5">
        <f t="shared" si="0"/>
        <v>1</v>
      </c>
      <c r="J12" s="11">
        <f>+H12+G12+3</f>
        <v>44573</v>
      </c>
      <c r="K12" s="5">
        <f t="shared" si="1"/>
        <v>1</v>
      </c>
      <c r="L12" s="3">
        <f t="shared" si="2"/>
        <v>1</v>
      </c>
      <c r="M12" s="3" t="str">
        <f t="shared" si="2"/>
        <v xml:space="preserve"> </v>
      </c>
      <c r="N12" s="3" t="str">
        <f t="shared" si="2"/>
        <v xml:space="preserve"> </v>
      </c>
      <c r="O12" s="3" t="str">
        <f t="shared" si="2"/>
        <v xml:space="preserve"> </v>
      </c>
      <c r="P12" s="3" t="str">
        <f t="shared" si="2"/>
        <v xml:space="preserve"> </v>
      </c>
      <c r="Q12" s="3" t="str">
        <f t="shared" si="2"/>
        <v xml:space="preserve"> </v>
      </c>
      <c r="R12" s="3" t="str">
        <f t="shared" si="2"/>
        <v xml:space="preserve"> </v>
      </c>
      <c r="S12" s="3" t="str">
        <f t="shared" si="2"/>
        <v xml:space="preserve"> </v>
      </c>
      <c r="T12" s="3" t="str">
        <f t="shared" si="2"/>
        <v xml:space="preserve"> </v>
      </c>
      <c r="U12" s="3" t="str">
        <f t="shared" si="2"/>
        <v xml:space="preserve"> </v>
      </c>
      <c r="V12" s="3" t="str">
        <f t="shared" si="2"/>
        <v xml:space="preserve"> </v>
      </c>
      <c r="W12" s="3" t="str">
        <f t="shared" si="2"/>
        <v xml:space="preserve"> </v>
      </c>
      <c r="X12" s="79" t="s">
        <v>80</v>
      </c>
      <c r="Y12" s="11">
        <v>44569</v>
      </c>
      <c r="Z12" s="15" t="s">
        <v>197</v>
      </c>
      <c r="AD12" s="58" t="s">
        <v>100</v>
      </c>
      <c r="AE12" s="58"/>
    </row>
    <row r="13" spans="1:109" ht="54.75" hidden="1" customHeight="1" x14ac:dyDescent="0.25">
      <c r="A13" s="88" t="s">
        <v>94</v>
      </c>
      <c r="B13" s="94" t="s">
        <v>241</v>
      </c>
      <c r="C13" s="44" t="s">
        <v>19</v>
      </c>
      <c r="D13" s="44" t="s">
        <v>20</v>
      </c>
      <c r="E13" s="7" t="s">
        <v>21</v>
      </c>
      <c r="F13" s="5" t="s">
        <v>22</v>
      </c>
      <c r="G13" s="5">
        <v>8</v>
      </c>
      <c r="H13" s="11">
        <f>+J13-G13</f>
        <v>44565</v>
      </c>
      <c r="I13" s="5">
        <f t="shared" si="0"/>
        <v>1</v>
      </c>
      <c r="J13" s="11">
        <v>44573</v>
      </c>
      <c r="K13" s="5">
        <f t="shared" si="1"/>
        <v>1</v>
      </c>
      <c r="L13" s="3">
        <f t="shared" si="2"/>
        <v>1</v>
      </c>
      <c r="M13" s="3" t="str">
        <f t="shared" si="2"/>
        <v xml:space="preserve"> </v>
      </c>
      <c r="N13" s="3" t="str">
        <f t="shared" si="2"/>
        <v xml:space="preserve"> </v>
      </c>
      <c r="O13" s="3" t="str">
        <f t="shared" si="2"/>
        <v xml:space="preserve"> </v>
      </c>
      <c r="P13" s="3" t="str">
        <f t="shared" si="2"/>
        <v xml:space="preserve"> </v>
      </c>
      <c r="Q13" s="3" t="str">
        <f t="shared" si="2"/>
        <v xml:space="preserve"> </v>
      </c>
      <c r="R13" s="3" t="str">
        <f t="shared" si="2"/>
        <v xml:space="preserve"> </v>
      </c>
      <c r="S13" s="3" t="str">
        <f t="shared" si="2"/>
        <v xml:space="preserve"> </v>
      </c>
      <c r="T13" s="3" t="str">
        <f t="shared" si="2"/>
        <v xml:space="preserve"> </v>
      </c>
      <c r="U13" s="3" t="str">
        <f t="shared" si="2"/>
        <v xml:space="preserve"> </v>
      </c>
      <c r="V13" s="3" t="str">
        <f t="shared" si="2"/>
        <v xml:space="preserve"> </v>
      </c>
      <c r="W13" s="3" t="str">
        <f t="shared" si="2"/>
        <v xml:space="preserve"> </v>
      </c>
      <c r="X13" s="79" t="s">
        <v>80</v>
      </c>
      <c r="Y13" s="11">
        <v>44573</v>
      </c>
      <c r="Z13" s="11" t="s">
        <v>98</v>
      </c>
      <c r="AD13" s="58" t="s">
        <v>101</v>
      </c>
      <c r="AE13" s="58"/>
    </row>
    <row r="14" spans="1:109" ht="54.75" hidden="1" customHeight="1" x14ac:dyDescent="0.25">
      <c r="A14" s="88" t="s">
        <v>103</v>
      </c>
      <c r="B14" s="94" t="s">
        <v>241</v>
      </c>
      <c r="C14" s="44" t="s">
        <v>103</v>
      </c>
      <c r="D14" s="44" t="s">
        <v>207</v>
      </c>
      <c r="E14" s="7" t="s">
        <v>208</v>
      </c>
      <c r="F14" s="5" t="s">
        <v>90</v>
      </c>
      <c r="G14" s="5">
        <v>2</v>
      </c>
      <c r="H14" s="11">
        <v>44568</v>
      </c>
      <c r="I14" s="5">
        <f t="shared" si="0"/>
        <v>1</v>
      </c>
      <c r="J14" s="11">
        <f>+H14+G14+3</f>
        <v>44573</v>
      </c>
      <c r="K14" s="5">
        <f t="shared" si="1"/>
        <v>1</v>
      </c>
      <c r="L14" s="3">
        <f t="shared" si="2"/>
        <v>1</v>
      </c>
      <c r="M14" s="3" t="str">
        <f t="shared" si="2"/>
        <v xml:space="preserve"> </v>
      </c>
      <c r="N14" s="3" t="str">
        <f t="shared" si="2"/>
        <v xml:space="preserve"> </v>
      </c>
      <c r="O14" s="3" t="str">
        <f t="shared" si="2"/>
        <v xml:space="preserve"> </v>
      </c>
      <c r="P14" s="3" t="str">
        <f t="shared" si="2"/>
        <v xml:space="preserve"> </v>
      </c>
      <c r="Q14" s="3" t="str">
        <f t="shared" si="2"/>
        <v xml:space="preserve"> </v>
      </c>
      <c r="R14" s="3" t="str">
        <f t="shared" si="2"/>
        <v xml:space="preserve"> </v>
      </c>
      <c r="S14" s="3" t="str">
        <f t="shared" si="2"/>
        <v xml:space="preserve"> </v>
      </c>
      <c r="T14" s="3" t="str">
        <f t="shared" si="2"/>
        <v xml:space="preserve"> </v>
      </c>
      <c r="U14" s="3" t="str">
        <f t="shared" si="2"/>
        <v xml:space="preserve"> </v>
      </c>
      <c r="V14" s="3" t="str">
        <f t="shared" si="2"/>
        <v xml:space="preserve"> </v>
      </c>
      <c r="W14" s="3" t="str">
        <f t="shared" si="2"/>
        <v xml:space="preserve"> </v>
      </c>
      <c r="X14" s="79" t="s">
        <v>80</v>
      </c>
      <c r="Y14" s="11">
        <v>44573</v>
      </c>
      <c r="Z14" s="15" t="s">
        <v>200</v>
      </c>
      <c r="AD14" s="58" t="s">
        <v>102</v>
      </c>
      <c r="AE14" s="58"/>
    </row>
    <row r="15" spans="1:109" ht="54.75" hidden="1" customHeight="1" x14ac:dyDescent="0.25">
      <c r="A15" s="88" t="s">
        <v>85</v>
      </c>
      <c r="B15" s="94" t="s">
        <v>241</v>
      </c>
      <c r="C15" s="44" t="s">
        <v>19</v>
      </c>
      <c r="D15" s="44" t="s">
        <v>27</v>
      </c>
      <c r="E15" s="7" t="s">
        <v>125</v>
      </c>
      <c r="F15" s="5" t="s">
        <v>22</v>
      </c>
      <c r="G15" s="5">
        <f>+NETWORKDAYS(H15,J15)</f>
        <v>10</v>
      </c>
      <c r="H15" s="11">
        <v>44564</v>
      </c>
      <c r="I15" s="5">
        <f t="shared" si="0"/>
        <v>1</v>
      </c>
      <c r="J15" s="11">
        <v>44575</v>
      </c>
      <c r="K15" s="5">
        <f t="shared" si="1"/>
        <v>1</v>
      </c>
      <c r="L15" s="3">
        <f t="shared" si="2"/>
        <v>1</v>
      </c>
      <c r="M15" s="3" t="str">
        <f t="shared" si="2"/>
        <v xml:space="preserve"> </v>
      </c>
      <c r="N15" s="3" t="str">
        <f t="shared" si="2"/>
        <v xml:space="preserve"> </v>
      </c>
      <c r="O15" s="3" t="str">
        <f t="shared" si="2"/>
        <v xml:space="preserve"> </v>
      </c>
      <c r="P15" s="3" t="str">
        <f t="shared" si="2"/>
        <v xml:space="preserve"> </v>
      </c>
      <c r="Q15" s="3" t="str">
        <f t="shared" si="2"/>
        <v xml:space="preserve"> </v>
      </c>
      <c r="R15" s="3" t="str">
        <f t="shared" si="2"/>
        <v xml:space="preserve"> </v>
      </c>
      <c r="S15" s="3" t="str">
        <f t="shared" si="2"/>
        <v xml:space="preserve"> </v>
      </c>
      <c r="T15" s="3" t="str">
        <f t="shared" si="2"/>
        <v xml:space="preserve"> </v>
      </c>
      <c r="U15" s="3" t="str">
        <f t="shared" si="2"/>
        <v xml:space="preserve"> </v>
      </c>
      <c r="V15" s="3" t="str">
        <f t="shared" si="2"/>
        <v xml:space="preserve"> </v>
      </c>
      <c r="W15" s="3" t="str">
        <f t="shared" si="2"/>
        <v xml:space="preserve"> </v>
      </c>
      <c r="X15" s="79" t="s">
        <v>80</v>
      </c>
      <c r="Y15" s="11">
        <v>44578</v>
      </c>
      <c r="Z15" s="15" t="s">
        <v>99</v>
      </c>
      <c r="AD15" s="58"/>
      <c r="AE15" s="58"/>
    </row>
    <row r="16" spans="1:109" ht="54.75" hidden="1" customHeight="1" x14ac:dyDescent="0.25">
      <c r="A16" s="88" t="s">
        <v>85</v>
      </c>
      <c r="B16" s="94" t="s">
        <v>241</v>
      </c>
      <c r="C16" s="44" t="s">
        <v>19</v>
      </c>
      <c r="D16" s="44" t="s">
        <v>93</v>
      </c>
      <c r="E16" s="7" t="s">
        <v>125</v>
      </c>
      <c r="F16" s="5" t="s">
        <v>108</v>
      </c>
      <c r="G16" s="5">
        <f>+NETWORKDAYS(H16,J16)</f>
        <v>10</v>
      </c>
      <c r="H16" s="11">
        <v>44564</v>
      </c>
      <c r="I16" s="5">
        <f t="shared" si="0"/>
        <v>1</v>
      </c>
      <c r="J16" s="11">
        <v>44575</v>
      </c>
      <c r="K16" s="5">
        <f t="shared" si="1"/>
        <v>1</v>
      </c>
      <c r="L16" s="3">
        <f t="shared" si="2"/>
        <v>1</v>
      </c>
      <c r="M16" s="3" t="str">
        <f t="shared" si="2"/>
        <v xml:space="preserve"> </v>
      </c>
      <c r="N16" s="3" t="str">
        <f t="shared" si="2"/>
        <v xml:space="preserve"> </v>
      </c>
      <c r="O16" s="3" t="str">
        <f t="shared" si="2"/>
        <v xml:space="preserve"> </v>
      </c>
      <c r="P16" s="3" t="str">
        <f t="shared" si="2"/>
        <v xml:space="preserve"> </v>
      </c>
      <c r="Q16" s="3" t="str">
        <f t="shared" si="2"/>
        <v xml:space="preserve"> </v>
      </c>
      <c r="R16" s="3" t="str">
        <f t="shared" si="2"/>
        <v xml:space="preserve"> </v>
      </c>
      <c r="S16" s="3" t="str">
        <f t="shared" si="2"/>
        <v xml:space="preserve"> </v>
      </c>
      <c r="T16" s="3" t="str">
        <f t="shared" si="2"/>
        <v xml:space="preserve"> </v>
      </c>
      <c r="U16" s="3" t="str">
        <f t="shared" si="2"/>
        <v xml:space="preserve"> </v>
      </c>
      <c r="V16" s="3" t="str">
        <f t="shared" si="2"/>
        <v xml:space="preserve"> </v>
      </c>
      <c r="W16" s="3" t="str">
        <f t="shared" si="2"/>
        <v xml:space="preserve"> </v>
      </c>
      <c r="X16" s="79" t="s">
        <v>80</v>
      </c>
      <c r="Y16" s="11">
        <v>44578</v>
      </c>
      <c r="Z16" s="15" t="s">
        <v>99</v>
      </c>
    </row>
    <row r="17" spans="1:26" ht="54.75" hidden="1" customHeight="1" x14ac:dyDescent="0.25">
      <c r="A17" s="88" t="s">
        <v>94</v>
      </c>
      <c r="B17" s="94" t="s">
        <v>241</v>
      </c>
      <c r="C17" s="44" t="s">
        <v>19</v>
      </c>
      <c r="D17" s="44" t="s">
        <v>25</v>
      </c>
      <c r="E17" s="7" t="s">
        <v>131</v>
      </c>
      <c r="F17" s="5" t="s">
        <v>108</v>
      </c>
      <c r="G17" s="5">
        <v>13</v>
      </c>
      <c r="H17" s="11">
        <v>44565</v>
      </c>
      <c r="I17" s="5">
        <f t="shared" si="0"/>
        <v>1</v>
      </c>
      <c r="J17" s="11">
        <f>WORKDAY(H17,G17)+1</f>
        <v>44583</v>
      </c>
      <c r="K17" s="5">
        <f t="shared" si="1"/>
        <v>1</v>
      </c>
      <c r="L17" s="3">
        <f t="shared" si="2"/>
        <v>1</v>
      </c>
      <c r="M17" s="3" t="str">
        <f t="shared" si="2"/>
        <v xml:space="preserve"> </v>
      </c>
      <c r="N17" s="3" t="str">
        <f t="shared" si="2"/>
        <v xml:space="preserve"> </v>
      </c>
      <c r="O17" s="3" t="str">
        <f t="shared" si="2"/>
        <v xml:space="preserve"> </v>
      </c>
      <c r="P17" s="3" t="str">
        <f t="shared" si="2"/>
        <v xml:space="preserve"> </v>
      </c>
      <c r="Q17" s="3" t="str">
        <f t="shared" si="2"/>
        <v xml:space="preserve"> </v>
      </c>
      <c r="R17" s="3" t="str">
        <f t="shared" si="2"/>
        <v xml:space="preserve"> </v>
      </c>
      <c r="S17" s="3" t="str">
        <f t="shared" si="2"/>
        <v xml:space="preserve"> </v>
      </c>
      <c r="T17" s="3" t="str">
        <f t="shared" si="2"/>
        <v xml:space="preserve"> </v>
      </c>
      <c r="U17" s="3" t="str">
        <f t="shared" si="2"/>
        <v xml:space="preserve"> </v>
      </c>
      <c r="V17" s="3" t="str">
        <f t="shared" si="2"/>
        <v xml:space="preserve"> </v>
      </c>
      <c r="W17" s="3" t="str">
        <f t="shared" si="2"/>
        <v xml:space="preserve"> </v>
      </c>
      <c r="X17" s="79" t="s">
        <v>80</v>
      </c>
      <c r="Y17" s="11">
        <v>44592</v>
      </c>
      <c r="Z17" s="15" t="s">
        <v>196</v>
      </c>
    </row>
    <row r="18" spans="1:26" ht="54.75" hidden="1" customHeight="1" x14ac:dyDescent="0.25">
      <c r="A18" s="88" t="s">
        <v>18</v>
      </c>
      <c r="B18" s="94" t="s">
        <v>241</v>
      </c>
      <c r="C18" s="44" t="s">
        <v>30</v>
      </c>
      <c r="D18" s="44" t="s">
        <v>164</v>
      </c>
      <c r="E18" s="21" t="s">
        <v>127</v>
      </c>
      <c r="F18" s="5" t="s">
        <v>189</v>
      </c>
      <c r="G18" s="5">
        <v>15</v>
      </c>
      <c r="H18" s="11">
        <f>+J18-G18</f>
        <v>44577</v>
      </c>
      <c r="I18" s="5">
        <f t="shared" si="0"/>
        <v>1</v>
      </c>
      <c r="J18" s="11">
        <v>44592</v>
      </c>
      <c r="K18" s="5">
        <f t="shared" si="1"/>
        <v>1</v>
      </c>
      <c r="L18" s="3">
        <f t="shared" si="2"/>
        <v>1</v>
      </c>
      <c r="M18" s="3" t="str">
        <f t="shared" si="2"/>
        <v xml:space="preserve"> </v>
      </c>
      <c r="N18" s="3" t="str">
        <f t="shared" si="2"/>
        <v xml:space="preserve"> </v>
      </c>
      <c r="O18" s="3" t="str">
        <f t="shared" si="2"/>
        <v xml:space="preserve"> </v>
      </c>
      <c r="P18" s="3" t="str">
        <f t="shared" si="2"/>
        <v xml:space="preserve"> </v>
      </c>
      <c r="Q18" s="3" t="str">
        <f t="shared" si="2"/>
        <v xml:space="preserve"> </v>
      </c>
      <c r="R18" s="3" t="str">
        <f t="shared" si="2"/>
        <v xml:space="preserve"> </v>
      </c>
      <c r="S18" s="3" t="str">
        <f t="shared" si="2"/>
        <v xml:space="preserve"> </v>
      </c>
      <c r="T18" s="3" t="str">
        <f t="shared" si="2"/>
        <v xml:space="preserve"> </v>
      </c>
      <c r="U18" s="3" t="str">
        <f t="shared" si="2"/>
        <v xml:space="preserve"> </v>
      </c>
      <c r="V18" s="3" t="str">
        <f t="shared" si="2"/>
        <v xml:space="preserve"> </v>
      </c>
      <c r="W18" s="3" t="str">
        <f t="shared" si="2"/>
        <v xml:space="preserve"> </v>
      </c>
      <c r="X18" s="79" t="s">
        <v>80</v>
      </c>
      <c r="Y18" s="11">
        <v>44592</v>
      </c>
      <c r="Z18" s="15" t="s">
        <v>81</v>
      </c>
    </row>
    <row r="19" spans="1:26" ht="54.75" hidden="1" customHeight="1" x14ac:dyDescent="0.25">
      <c r="A19" s="88" t="s">
        <v>94</v>
      </c>
      <c r="B19" s="94" t="s">
        <v>241</v>
      </c>
      <c r="C19" s="44" t="s">
        <v>19</v>
      </c>
      <c r="D19" s="44" t="s">
        <v>32</v>
      </c>
      <c r="E19" s="7" t="s">
        <v>33</v>
      </c>
      <c r="F19" s="5" t="s">
        <v>35</v>
      </c>
      <c r="G19" s="5">
        <v>15</v>
      </c>
      <c r="H19" s="11">
        <f>+J19-G19</f>
        <v>44577</v>
      </c>
      <c r="I19" s="5">
        <f t="shared" si="0"/>
        <v>1</v>
      </c>
      <c r="J19" s="11">
        <v>44592</v>
      </c>
      <c r="K19" s="5">
        <f t="shared" si="1"/>
        <v>1</v>
      </c>
      <c r="L19" s="3">
        <f t="shared" si="2"/>
        <v>1</v>
      </c>
      <c r="M19" s="3" t="str">
        <f t="shared" si="2"/>
        <v xml:space="preserve"> </v>
      </c>
      <c r="N19" s="3" t="str">
        <f t="shared" si="2"/>
        <v xml:space="preserve"> </v>
      </c>
      <c r="O19" s="3" t="str">
        <f t="shared" si="2"/>
        <v xml:space="preserve"> </v>
      </c>
      <c r="P19" s="3" t="str">
        <f t="shared" si="2"/>
        <v xml:space="preserve"> </v>
      </c>
      <c r="Q19" s="3" t="str">
        <f t="shared" si="2"/>
        <v xml:space="preserve"> </v>
      </c>
      <c r="R19" s="3" t="str">
        <f t="shared" si="2"/>
        <v xml:space="preserve"> </v>
      </c>
      <c r="S19" s="3" t="str">
        <f t="shared" si="2"/>
        <v xml:space="preserve"> </v>
      </c>
      <c r="T19" s="3" t="str">
        <f t="shared" si="2"/>
        <v xml:space="preserve"> </v>
      </c>
      <c r="U19" s="3" t="str">
        <f t="shared" si="2"/>
        <v xml:space="preserve"> </v>
      </c>
      <c r="V19" s="3" t="str">
        <f t="shared" si="2"/>
        <v xml:space="preserve"> </v>
      </c>
      <c r="W19" s="3" t="str">
        <f t="shared" si="2"/>
        <v xml:space="preserve"> </v>
      </c>
      <c r="X19" s="79" t="s">
        <v>80</v>
      </c>
      <c r="Y19" s="11">
        <v>44592</v>
      </c>
      <c r="Z19" s="15" t="s">
        <v>97</v>
      </c>
    </row>
    <row r="20" spans="1:26" ht="54.75" hidden="1" customHeight="1" x14ac:dyDescent="0.25">
      <c r="A20" s="88" t="s">
        <v>94</v>
      </c>
      <c r="B20" s="94" t="s">
        <v>241</v>
      </c>
      <c r="C20" s="44" t="s">
        <v>19</v>
      </c>
      <c r="D20" s="44" t="s">
        <v>24</v>
      </c>
      <c r="E20" s="7" t="s">
        <v>130</v>
      </c>
      <c r="F20" s="5" t="s">
        <v>90</v>
      </c>
      <c r="G20" s="5">
        <v>25</v>
      </c>
      <c r="H20" s="11">
        <v>44565</v>
      </c>
      <c r="I20" s="5">
        <f t="shared" si="0"/>
        <v>1</v>
      </c>
      <c r="J20" s="11">
        <f>WORKDAY(H20,G20)</f>
        <v>44600</v>
      </c>
      <c r="K20" s="5">
        <f t="shared" si="1"/>
        <v>2</v>
      </c>
      <c r="L20" s="3">
        <f t="shared" ref="L20:L51" si="3">IF(OR($I20=L$8,$K20=L$8),1," ")</f>
        <v>1</v>
      </c>
      <c r="M20" s="3">
        <v>1</v>
      </c>
      <c r="N20" s="3" t="str">
        <f t="shared" ref="N20:W29" si="4">IF(OR($I20=N$8,$K20=N$8),1," ")</f>
        <v xml:space="preserve"> </v>
      </c>
      <c r="O20" s="3" t="str">
        <f t="shared" si="4"/>
        <v xml:space="preserve"> </v>
      </c>
      <c r="P20" s="3" t="str">
        <f t="shared" si="4"/>
        <v xml:space="preserve"> </v>
      </c>
      <c r="Q20" s="3" t="str">
        <f t="shared" si="4"/>
        <v xml:space="preserve"> </v>
      </c>
      <c r="R20" s="3" t="str">
        <f t="shared" si="4"/>
        <v xml:space="preserve"> </v>
      </c>
      <c r="S20" s="3" t="str">
        <f t="shared" si="4"/>
        <v xml:space="preserve"> </v>
      </c>
      <c r="T20" s="3" t="str">
        <f t="shared" si="4"/>
        <v xml:space="preserve"> </v>
      </c>
      <c r="U20" s="3" t="str">
        <f t="shared" si="4"/>
        <v xml:space="preserve"> </v>
      </c>
      <c r="V20" s="3" t="str">
        <f t="shared" si="4"/>
        <v xml:space="preserve"> </v>
      </c>
      <c r="W20" s="3" t="str">
        <f t="shared" si="4"/>
        <v xml:space="preserve"> </v>
      </c>
      <c r="X20" s="79" t="s">
        <v>80</v>
      </c>
      <c r="Y20" s="11">
        <v>44617</v>
      </c>
      <c r="Z20" s="83">
        <v>202211200022293</v>
      </c>
    </row>
    <row r="21" spans="1:26" ht="73.5" customHeight="1" x14ac:dyDescent="0.25">
      <c r="A21" s="88" t="s">
        <v>103</v>
      </c>
      <c r="B21" s="88"/>
      <c r="C21" s="44" t="s">
        <v>103</v>
      </c>
      <c r="D21" s="44" t="s">
        <v>214</v>
      </c>
      <c r="E21" s="7" t="s">
        <v>158</v>
      </c>
      <c r="F21" s="5" t="s">
        <v>188</v>
      </c>
      <c r="G21" s="5">
        <f>+J21-H21</f>
        <v>63</v>
      </c>
      <c r="H21" s="11">
        <v>44566</v>
      </c>
      <c r="I21" s="5">
        <f t="shared" si="0"/>
        <v>1</v>
      </c>
      <c r="J21" s="11">
        <v>44629</v>
      </c>
      <c r="K21" s="5">
        <f t="shared" si="1"/>
        <v>3</v>
      </c>
      <c r="L21" s="12">
        <f t="shared" si="3"/>
        <v>1</v>
      </c>
      <c r="M21" s="12" t="str">
        <f>IF(OR($I21=M$8,$K21=M$8),1," ")</f>
        <v xml:space="preserve"> </v>
      </c>
      <c r="N21" s="12">
        <f t="shared" si="4"/>
        <v>1</v>
      </c>
      <c r="O21" s="3" t="str">
        <f t="shared" si="4"/>
        <v xml:space="preserve"> </v>
      </c>
      <c r="P21" s="3" t="str">
        <f t="shared" si="4"/>
        <v xml:space="preserve"> </v>
      </c>
      <c r="Q21" s="3" t="str">
        <f t="shared" si="4"/>
        <v xml:space="preserve"> </v>
      </c>
      <c r="R21" s="3" t="str">
        <f t="shared" si="4"/>
        <v xml:space="preserve"> </v>
      </c>
      <c r="S21" s="3" t="str">
        <f t="shared" si="4"/>
        <v xml:space="preserve"> </v>
      </c>
      <c r="T21" s="3" t="str">
        <f t="shared" si="4"/>
        <v xml:space="preserve"> </v>
      </c>
      <c r="U21" s="3" t="str">
        <f t="shared" si="4"/>
        <v xml:space="preserve"> </v>
      </c>
      <c r="V21" s="3" t="str">
        <f t="shared" si="4"/>
        <v xml:space="preserve"> </v>
      </c>
      <c r="W21" s="3" t="str">
        <f t="shared" si="4"/>
        <v xml:space="preserve"> </v>
      </c>
      <c r="X21" s="79" t="s">
        <v>80</v>
      </c>
      <c r="Y21" s="11">
        <v>44650</v>
      </c>
      <c r="Z21" s="83" t="s">
        <v>244</v>
      </c>
    </row>
    <row r="22" spans="1:26" ht="54.75" hidden="1" customHeight="1" x14ac:dyDescent="0.25">
      <c r="A22" s="88" t="s">
        <v>94</v>
      </c>
      <c r="B22" s="94" t="s">
        <v>241</v>
      </c>
      <c r="C22" s="44" t="s">
        <v>19</v>
      </c>
      <c r="D22" s="44" t="s">
        <v>28</v>
      </c>
      <c r="E22" s="7" t="s">
        <v>132</v>
      </c>
      <c r="F22" s="5" t="s">
        <v>107</v>
      </c>
      <c r="G22" s="5">
        <v>25</v>
      </c>
      <c r="H22" s="11">
        <v>44565</v>
      </c>
      <c r="I22" s="5">
        <f t="shared" ref="I22" si="5">+MONTH(H22)</f>
        <v>1</v>
      </c>
      <c r="J22" s="11">
        <f>WORKDAY(H22,G22)</f>
        <v>44600</v>
      </c>
      <c r="K22" s="5">
        <f t="shared" ref="K22" si="6">+MONTH(J22)</f>
        <v>2</v>
      </c>
      <c r="L22" s="3">
        <f t="shared" si="3"/>
        <v>1</v>
      </c>
      <c r="M22" s="3">
        <v>1</v>
      </c>
      <c r="N22" s="3" t="str">
        <f t="shared" si="4"/>
        <v xml:space="preserve"> </v>
      </c>
      <c r="O22" s="3" t="str">
        <f t="shared" si="4"/>
        <v xml:space="preserve"> </v>
      </c>
      <c r="P22" s="3" t="str">
        <f t="shared" si="4"/>
        <v xml:space="preserve"> </v>
      </c>
      <c r="Q22" s="3" t="str">
        <f t="shared" si="4"/>
        <v xml:space="preserve"> </v>
      </c>
      <c r="R22" s="3" t="str">
        <f t="shared" si="4"/>
        <v xml:space="preserve"> </v>
      </c>
      <c r="S22" s="3" t="str">
        <f t="shared" si="4"/>
        <v xml:space="preserve"> </v>
      </c>
      <c r="T22" s="3" t="str">
        <f t="shared" si="4"/>
        <v xml:space="preserve"> </v>
      </c>
      <c r="U22" s="3" t="str">
        <f t="shared" si="4"/>
        <v xml:space="preserve"> </v>
      </c>
      <c r="V22" s="3" t="str">
        <f t="shared" si="4"/>
        <v xml:space="preserve"> </v>
      </c>
      <c r="W22" s="3" t="str">
        <f t="shared" si="4"/>
        <v xml:space="preserve"> </v>
      </c>
      <c r="X22" s="79" t="s">
        <v>80</v>
      </c>
      <c r="Y22" s="11">
        <v>44606</v>
      </c>
      <c r="Z22" s="83">
        <v>202211200023943</v>
      </c>
    </row>
    <row r="23" spans="1:26" ht="54.75" hidden="1" customHeight="1" x14ac:dyDescent="0.25">
      <c r="A23" s="88" t="s">
        <v>94</v>
      </c>
      <c r="B23" s="94" t="s">
        <v>241</v>
      </c>
      <c r="C23" s="44" t="s">
        <v>19</v>
      </c>
      <c r="D23" s="44" t="s">
        <v>29</v>
      </c>
      <c r="E23" s="7" t="s">
        <v>133</v>
      </c>
      <c r="F23" s="5" t="s">
        <v>22</v>
      </c>
      <c r="G23" s="5">
        <v>5</v>
      </c>
      <c r="H23" s="11">
        <v>44573</v>
      </c>
      <c r="I23" s="5">
        <f t="shared" si="0"/>
        <v>1</v>
      </c>
      <c r="J23" s="11">
        <f>WORKDAY(H23,G23)</f>
        <v>44580</v>
      </c>
      <c r="K23" s="5">
        <f t="shared" si="1"/>
        <v>1</v>
      </c>
      <c r="L23" s="3">
        <f t="shared" si="3"/>
        <v>1</v>
      </c>
      <c r="M23" s="3">
        <v>1</v>
      </c>
      <c r="N23" s="3" t="str">
        <f t="shared" si="4"/>
        <v xml:space="preserve"> </v>
      </c>
      <c r="O23" s="3" t="str">
        <f t="shared" si="4"/>
        <v xml:space="preserve"> </v>
      </c>
      <c r="P23" s="3" t="str">
        <f t="shared" si="4"/>
        <v xml:space="preserve"> </v>
      </c>
      <c r="Q23" s="3" t="str">
        <f t="shared" si="4"/>
        <v xml:space="preserve"> </v>
      </c>
      <c r="R23" s="3" t="str">
        <f t="shared" si="4"/>
        <v xml:space="preserve"> </v>
      </c>
      <c r="S23" s="3" t="str">
        <f t="shared" si="4"/>
        <v xml:space="preserve"> </v>
      </c>
      <c r="T23" s="3" t="str">
        <f t="shared" si="4"/>
        <v xml:space="preserve"> </v>
      </c>
      <c r="U23" s="3" t="str">
        <f t="shared" si="4"/>
        <v xml:space="preserve"> </v>
      </c>
      <c r="V23" s="3" t="str">
        <f t="shared" si="4"/>
        <v xml:space="preserve"> </v>
      </c>
      <c r="W23" s="3" t="str">
        <f t="shared" si="4"/>
        <v xml:space="preserve"> </v>
      </c>
      <c r="X23" s="79" t="s">
        <v>80</v>
      </c>
      <c r="Y23" s="11">
        <v>44616</v>
      </c>
      <c r="Z23" s="83"/>
    </row>
    <row r="24" spans="1:26" ht="54.75" hidden="1" customHeight="1" x14ac:dyDescent="0.25">
      <c r="A24" s="88" t="s">
        <v>94</v>
      </c>
      <c r="B24" s="94" t="s">
        <v>241</v>
      </c>
      <c r="C24" s="44" t="s">
        <v>19</v>
      </c>
      <c r="D24" s="44" t="s">
        <v>38</v>
      </c>
      <c r="E24" s="7" t="s">
        <v>135</v>
      </c>
      <c r="F24" s="5" t="s">
        <v>22</v>
      </c>
      <c r="G24" s="5">
        <v>10</v>
      </c>
      <c r="H24" s="11">
        <v>44581</v>
      </c>
      <c r="I24" s="5">
        <f t="shared" si="0"/>
        <v>1</v>
      </c>
      <c r="J24" s="11">
        <v>44602</v>
      </c>
      <c r="K24" s="5">
        <f t="shared" si="1"/>
        <v>2</v>
      </c>
      <c r="L24" s="3">
        <f t="shared" si="3"/>
        <v>1</v>
      </c>
      <c r="M24" s="3">
        <f t="shared" ref="M24:M55" si="7">IF(OR($I24=M$8,$K24=M$8),1," ")</f>
        <v>1</v>
      </c>
      <c r="N24" s="3" t="str">
        <f t="shared" si="4"/>
        <v xml:space="preserve"> </v>
      </c>
      <c r="O24" s="3" t="str">
        <f t="shared" si="4"/>
        <v xml:space="preserve"> </v>
      </c>
      <c r="P24" s="3" t="str">
        <f t="shared" si="4"/>
        <v xml:space="preserve"> </v>
      </c>
      <c r="Q24" s="3" t="str">
        <f t="shared" si="4"/>
        <v xml:space="preserve"> </v>
      </c>
      <c r="R24" s="3" t="str">
        <f t="shared" si="4"/>
        <v xml:space="preserve"> </v>
      </c>
      <c r="S24" s="3" t="str">
        <f t="shared" si="4"/>
        <v xml:space="preserve"> </v>
      </c>
      <c r="T24" s="3" t="str">
        <f t="shared" si="4"/>
        <v xml:space="preserve"> </v>
      </c>
      <c r="U24" s="3" t="str">
        <f t="shared" si="4"/>
        <v xml:space="preserve"> </v>
      </c>
      <c r="V24" s="3" t="str">
        <f t="shared" si="4"/>
        <v xml:space="preserve"> </v>
      </c>
      <c r="W24" s="3" t="str">
        <f t="shared" si="4"/>
        <v xml:space="preserve"> </v>
      </c>
      <c r="X24" s="79" t="s">
        <v>80</v>
      </c>
      <c r="Y24" s="11">
        <v>44616</v>
      </c>
      <c r="Z24" s="83">
        <v>202211200033853</v>
      </c>
    </row>
    <row r="25" spans="1:26" ht="54.75" hidden="1" customHeight="1" x14ac:dyDescent="0.25">
      <c r="A25" s="88" t="s">
        <v>103</v>
      </c>
      <c r="B25" s="94" t="s">
        <v>241</v>
      </c>
      <c r="C25" s="44" t="s">
        <v>103</v>
      </c>
      <c r="D25" s="44" t="s">
        <v>92</v>
      </c>
      <c r="E25" s="7" t="s">
        <v>155</v>
      </c>
      <c r="F25" s="5" t="s">
        <v>90</v>
      </c>
      <c r="G25" s="5">
        <v>1</v>
      </c>
      <c r="H25" s="11">
        <v>44593</v>
      </c>
      <c r="I25" s="5">
        <f t="shared" si="0"/>
        <v>2</v>
      </c>
      <c r="J25" s="11">
        <f>+H25+G25</f>
        <v>44594</v>
      </c>
      <c r="K25" s="5">
        <f t="shared" si="1"/>
        <v>2</v>
      </c>
      <c r="L25" s="3" t="str">
        <f t="shared" si="3"/>
        <v xml:space="preserve"> </v>
      </c>
      <c r="M25" s="3">
        <f t="shared" si="7"/>
        <v>1</v>
      </c>
      <c r="N25" s="3" t="str">
        <f t="shared" si="4"/>
        <v xml:space="preserve"> </v>
      </c>
      <c r="O25" s="3" t="str">
        <f t="shared" si="4"/>
        <v xml:space="preserve"> </v>
      </c>
      <c r="P25" s="3" t="str">
        <f t="shared" si="4"/>
        <v xml:space="preserve"> </v>
      </c>
      <c r="Q25" s="3" t="str">
        <f t="shared" si="4"/>
        <v xml:space="preserve"> </v>
      </c>
      <c r="R25" s="3" t="str">
        <f t="shared" si="4"/>
        <v xml:space="preserve"> </v>
      </c>
      <c r="S25" s="3" t="str">
        <f t="shared" si="4"/>
        <v xml:space="preserve"> </v>
      </c>
      <c r="T25" s="3" t="str">
        <f t="shared" si="4"/>
        <v xml:space="preserve"> </v>
      </c>
      <c r="U25" s="3" t="str">
        <f t="shared" si="4"/>
        <v xml:space="preserve"> </v>
      </c>
      <c r="V25" s="3" t="str">
        <f t="shared" si="4"/>
        <v xml:space="preserve"> </v>
      </c>
      <c r="W25" s="3" t="str">
        <f t="shared" si="4"/>
        <v xml:space="preserve"> </v>
      </c>
      <c r="X25" s="79" t="s">
        <v>80</v>
      </c>
      <c r="Y25" s="11">
        <v>44613</v>
      </c>
      <c r="Z25" s="83">
        <v>202211200033963</v>
      </c>
    </row>
    <row r="26" spans="1:26" s="51" customFormat="1" ht="54.75" hidden="1" customHeight="1" x14ac:dyDescent="0.25">
      <c r="A26" s="88" t="s">
        <v>85</v>
      </c>
      <c r="B26" s="94" t="s">
        <v>241</v>
      </c>
      <c r="C26" s="44" t="s">
        <v>30</v>
      </c>
      <c r="D26" s="44" t="s">
        <v>209</v>
      </c>
      <c r="E26" s="7" t="s">
        <v>136</v>
      </c>
      <c r="F26" s="5" t="s">
        <v>84</v>
      </c>
      <c r="G26" s="5">
        <v>3</v>
      </c>
      <c r="H26" s="11">
        <v>44593</v>
      </c>
      <c r="I26" s="5">
        <f t="shared" si="0"/>
        <v>2</v>
      </c>
      <c r="J26" s="11">
        <f>WORKDAY(H26,G26)</f>
        <v>44596</v>
      </c>
      <c r="K26" s="5">
        <f t="shared" si="1"/>
        <v>2</v>
      </c>
      <c r="L26" s="3" t="str">
        <f t="shared" si="3"/>
        <v xml:space="preserve"> </v>
      </c>
      <c r="M26" s="3">
        <f t="shared" si="7"/>
        <v>1</v>
      </c>
      <c r="N26" s="3" t="str">
        <f t="shared" si="4"/>
        <v xml:space="preserve"> </v>
      </c>
      <c r="O26" s="3" t="str">
        <f t="shared" si="4"/>
        <v xml:space="preserve"> </v>
      </c>
      <c r="P26" s="3" t="str">
        <f t="shared" si="4"/>
        <v xml:space="preserve"> </v>
      </c>
      <c r="Q26" s="3" t="str">
        <f t="shared" si="4"/>
        <v xml:space="preserve"> </v>
      </c>
      <c r="R26" s="3" t="str">
        <f t="shared" si="4"/>
        <v xml:space="preserve"> </v>
      </c>
      <c r="S26" s="3" t="str">
        <f t="shared" si="4"/>
        <v xml:space="preserve"> </v>
      </c>
      <c r="T26" s="3" t="str">
        <f t="shared" si="4"/>
        <v xml:space="preserve"> </v>
      </c>
      <c r="U26" s="3" t="str">
        <f t="shared" si="4"/>
        <v xml:space="preserve"> </v>
      </c>
      <c r="V26" s="3" t="str">
        <f t="shared" si="4"/>
        <v xml:space="preserve"> </v>
      </c>
      <c r="W26" s="3" t="str">
        <f t="shared" si="4"/>
        <v xml:space="preserve"> </v>
      </c>
      <c r="X26" s="79" t="s">
        <v>80</v>
      </c>
      <c r="Y26" s="11">
        <v>44608</v>
      </c>
      <c r="Z26" s="83">
        <v>202211200040571</v>
      </c>
    </row>
    <row r="27" spans="1:26" ht="54.75" hidden="1" customHeight="1" x14ac:dyDescent="0.25">
      <c r="A27" s="88" t="s">
        <v>94</v>
      </c>
      <c r="B27" s="94" t="s">
        <v>241</v>
      </c>
      <c r="C27" s="44" t="s">
        <v>19</v>
      </c>
      <c r="D27" s="44" t="s">
        <v>39</v>
      </c>
      <c r="E27" s="1" t="s">
        <v>40</v>
      </c>
      <c r="F27" s="5" t="s">
        <v>243</v>
      </c>
      <c r="G27" s="5">
        <v>8</v>
      </c>
      <c r="H27" s="11">
        <f>+J27-G27</f>
        <v>44594</v>
      </c>
      <c r="I27" s="5">
        <f t="shared" si="0"/>
        <v>2</v>
      </c>
      <c r="J27" s="11">
        <v>44602</v>
      </c>
      <c r="K27" s="5">
        <f t="shared" si="1"/>
        <v>2</v>
      </c>
      <c r="L27" s="3" t="str">
        <f t="shared" si="3"/>
        <v xml:space="preserve"> </v>
      </c>
      <c r="M27" s="3">
        <f t="shared" si="7"/>
        <v>1</v>
      </c>
      <c r="N27" s="3" t="str">
        <f t="shared" si="4"/>
        <v xml:space="preserve"> </v>
      </c>
      <c r="O27" s="3" t="str">
        <f t="shared" si="4"/>
        <v xml:space="preserve"> </v>
      </c>
      <c r="P27" s="3" t="str">
        <f t="shared" si="4"/>
        <v xml:space="preserve"> </v>
      </c>
      <c r="Q27" s="3" t="str">
        <f t="shared" si="4"/>
        <v xml:space="preserve"> </v>
      </c>
      <c r="R27" s="3" t="str">
        <f t="shared" si="4"/>
        <v xml:space="preserve"> </v>
      </c>
      <c r="S27" s="3" t="str">
        <f t="shared" si="4"/>
        <v xml:space="preserve"> </v>
      </c>
      <c r="T27" s="3" t="str">
        <f t="shared" si="4"/>
        <v xml:space="preserve"> </v>
      </c>
      <c r="U27" s="3" t="str">
        <f t="shared" si="4"/>
        <v xml:space="preserve"> </v>
      </c>
      <c r="V27" s="3" t="str">
        <f t="shared" si="4"/>
        <v xml:space="preserve"> </v>
      </c>
      <c r="W27" s="3" t="str">
        <f t="shared" si="4"/>
        <v xml:space="preserve"> </v>
      </c>
      <c r="X27" s="79" t="s">
        <v>80</v>
      </c>
      <c r="Y27" s="11">
        <v>44620</v>
      </c>
      <c r="Z27" s="83">
        <v>202211200033853</v>
      </c>
    </row>
    <row r="28" spans="1:26" ht="72" customHeight="1" x14ac:dyDescent="0.25">
      <c r="A28" s="88" t="s">
        <v>94</v>
      </c>
      <c r="B28" s="88"/>
      <c r="C28" s="44" t="s">
        <v>34</v>
      </c>
      <c r="D28" s="44" t="s">
        <v>110</v>
      </c>
      <c r="E28" s="7" t="s">
        <v>134</v>
      </c>
      <c r="F28" s="5" t="s">
        <v>35</v>
      </c>
      <c r="G28" s="5">
        <v>30</v>
      </c>
      <c r="H28" s="11">
        <v>44599</v>
      </c>
      <c r="I28" s="5">
        <f t="shared" si="0"/>
        <v>2</v>
      </c>
      <c r="J28" s="11">
        <f>WORKDAY(H28,G28,1)</f>
        <v>44641</v>
      </c>
      <c r="K28" s="5">
        <f t="shared" si="1"/>
        <v>3</v>
      </c>
      <c r="L28" s="3" t="str">
        <f t="shared" si="3"/>
        <v xml:space="preserve"> </v>
      </c>
      <c r="M28" s="3">
        <f t="shared" si="7"/>
        <v>1</v>
      </c>
      <c r="N28" s="3">
        <f t="shared" si="4"/>
        <v>1</v>
      </c>
      <c r="O28" s="3" t="str">
        <f t="shared" si="4"/>
        <v xml:space="preserve"> </v>
      </c>
      <c r="P28" s="3" t="str">
        <f t="shared" si="4"/>
        <v xml:space="preserve"> </v>
      </c>
      <c r="Q28" s="3" t="str">
        <f t="shared" si="4"/>
        <v xml:space="preserve"> </v>
      </c>
      <c r="R28" s="3" t="str">
        <f t="shared" si="4"/>
        <v xml:space="preserve"> </v>
      </c>
      <c r="S28" s="3" t="str">
        <f t="shared" si="4"/>
        <v xml:space="preserve"> </v>
      </c>
      <c r="T28" s="3" t="str">
        <f t="shared" si="4"/>
        <v xml:space="preserve"> </v>
      </c>
      <c r="U28" s="3" t="str">
        <f t="shared" si="4"/>
        <v xml:space="preserve"> </v>
      </c>
      <c r="V28" s="3" t="str">
        <f t="shared" si="4"/>
        <v xml:space="preserve"> </v>
      </c>
      <c r="W28" s="3" t="str">
        <f t="shared" si="4"/>
        <v xml:space="preserve"> </v>
      </c>
      <c r="X28" s="79" t="s">
        <v>82</v>
      </c>
      <c r="Y28" s="11"/>
      <c r="Z28" s="11"/>
    </row>
    <row r="29" spans="1:26" ht="54.75" hidden="1" customHeight="1" x14ac:dyDescent="0.25">
      <c r="A29" s="88" t="s">
        <v>103</v>
      </c>
      <c r="B29" s="94" t="s">
        <v>241</v>
      </c>
      <c r="C29" s="44" t="s">
        <v>103</v>
      </c>
      <c r="D29" s="44" t="s">
        <v>86</v>
      </c>
      <c r="E29" s="7" t="s">
        <v>205</v>
      </c>
      <c r="F29" s="5" t="s">
        <v>206</v>
      </c>
      <c r="G29" s="5">
        <v>2</v>
      </c>
      <c r="H29" s="11">
        <v>44599</v>
      </c>
      <c r="I29" s="5">
        <f t="shared" si="0"/>
        <v>2</v>
      </c>
      <c r="J29" s="11">
        <f>+H29+G29</f>
        <v>44601</v>
      </c>
      <c r="K29" s="5">
        <f t="shared" si="1"/>
        <v>2</v>
      </c>
      <c r="L29" s="3" t="str">
        <f t="shared" si="3"/>
        <v xml:space="preserve"> </v>
      </c>
      <c r="M29" s="3">
        <f t="shared" si="7"/>
        <v>1</v>
      </c>
      <c r="N29" s="3" t="str">
        <f t="shared" si="4"/>
        <v xml:space="preserve"> </v>
      </c>
      <c r="O29" s="3" t="str">
        <f t="shared" si="4"/>
        <v xml:space="preserve"> </v>
      </c>
      <c r="P29" s="3" t="str">
        <f t="shared" si="4"/>
        <v xml:space="preserve"> </v>
      </c>
      <c r="Q29" s="3" t="str">
        <f t="shared" si="4"/>
        <v xml:space="preserve"> </v>
      </c>
      <c r="R29" s="3" t="str">
        <f t="shared" si="4"/>
        <v xml:space="preserve"> </v>
      </c>
      <c r="S29" s="3" t="str">
        <f t="shared" si="4"/>
        <v xml:space="preserve"> </v>
      </c>
      <c r="T29" s="3" t="str">
        <f t="shared" si="4"/>
        <v xml:space="preserve"> </v>
      </c>
      <c r="U29" s="3" t="str">
        <f t="shared" si="4"/>
        <v xml:space="preserve"> </v>
      </c>
      <c r="V29" s="3" t="str">
        <f t="shared" si="4"/>
        <v xml:space="preserve"> </v>
      </c>
      <c r="W29" s="3" t="str">
        <f t="shared" si="4"/>
        <v xml:space="preserve"> </v>
      </c>
      <c r="X29" s="79" t="s">
        <v>80</v>
      </c>
      <c r="Y29" s="11">
        <v>44602</v>
      </c>
      <c r="Z29" s="83">
        <v>20211200018531</v>
      </c>
    </row>
    <row r="30" spans="1:26" ht="54.75" hidden="1" customHeight="1" x14ac:dyDescent="0.25">
      <c r="A30" s="88" t="s">
        <v>103</v>
      </c>
      <c r="B30" s="94" t="s">
        <v>241</v>
      </c>
      <c r="C30" s="44" t="s">
        <v>103</v>
      </c>
      <c r="D30" s="44" t="s">
        <v>207</v>
      </c>
      <c r="E30" s="7" t="s">
        <v>208</v>
      </c>
      <c r="F30" s="5" t="s">
        <v>90</v>
      </c>
      <c r="G30" s="5">
        <v>2</v>
      </c>
      <c r="H30" s="11">
        <v>44599</v>
      </c>
      <c r="I30" s="5">
        <f t="shared" si="0"/>
        <v>2</v>
      </c>
      <c r="J30" s="11">
        <f>+H30+G30</f>
        <v>44601</v>
      </c>
      <c r="K30" s="5">
        <f t="shared" si="1"/>
        <v>2</v>
      </c>
      <c r="L30" s="3" t="str">
        <f t="shared" si="3"/>
        <v xml:space="preserve"> </v>
      </c>
      <c r="M30" s="3">
        <f t="shared" si="7"/>
        <v>1</v>
      </c>
      <c r="N30" s="3" t="str">
        <f t="shared" ref="N30:W39" si="8">IF(OR($I30=N$8,$K30=N$8),1," ")</f>
        <v xml:space="preserve"> </v>
      </c>
      <c r="O30" s="3" t="str">
        <f t="shared" si="8"/>
        <v xml:space="preserve"> </v>
      </c>
      <c r="P30" s="3" t="str">
        <f t="shared" si="8"/>
        <v xml:space="preserve"> </v>
      </c>
      <c r="Q30" s="3" t="str">
        <f t="shared" si="8"/>
        <v xml:space="preserve"> </v>
      </c>
      <c r="R30" s="3" t="str">
        <f t="shared" si="8"/>
        <v xml:space="preserve"> </v>
      </c>
      <c r="S30" s="3" t="str">
        <f t="shared" si="8"/>
        <v xml:space="preserve"> </v>
      </c>
      <c r="T30" s="3" t="str">
        <f t="shared" si="8"/>
        <v xml:space="preserve"> </v>
      </c>
      <c r="U30" s="3" t="str">
        <f t="shared" si="8"/>
        <v xml:space="preserve"> </v>
      </c>
      <c r="V30" s="3" t="str">
        <f t="shared" si="8"/>
        <v xml:space="preserve"> </v>
      </c>
      <c r="W30" s="3" t="str">
        <f t="shared" si="8"/>
        <v xml:space="preserve"> </v>
      </c>
      <c r="X30" s="79" t="s">
        <v>80</v>
      </c>
      <c r="Y30" s="11">
        <v>44613</v>
      </c>
      <c r="Z30" s="83">
        <v>202211200020823</v>
      </c>
    </row>
    <row r="31" spans="1:26" ht="54.75" customHeight="1" x14ac:dyDescent="0.25">
      <c r="A31" s="88" t="s">
        <v>103</v>
      </c>
      <c r="B31" s="94" t="s">
        <v>241</v>
      </c>
      <c r="C31" s="44" t="s">
        <v>103</v>
      </c>
      <c r="D31" s="44" t="s">
        <v>78</v>
      </c>
      <c r="E31" s="7" t="s">
        <v>153</v>
      </c>
      <c r="F31" s="5" t="s">
        <v>90</v>
      </c>
      <c r="G31" s="5">
        <v>5</v>
      </c>
      <c r="H31" s="11">
        <f>+J31-G31</f>
        <v>44616</v>
      </c>
      <c r="I31" s="5">
        <f t="shared" si="0"/>
        <v>2</v>
      </c>
      <c r="J31" s="11">
        <v>44621</v>
      </c>
      <c r="K31" s="5">
        <f t="shared" si="1"/>
        <v>3</v>
      </c>
      <c r="L31" s="3" t="str">
        <f t="shared" si="3"/>
        <v xml:space="preserve"> </v>
      </c>
      <c r="M31" s="3">
        <f t="shared" si="7"/>
        <v>1</v>
      </c>
      <c r="N31" s="3">
        <f t="shared" si="8"/>
        <v>1</v>
      </c>
      <c r="O31" s="3" t="str">
        <f t="shared" si="8"/>
        <v xml:space="preserve"> </v>
      </c>
      <c r="P31" s="3" t="str">
        <f t="shared" si="8"/>
        <v xml:space="preserve"> </v>
      </c>
      <c r="Q31" s="3" t="str">
        <f t="shared" si="8"/>
        <v xml:space="preserve"> </v>
      </c>
      <c r="R31" s="3" t="str">
        <f t="shared" si="8"/>
        <v xml:space="preserve"> </v>
      </c>
      <c r="S31" s="3" t="str">
        <f t="shared" si="8"/>
        <v xml:space="preserve"> </v>
      </c>
      <c r="T31" s="3" t="str">
        <f t="shared" si="8"/>
        <v xml:space="preserve"> </v>
      </c>
      <c r="U31" s="3" t="str">
        <f t="shared" si="8"/>
        <v xml:space="preserve"> </v>
      </c>
      <c r="V31" s="3" t="str">
        <f t="shared" si="8"/>
        <v xml:space="preserve"> </v>
      </c>
      <c r="W31" s="3" t="str">
        <f t="shared" si="8"/>
        <v xml:space="preserve"> </v>
      </c>
      <c r="X31" s="79" t="s">
        <v>80</v>
      </c>
      <c r="Y31" s="11">
        <v>44621</v>
      </c>
      <c r="Z31" s="83">
        <v>202211200023943</v>
      </c>
    </row>
    <row r="32" spans="1:26" ht="54.75" customHeight="1" x14ac:dyDescent="0.25">
      <c r="A32" s="88" t="s">
        <v>94</v>
      </c>
      <c r="B32" s="88"/>
      <c r="C32" s="44" t="s">
        <v>34</v>
      </c>
      <c r="D32" s="44" t="s">
        <v>59</v>
      </c>
      <c r="E32" s="1" t="s">
        <v>121</v>
      </c>
      <c r="F32" s="5" t="s">
        <v>108</v>
      </c>
      <c r="G32" s="5">
        <v>30</v>
      </c>
      <c r="H32" s="11">
        <v>44606</v>
      </c>
      <c r="I32" s="5">
        <f t="shared" si="0"/>
        <v>2</v>
      </c>
      <c r="J32" s="11">
        <f t="shared" ref="J32:J36" si="9">WORKDAY(H32,G32,1)</f>
        <v>44648</v>
      </c>
      <c r="K32" s="5">
        <f t="shared" si="1"/>
        <v>3</v>
      </c>
      <c r="L32" s="3" t="str">
        <f t="shared" si="3"/>
        <v xml:space="preserve"> </v>
      </c>
      <c r="M32" s="3">
        <f t="shared" si="7"/>
        <v>1</v>
      </c>
      <c r="N32" s="3">
        <f t="shared" si="8"/>
        <v>1</v>
      </c>
      <c r="O32" s="3" t="str">
        <f t="shared" si="8"/>
        <v xml:space="preserve"> </v>
      </c>
      <c r="P32" s="3" t="str">
        <f t="shared" si="8"/>
        <v xml:space="preserve"> </v>
      </c>
      <c r="Q32" s="3" t="str">
        <f t="shared" si="8"/>
        <v xml:space="preserve"> </v>
      </c>
      <c r="R32" s="3" t="str">
        <f t="shared" si="8"/>
        <v xml:space="preserve"> </v>
      </c>
      <c r="S32" s="3" t="str">
        <f t="shared" si="8"/>
        <v xml:space="preserve"> </v>
      </c>
      <c r="T32" s="3" t="str">
        <f t="shared" si="8"/>
        <v xml:space="preserve"> </v>
      </c>
      <c r="U32" s="3" t="str">
        <f t="shared" si="8"/>
        <v xml:space="preserve"> </v>
      </c>
      <c r="V32" s="3" t="str">
        <f t="shared" si="8"/>
        <v xml:space="preserve"> </v>
      </c>
      <c r="W32" s="3" t="str">
        <f t="shared" si="8"/>
        <v xml:space="preserve"> </v>
      </c>
      <c r="X32" s="79" t="s">
        <v>82</v>
      </c>
      <c r="Y32" s="11"/>
      <c r="Z32" s="83"/>
    </row>
    <row r="33" spans="1:26" ht="54.75" hidden="1" customHeight="1" x14ac:dyDescent="0.25">
      <c r="A33" s="88" t="s">
        <v>94</v>
      </c>
      <c r="B33" s="88"/>
      <c r="C33" s="44" t="s">
        <v>34</v>
      </c>
      <c r="D33" s="44" t="s">
        <v>112</v>
      </c>
      <c r="E33" s="1" t="s">
        <v>159</v>
      </c>
      <c r="F33" s="5" t="s">
        <v>22</v>
      </c>
      <c r="G33" s="5">
        <v>35</v>
      </c>
      <c r="H33" s="11">
        <v>44606</v>
      </c>
      <c r="I33" s="5">
        <f t="shared" si="0"/>
        <v>2</v>
      </c>
      <c r="J33" s="11">
        <f t="shared" si="9"/>
        <v>44655</v>
      </c>
      <c r="K33" s="5">
        <f t="shared" si="1"/>
        <v>4</v>
      </c>
      <c r="L33" s="3" t="str">
        <f t="shared" si="3"/>
        <v xml:space="preserve"> </v>
      </c>
      <c r="M33" s="3">
        <f t="shared" si="7"/>
        <v>1</v>
      </c>
      <c r="N33" s="3">
        <v>1</v>
      </c>
      <c r="O33" s="3">
        <f t="shared" si="8"/>
        <v>1</v>
      </c>
      <c r="P33" s="3" t="str">
        <f t="shared" si="8"/>
        <v xml:space="preserve"> </v>
      </c>
      <c r="Q33" s="3" t="str">
        <f t="shared" si="8"/>
        <v xml:space="preserve"> </v>
      </c>
      <c r="R33" s="3" t="str">
        <f t="shared" si="8"/>
        <v xml:space="preserve"> </v>
      </c>
      <c r="S33" s="3" t="str">
        <f t="shared" si="8"/>
        <v xml:space="preserve"> </v>
      </c>
      <c r="T33" s="3" t="str">
        <f t="shared" si="8"/>
        <v xml:space="preserve"> </v>
      </c>
      <c r="U33" s="3" t="str">
        <f t="shared" si="8"/>
        <v xml:space="preserve"> </v>
      </c>
      <c r="V33" s="3" t="str">
        <f t="shared" si="8"/>
        <v xml:space="preserve"> </v>
      </c>
      <c r="W33" s="3" t="str">
        <f t="shared" si="8"/>
        <v xml:space="preserve"> </v>
      </c>
      <c r="X33" s="79" t="s">
        <v>100</v>
      </c>
      <c r="Y33" s="11"/>
      <c r="Z33" s="83"/>
    </row>
    <row r="34" spans="1:26" s="51" customFormat="1" ht="54.75" customHeight="1" x14ac:dyDescent="0.25">
      <c r="A34" s="88" t="s">
        <v>94</v>
      </c>
      <c r="B34" s="88"/>
      <c r="C34" s="44" t="s">
        <v>34</v>
      </c>
      <c r="D34" s="44" t="s">
        <v>66</v>
      </c>
      <c r="E34" s="1" t="s">
        <v>227</v>
      </c>
      <c r="F34" s="5" t="s">
        <v>243</v>
      </c>
      <c r="G34" s="5">
        <v>30</v>
      </c>
      <c r="H34" s="11">
        <v>44606</v>
      </c>
      <c r="I34" s="5">
        <f t="shared" si="0"/>
        <v>2</v>
      </c>
      <c r="J34" s="11">
        <f t="shared" si="9"/>
        <v>44648</v>
      </c>
      <c r="K34" s="5">
        <f t="shared" si="1"/>
        <v>3</v>
      </c>
      <c r="L34" s="3" t="str">
        <f t="shared" si="3"/>
        <v xml:space="preserve"> </v>
      </c>
      <c r="M34" s="3">
        <f t="shared" si="7"/>
        <v>1</v>
      </c>
      <c r="N34" s="3">
        <f t="shared" si="8"/>
        <v>1</v>
      </c>
      <c r="O34" s="3" t="str">
        <f t="shared" si="8"/>
        <v xml:space="preserve"> </v>
      </c>
      <c r="P34" s="3" t="str">
        <f t="shared" si="8"/>
        <v xml:space="preserve"> </v>
      </c>
      <c r="Q34" s="3" t="str">
        <f t="shared" si="8"/>
        <v xml:space="preserve"> </v>
      </c>
      <c r="R34" s="3" t="str">
        <f t="shared" si="8"/>
        <v xml:space="preserve"> </v>
      </c>
      <c r="S34" s="3" t="str">
        <f t="shared" si="8"/>
        <v xml:space="preserve"> </v>
      </c>
      <c r="T34" s="3" t="str">
        <f t="shared" si="8"/>
        <v xml:space="preserve"> </v>
      </c>
      <c r="U34" s="3" t="str">
        <f t="shared" si="8"/>
        <v xml:space="preserve"> </v>
      </c>
      <c r="V34" s="3" t="str">
        <f t="shared" si="8"/>
        <v xml:space="preserve"> </v>
      </c>
      <c r="W34" s="3" t="str">
        <f t="shared" si="8"/>
        <v xml:space="preserve"> </v>
      </c>
      <c r="X34" s="79" t="s">
        <v>102</v>
      </c>
      <c r="Y34" s="11"/>
      <c r="Z34" s="83"/>
    </row>
    <row r="35" spans="1:26" ht="54.75" customHeight="1" x14ac:dyDescent="0.25">
      <c r="A35" s="88" t="s">
        <v>94</v>
      </c>
      <c r="B35" s="88"/>
      <c r="C35" s="44" t="s">
        <v>34</v>
      </c>
      <c r="D35" s="44" t="s">
        <v>111</v>
      </c>
      <c r="E35" s="7" t="s">
        <v>42</v>
      </c>
      <c r="F35" s="5" t="s">
        <v>90</v>
      </c>
      <c r="G35" s="5">
        <v>30</v>
      </c>
      <c r="H35" s="11">
        <v>44607</v>
      </c>
      <c r="I35" s="5">
        <f t="shared" si="0"/>
        <v>2</v>
      </c>
      <c r="J35" s="11">
        <f t="shared" si="9"/>
        <v>44649</v>
      </c>
      <c r="K35" s="5">
        <f t="shared" si="1"/>
        <v>3</v>
      </c>
      <c r="L35" s="3" t="str">
        <f t="shared" si="3"/>
        <v xml:space="preserve"> </v>
      </c>
      <c r="M35" s="3">
        <f t="shared" si="7"/>
        <v>1</v>
      </c>
      <c r="N35" s="3">
        <f t="shared" si="8"/>
        <v>1</v>
      </c>
      <c r="O35" s="3" t="str">
        <f t="shared" si="8"/>
        <v xml:space="preserve"> </v>
      </c>
      <c r="P35" s="3" t="str">
        <f t="shared" si="8"/>
        <v xml:space="preserve"> </v>
      </c>
      <c r="Q35" s="3" t="str">
        <f t="shared" si="8"/>
        <v xml:space="preserve"> </v>
      </c>
      <c r="R35" s="3" t="str">
        <f t="shared" si="8"/>
        <v xml:space="preserve"> </v>
      </c>
      <c r="S35" s="3" t="str">
        <f t="shared" si="8"/>
        <v xml:space="preserve"> </v>
      </c>
      <c r="T35" s="3" t="str">
        <f t="shared" si="8"/>
        <v xml:space="preserve"> </v>
      </c>
      <c r="U35" s="3" t="str">
        <f t="shared" si="8"/>
        <v xml:space="preserve"> </v>
      </c>
      <c r="V35" s="3" t="str">
        <f t="shared" si="8"/>
        <v xml:space="preserve"> </v>
      </c>
      <c r="W35" s="3" t="str">
        <f t="shared" si="8"/>
        <v xml:space="preserve"> </v>
      </c>
      <c r="X35" s="79" t="s">
        <v>82</v>
      </c>
      <c r="Y35" s="11"/>
      <c r="Z35" s="83"/>
    </row>
    <row r="36" spans="1:26" ht="54.75" customHeight="1" x14ac:dyDescent="0.25">
      <c r="A36" s="88" t="s">
        <v>94</v>
      </c>
      <c r="B36" s="88"/>
      <c r="C36" s="44" t="s">
        <v>34</v>
      </c>
      <c r="D36" s="44" t="s">
        <v>58</v>
      </c>
      <c r="E36" s="1" t="s">
        <v>121</v>
      </c>
      <c r="F36" s="5" t="s">
        <v>107</v>
      </c>
      <c r="G36" s="5">
        <v>30</v>
      </c>
      <c r="H36" s="11">
        <v>44608</v>
      </c>
      <c r="I36" s="5">
        <f t="shared" si="0"/>
        <v>2</v>
      </c>
      <c r="J36" s="11">
        <f t="shared" si="9"/>
        <v>44650</v>
      </c>
      <c r="K36" s="5">
        <f t="shared" si="1"/>
        <v>3</v>
      </c>
      <c r="L36" s="3" t="str">
        <f t="shared" si="3"/>
        <v xml:space="preserve"> </v>
      </c>
      <c r="M36" s="3">
        <f t="shared" si="7"/>
        <v>1</v>
      </c>
      <c r="N36" s="3">
        <f t="shared" si="8"/>
        <v>1</v>
      </c>
      <c r="O36" s="3" t="str">
        <f t="shared" si="8"/>
        <v xml:space="preserve"> </v>
      </c>
      <c r="P36" s="3" t="str">
        <f t="shared" si="8"/>
        <v xml:space="preserve"> </v>
      </c>
      <c r="Q36" s="3" t="str">
        <f t="shared" si="8"/>
        <v xml:space="preserve"> </v>
      </c>
      <c r="R36" s="3" t="str">
        <f t="shared" si="8"/>
        <v xml:space="preserve"> </v>
      </c>
      <c r="S36" s="3" t="str">
        <f t="shared" si="8"/>
        <v xml:space="preserve"> </v>
      </c>
      <c r="T36" s="3" t="str">
        <f t="shared" si="8"/>
        <v xml:space="preserve"> </v>
      </c>
      <c r="U36" s="3" t="str">
        <f t="shared" si="8"/>
        <v xml:space="preserve"> </v>
      </c>
      <c r="V36" s="3" t="str">
        <f t="shared" si="8"/>
        <v xml:space="preserve"> </v>
      </c>
      <c r="W36" s="3" t="str">
        <f t="shared" si="8"/>
        <v xml:space="preserve"> </v>
      </c>
      <c r="X36" s="79" t="s">
        <v>82</v>
      </c>
      <c r="Y36" s="11"/>
      <c r="Z36" s="83"/>
    </row>
    <row r="37" spans="1:26" ht="54.75" customHeight="1" x14ac:dyDescent="0.25">
      <c r="A37" s="88" t="s">
        <v>94</v>
      </c>
      <c r="B37" s="94" t="s">
        <v>241</v>
      </c>
      <c r="C37" s="44" t="s">
        <v>19</v>
      </c>
      <c r="D37" s="44" t="s">
        <v>95</v>
      </c>
      <c r="E37" s="7" t="s">
        <v>210</v>
      </c>
      <c r="F37" s="5" t="s">
        <v>22</v>
      </c>
      <c r="G37" s="5">
        <v>5</v>
      </c>
      <c r="H37" s="11">
        <f>+J37-G37</f>
        <v>44630</v>
      </c>
      <c r="I37" s="5">
        <f t="shared" si="0"/>
        <v>3</v>
      </c>
      <c r="J37" s="11">
        <v>44635</v>
      </c>
      <c r="K37" s="5">
        <f t="shared" si="1"/>
        <v>3</v>
      </c>
      <c r="L37" s="3" t="str">
        <f t="shared" si="3"/>
        <v xml:space="preserve"> </v>
      </c>
      <c r="M37" s="3" t="str">
        <f t="shared" si="7"/>
        <v xml:space="preserve"> </v>
      </c>
      <c r="N37" s="3">
        <f t="shared" si="8"/>
        <v>1</v>
      </c>
      <c r="O37" s="3" t="str">
        <f t="shared" si="8"/>
        <v xml:space="preserve"> </v>
      </c>
      <c r="P37" s="3" t="str">
        <f t="shared" si="8"/>
        <v xml:space="preserve"> </v>
      </c>
      <c r="Q37" s="3" t="str">
        <f t="shared" si="8"/>
        <v xml:space="preserve"> </v>
      </c>
      <c r="R37" s="3" t="str">
        <f t="shared" si="8"/>
        <v xml:space="preserve"> </v>
      </c>
      <c r="S37" s="3" t="str">
        <f t="shared" si="8"/>
        <v xml:space="preserve"> </v>
      </c>
      <c r="T37" s="3" t="str">
        <f t="shared" si="8"/>
        <v xml:space="preserve"> </v>
      </c>
      <c r="U37" s="3" t="str">
        <f t="shared" si="8"/>
        <v xml:space="preserve"> </v>
      </c>
      <c r="V37" s="3" t="str">
        <f t="shared" si="8"/>
        <v xml:space="preserve"> </v>
      </c>
      <c r="W37" s="3" t="str">
        <f t="shared" si="8"/>
        <v xml:space="preserve"> </v>
      </c>
      <c r="X37" s="79" t="s">
        <v>80</v>
      </c>
      <c r="Y37" s="11">
        <v>44635</v>
      </c>
      <c r="Z37" s="83">
        <v>202217000029063</v>
      </c>
    </row>
    <row r="38" spans="1:26" ht="54.75" customHeight="1" x14ac:dyDescent="0.25">
      <c r="A38" s="88" t="s">
        <v>103</v>
      </c>
      <c r="B38" s="94" t="s">
        <v>241</v>
      </c>
      <c r="C38" s="44" t="s">
        <v>103</v>
      </c>
      <c r="D38" s="44" t="s">
        <v>92</v>
      </c>
      <c r="E38" s="7" t="s">
        <v>155</v>
      </c>
      <c r="F38" s="5" t="s">
        <v>90</v>
      </c>
      <c r="G38" s="5">
        <v>1</v>
      </c>
      <c r="H38" s="11">
        <v>44621</v>
      </c>
      <c r="I38" s="5">
        <f t="shared" si="0"/>
        <v>3</v>
      </c>
      <c r="J38" s="11">
        <f>+H38+G38</f>
        <v>44622</v>
      </c>
      <c r="K38" s="5">
        <f t="shared" si="1"/>
        <v>3</v>
      </c>
      <c r="L38" s="3" t="str">
        <f t="shared" si="3"/>
        <v xml:space="preserve"> </v>
      </c>
      <c r="M38" s="3" t="str">
        <f t="shared" si="7"/>
        <v xml:space="preserve"> </v>
      </c>
      <c r="N38" s="3">
        <f t="shared" si="8"/>
        <v>1</v>
      </c>
      <c r="O38" s="3" t="str">
        <f t="shared" si="8"/>
        <v xml:space="preserve"> </v>
      </c>
      <c r="P38" s="3" t="str">
        <f t="shared" si="8"/>
        <v xml:space="preserve"> </v>
      </c>
      <c r="Q38" s="3" t="str">
        <f t="shared" si="8"/>
        <v xml:space="preserve"> </v>
      </c>
      <c r="R38" s="3" t="str">
        <f t="shared" si="8"/>
        <v xml:space="preserve"> </v>
      </c>
      <c r="S38" s="3" t="str">
        <f t="shared" si="8"/>
        <v xml:space="preserve"> </v>
      </c>
      <c r="T38" s="3" t="str">
        <f t="shared" si="8"/>
        <v xml:space="preserve"> </v>
      </c>
      <c r="U38" s="3" t="str">
        <f t="shared" si="8"/>
        <v xml:space="preserve"> </v>
      </c>
      <c r="V38" s="3" t="str">
        <f t="shared" si="8"/>
        <v xml:space="preserve"> </v>
      </c>
      <c r="W38" s="3" t="str">
        <f t="shared" si="8"/>
        <v xml:space="preserve"> </v>
      </c>
      <c r="X38" s="79" t="s">
        <v>80</v>
      </c>
      <c r="Y38" s="11">
        <v>44622</v>
      </c>
      <c r="Z38" s="83">
        <v>202211200033853</v>
      </c>
    </row>
    <row r="39" spans="1:26" ht="96.75" customHeight="1" x14ac:dyDescent="0.25">
      <c r="A39" s="88" t="s">
        <v>94</v>
      </c>
      <c r="B39" s="94" t="s">
        <v>241</v>
      </c>
      <c r="C39" s="44" t="s">
        <v>19</v>
      </c>
      <c r="D39" s="44" t="s">
        <v>36</v>
      </c>
      <c r="E39" s="7" t="s">
        <v>37</v>
      </c>
      <c r="F39" s="5" t="s">
        <v>35</v>
      </c>
      <c r="G39" s="5">
        <v>15</v>
      </c>
      <c r="H39" s="11">
        <f>+J39-G39</f>
        <v>44623</v>
      </c>
      <c r="I39" s="5">
        <f t="shared" si="0"/>
        <v>3</v>
      </c>
      <c r="J39" s="11">
        <v>44638</v>
      </c>
      <c r="K39" s="5">
        <f t="shared" si="1"/>
        <v>3</v>
      </c>
      <c r="L39" s="3" t="str">
        <f t="shared" si="3"/>
        <v xml:space="preserve"> </v>
      </c>
      <c r="M39" s="3" t="str">
        <f t="shared" si="7"/>
        <v xml:space="preserve"> </v>
      </c>
      <c r="N39" s="3">
        <f t="shared" si="8"/>
        <v>1</v>
      </c>
      <c r="O39" s="3" t="str">
        <f t="shared" si="8"/>
        <v xml:space="preserve"> </v>
      </c>
      <c r="P39" s="3" t="str">
        <f t="shared" si="8"/>
        <v xml:space="preserve"> </v>
      </c>
      <c r="Q39" s="3" t="str">
        <f t="shared" si="8"/>
        <v xml:space="preserve"> </v>
      </c>
      <c r="R39" s="3" t="str">
        <f t="shared" si="8"/>
        <v xml:space="preserve"> </v>
      </c>
      <c r="S39" s="3" t="str">
        <f t="shared" si="8"/>
        <v xml:space="preserve"> </v>
      </c>
      <c r="T39" s="3" t="str">
        <f t="shared" si="8"/>
        <v xml:space="preserve"> </v>
      </c>
      <c r="U39" s="3" t="str">
        <f t="shared" si="8"/>
        <v xml:space="preserve"> </v>
      </c>
      <c r="V39" s="3" t="str">
        <f t="shared" si="8"/>
        <v xml:space="preserve"> </v>
      </c>
      <c r="W39" s="3" t="str">
        <f t="shared" si="8"/>
        <v xml:space="preserve"> </v>
      </c>
      <c r="X39" s="79" t="s">
        <v>80</v>
      </c>
      <c r="Y39" s="11">
        <v>44650</v>
      </c>
      <c r="Z39" s="83" t="s">
        <v>249</v>
      </c>
    </row>
    <row r="40" spans="1:26" ht="72" hidden="1" customHeight="1" x14ac:dyDescent="0.25">
      <c r="A40" s="88" t="s">
        <v>103</v>
      </c>
      <c r="B40" s="88"/>
      <c r="C40" s="44" t="s">
        <v>103</v>
      </c>
      <c r="D40" s="44" t="s">
        <v>215</v>
      </c>
      <c r="E40" s="7" t="s">
        <v>150</v>
      </c>
      <c r="F40" s="5" t="s">
        <v>188</v>
      </c>
      <c r="G40" s="5">
        <f>+J40-H40</f>
        <v>75</v>
      </c>
      <c r="H40" s="11">
        <v>44624</v>
      </c>
      <c r="I40" s="5">
        <f t="shared" si="0"/>
        <v>3</v>
      </c>
      <c r="J40" s="11">
        <v>44699</v>
      </c>
      <c r="K40" s="5">
        <f t="shared" si="1"/>
        <v>5</v>
      </c>
      <c r="L40" s="3" t="str">
        <f t="shared" si="3"/>
        <v xml:space="preserve"> </v>
      </c>
      <c r="M40" s="3" t="str">
        <f t="shared" si="7"/>
        <v xml:space="preserve"> </v>
      </c>
      <c r="N40" s="12">
        <f t="shared" ref="N40:W47" si="10">IF(OR($I40=N$8,$K40=N$8),1," ")</f>
        <v>1</v>
      </c>
      <c r="O40" s="12" t="str">
        <f t="shared" si="10"/>
        <v xml:space="preserve"> </v>
      </c>
      <c r="P40" s="12">
        <f t="shared" si="10"/>
        <v>1</v>
      </c>
      <c r="Q40" s="3" t="str">
        <f t="shared" si="10"/>
        <v xml:space="preserve"> </v>
      </c>
      <c r="R40" s="3" t="str">
        <f t="shared" si="10"/>
        <v xml:space="preserve"> </v>
      </c>
      <c r="S40" s="3" t="str">
        <f t="shared" si="10"/>
        <v xml:space="preserve"> </v>
      </c>
      <c r="T40" s="3" t="str">
        <f t="shared" si="10"/>
        <v xml:space="preserve"> </v>
      </c>
      <c r="U40" s="3" t="str">
        <f t="shared" si="10"/>
        <v xml:space="preserve"> </v>
      </c>
      <c r="V40" s="3" t="str">
        <f t="shared" si="10"/>
        <v xml:space="preserve"> </v>
      </c>
      <c r="W40" s="3" t="str">
        <f t="shared" si="10"/>
        <v xml:space="preserve"> </v>
      </c>
      <c r="X40" s="79" t="s">
        <v>100</v>
      </c>
      <c r="Y40" s="11"/>
      <c r="Z40" s="83"/>
    </row>
    <row r="41" spans="1:26" ht="54.75" customHeight="1" x14ac:dyDescent="0.25">
      <c r="A41" s="88" t="s">
        <v>103</v>
      </c>
      <c r="B41" s="94" t="s">
        <v>241</v>
      </c>
      <c r="C41" s="44" t="s">
        <v>103</v>
      </c>
      <c r="D41" s="44" t="s">
        <v>86</v>
      </c>
      <c r="E41" s="7" t="s">
        <v>205</v>
      </c>
      <c r="F41" s="5" t="s">
        <v>206</v>
      </c>
      <c r="G41" s="5">
        <v>2</v>
      </c>
      <c r="H41" s="11">
        <v>44627</v>
      </c>
      <c r="I41" s="5">
        <f t="shared" si="0"/>
        <v>3</v>
      </c>
      <c r="J41" s="11">
        <f>+H41+G41</f>
        <v>44629</v>
      </c>
      <c r="K41" s="5">
        <f t="shared" si="1"/>
        <v>3</v>
      </c>
      <c r="L41" s="3" t="str">
        <f t="shared" si="3"/>
        <v xml:space="preserve"> </v>
      </c>
      <c r="M41" s="3" t="str">
        <f t="shared" si="7"/>
        <v xml:space="preserve"> </v>
      </c>
      <c r="N41" s="3">
        <f t="shared" si="10"/>
        <v>1</v>
      </c>
      <c r="O41" s="3" t="str">
        <f t="shared" si="10"/>
        <v xml:space="preserve"> </v>
      </c>
      <c r="P41" s="3" t="str">
        <f t="shared" si="10"/>
        <v xml:space="preserve"> </v>
      </c>
      <c r="Q41" s="3" t="str">
        <f t="shared" si="10"/>
        <v xml:space="preserve"> </v>
      </c>
      <c r="R41" s="3" t="str">
        <f t="shared" si="10"/>
        <v xml:space="preserve"> </v>
      </c>
      <c r="S41" s="3" t="str">
        <f t="shared" si="10"/>
        <v xml:space="preserve"> </v>
      </c>
      <c r="T41" s="3" t="str">
        <f t="shared" si="10"/>
        <v xml:space="preserve"> </v>
      </c>
      <c r="U41" s="3" t="str">
        <f t="shared" si="10"/>
        <v xml:space="preserve"> </v>
      </c>
      <c r="V41" s="3" t="str">
        <f t="shared" si="10"/>
        <v xml:space="preserve"> </v>
      </c>
      <c r="W41" s="3" t="str">
        <f t="shared" si="10"/>
        <v xml:space="preserve"> </v>
      </c>
      <c r="X41" s="79" t="s">
        <v>80</v>
      </c>
      <c r="Y41" s="11">
        <v>44629</v>
      </c>
      <c r="Z41" s="83">
        <v>202211200040571</v>
      </c>
    </row>
    <row r="42" spans="1:26" ht="54.75" customHeight="1" x14ac:dyDescent="0.25">
      <c r="A42" s="88" t="s">
        <v>103</v>
      </c>
      <c r="B42" s="94" t="s">
        <v>241</v>
      </c>
      <c r="C42" s="44" t="s">
        <v>103</v>
      </c>
      <c r="D42" s="44" t="s">
        <v>207</v>
      </c>
      <c r="E42" s="7" t="s">
        <v>208</v>
      </c>
      <c r="F42" s="5" t="s">
        <v>90</v>
      </c>
      <c r="G42" s="5">
        <v>2</v>
      </c>
      <c r="H42" s="11">
        <v>44627</v>
      </c>
      <c r="I42" s="5">
        <f t="shared" ref="I42:I73" si="11">+MONTH(H42)</f>
        <v>3</v>
      </c>
      <c r="J42" s="11">
        <f>+H42+G42</f>
        <v>44629</v>
      </c>
      <c r="K42" s="5">
        <f t="shared" ref="K42:K74" si="12">+MONTH(J42)</f>
        <v>3</v>
      </c>
      <c r="L42" s="3" t="str">
        <f t="shared" si="3"/>
        <v xml:space="preserve"> </v>
      </c>
      <c r="M42" s="3" t="str">
        <f t="shared" si="7"/>
        <v xml:space="preserve"> </v>
      </c>
      <c r="N42" s="3">
        <f t="shared" si="10"/>
        <v>1</v>
      </c>
      <c r="O42" s="3" t="str">
        <f t="shared" si="10"/>
        <v xml:space="preserve"> </v>
      </c>
      <c r="P42" s="3" t="str">
        <f t="shared" si="10"/>
        <v xml:space="preserve"> </v>
      </c>
      <c r="Q42" s="3" t="str">
        <f t="shared" si="10"/>
        <v xml:space="preserve"> </v>
      </c>
      <c r="R42" s="3" t="str">
        <f t="shared" si="10"/>
        <v xml:space="preserve"> </v>
      </c>
      <c r="S42" s="3" t="str">
        <f t="shared" si="10"/>
        <v xml:space="preserve"> </v>
      </c>
      <c r="T42" s="3" t="str">
        <f t="shared" si="10"/>
        <v xml:space="preserve"> </v>
      </c>
      <c r="U42" s="3" t="str">
        <f t="shared" si="10"/>
        <v xml:space="preserve"> </v>
      </c>
      <c r="V42" s="3" t="str">
        <f t="shared" si="10"/>
        <v xml:space="preserve"> </v>
      </c>
      <c r="W42" s="3" t="str">
        <f t="shared" si="10"/>
        <v xml:space="preserve"> </v>
      </c>
      <c r="X42" s="79" t="s">
        <v>80</v>
      </c>
      <c r="Y42" s="11">
        <v>44629</v>
      </c>
      <c r="Z42" s="83">
        <v>202211200033853</v>
      </c>
    </row>
    <row r="43" spans="1:26" ht="54.75" customHeight="1" x14ac:dyDescent="0.25">
      <c r="A43" s="88" t="s">
        <v>94</v>
      </c>
      <c r="B43" s="94" t="s">
        <v>241</v>
      </c>
      <c r="C43" s="44" t="s">
        <v>19</v>
      </c>
      <c r="D43" s="44" t="s">
        <v>43</v>
      </c>
      <c r="E43" s="7" t="s">
        <v>137</v>
      </c>
      <c r="F43" s="5" t="s">
        <v>104</v>
      </c>
      <c r="G43" s="5">
        <v>8</v>
      </c>
      <c r="H43" s="11">
        <f>+J43-G43</f>
        <v>44634</v>
      </c>
      <c r="I43" s="5">
        <f t="shared" si="11"/>
        <v>3</v>
      </c>
      <c r="J43" s="11">
        <v>44642</v>
      </c>
      <c r="K43" s="5">
        <f t="shared" si="12"/>
        <v>3</v>
      </c>
      <c r="L43" s="3" t="str">
        <f t="shared" si="3"/>
        <v xml:space="preserve"> </v>
      </c>
      <c r="M43" s="3" t="str">
        <f t="shared" si="7"/>
        <v xml:space="preserve"> </v>
      </c>
      <c r="N43" s="3">
        <f t="shared" si="10"/>
        <v>1</v>
      </c>
      <c r="O43" s="3" t="str">
        <f t="shared" si="10"/>
        <v xml:space="preserve"> </v>
      </c>
      <c r="P43" s="3" t="str">
        <f t="shared" si="10"/>
        <v xml:space="preserve"> </v>
      </c>
      <c r="Q43" s="3" t="str">
        <f t="shared" si="10"/>
        <v xml:space="preserve"> </v>
      </c>
      <c r="R43" s="3" t="str">
        <f t="shared" si="10"/>
        <v xml:space="preserve"> </v>
      </c>
      <c r="S43" s="3" t="str">
        <f t="shared" si="10"/>
        <v xml:space="preserve"> </v>
      </c>
      <c r="T43" s="3" t="str">
        <f t="shared" si="10"/>
        <v xml:space="preserve"> </v>
      </c>
      <c r="U43" s="3" t="str">
        <f t="shared" si="10"/>
        <v xml:space="preserve"> </v>
      </c>
      <c r="V43" s="3" t="str">
        <f t="shared" si="10"/>
        <v xml:space="preserve"> </v>
      </c>
      <c r="W43" s="3" t="str">
        <f t="shared" si="10"/>
        <v xml:space="preserve"> </v>
      </c>
      <c r="X43" s="79" t="s">
        <v>80</v>
      </c>
      <c r="Y43" s="11">
        <v>44642</v>
      </c>
      <c r="Z43" s="11" t="s">
        <v>245</v>
      </c>
    </row>
    <row r="44" spans="1:26" ht="54.75" hidden="1" customHeight="1" x14ac:dyDescent="0.25">
      <c r="A44" s="88" t="s">
        <v>103</v>
      </c>
      <c r="B44" s="94" t="s">
        <v>241</v>
      </c>
      <c r="C44" s="44" t="s">
        <v>103</v>
      </c>
      <c r="D44" s="44" t="s">
        <v>92</v>
      </c>
      <c r="E44" s="1" t="s">
        <v>155</v>
      </c>
      <c r="F44" s="5" t="s">
        <v>90</v>
      </c>
      <c r="G44" s="5">
        <v>1</v>
      </c>
      <c r="H44" s="11">
        <v>44652</v>
      </c>
      <c r="I44" s="5">
        <f t="shared" si="11"/>
        <v>4</v>
      </c>
      <c r="J44" s="11">
        <v>44655</v>
      </c>
      <c r="K44" s="5">
        <f t="shared" si="12"/>
        <v>4</v>
      </c>
      <c r="L44" s="3" t="str">
        <f t="shared" si="3"/>
        <v xml:space="preserve"> </v>
      </c>
      <c r="M44" s="3" t="str">
        <f t="shared" si="7"/>
        <v xml:space="preserve"> </v>
      </c>
      <c r="N44" s="3" t="str">
        <f t="shared" si="10"/>
        <v xml:space="preserve"> </v>
      </c>
      <c r="O44" s="3">
        <f t="shared" si="10"/>
        <v>1</v>
      </c>
      <c r="P44" s="3" t="str">
        <f t="shared" si="10"/>
        <v xml:space="preserve"> </v>
      </c>
      <c r="Q44" s="3" t="str">
        <f t="shared" si="10"/>
        <v xml:space="preserve"> </v>
      </c>
      <c r="R44" s="3" t="str">
        <f t="shared" si="10"/>
        <v xml:space="preserve"> </v>
      </c>
      <c r="S44" s="3" t="str">
        <f t="shared" si="10"/>
        <v xml:space="preserve"> </v>
      </c>
      <c r="T44" s="3" t="str">
        <f t="shared" si="10"/>
        <v xml:space="preserve"> </v>
      </c>
      <c r="U44" s="3" t="str">
        <f t="shared" si="10"/>
        <v xml:space="preserve"> </v>
      </c>
      <c r="V44" s="3" t="str">
        <f t="shared" si="10"/>
        <v xml:space="preserve"> </v>
      </c>
      <c r="W44" s="3" t="str">
        <f t="shared" si="10"/>
        <v xml:space="preserve"> </v>
      </c>
      <c r="X44" s="79" t="s">
        <v>100</v>
      </c>
      <c r="Y44" s="2"/>
      <c r="Z44" s="4"/>
    </row>
    <row r="45" spans="1:26" ht="54.75" hidden="1" customHeight="1" x14ac:dyDescent="0.25">
      <c r="A45" s="88" t="s">
        <v>85</v>
      </c>
      <c r="B45" s="94" t="s">
        <v>241</v>
      </c>
      <c r="C45" s="44" t="s">
        <v>30</v>
      </c>
      <c r="D45" s="44" t="s">
        <v>165</v>
      </c>
      <c r="E45" s="1" t="s">
        <v>211</v>
      </c>
      <c r="F45" s="5" t="s">
        <v>107</v>
      </c>
      <c r="G45" s="5">
        <v>20</v>
      </c>
      <c r="H45" s="11">
        <v>44669</v>
      </c>
      <c r="I45" s="5">
        <f t="shared" si="11"/>
        <v>4</v>
      </c>
      <c r="J45" s="106">
        <f>WORKDAY(H45,G45)</f>
        <v>44697</v>
      </c>
      <c r="K45" s="5">
        <f t="shared" si="12"/>
        <v>5</v>
      </c>
      <c r="L45" s="3" t="str">
        <f t="shared" si="3"/>
        <v xml:space="preserve"> </v>
      </c>
      <c r="M45" s="3" t="str">
        <f t="shared" si="7"/>
        <v xml:space="preserve"> </v>
      </c>
      <c r="N45" s="3" t="str">
        <f t="shared" si="10"/>
        <v xml:space="preserve"> </v>
      </c>
      <c r="O45" s="3">
        <f t="shared" si="10"/>
        <v>1</v>
      </c>
      <c r="P45" s="3">
        <f t="shared" si="10"/>
        <v>1</v>
      </c>
      <c r="Q45" s="3" t="str">
        <f t="shared" si="10"/>
        <v xml:space="preserve"> </v>
      </c>
      <c r="R45" s="3" t="str">
        <f t="shared" si="10"/>
        <v xml:space="preserve"> </v>
      </c>
      <c r="S45" s="3" t="str">
        <f t="shared" si="10"/>
        <v xml:space="preserve"> </v>
      </c>
      <c r="T45" s="3" t="str">
        <f t="shared" si="10"/>
        <v xml:space="preserve"> </v>
      </c>
      <c r="U45" s="3" t="str">
        <f t="shared" si="10"/>
        <v xml:space="preserve"> </v>
      </c>
      <c r="V45" s="3" t="str">
        <f t="shared" si="10"/>
        <v xml:space="preserve"> </v>
      </c>
      <c r="W45" s="3" t="str">
        <f t="shared" si="10"/>
        <v xml:space="preserve"> </v>
      </c>
      <c r="X45" s="79" t="s">
        <v>100</v>
      </c>
      <c r="Y45" s="11"/>
      <c r="Z45" s="11"/>
    </row>
    <row r="46" spans="1:26" ht="54.75" hidden="1" customHeight="1" x14ac:dyDescent="0.25">
      <c r="A46" s="88" t="s">
        <v>94</v>
      </c>
      <c r="B46" s="88"/>
      <c r="C46" s="44" t="s">
        <v>34</v>
      </c>
      <c r="D46" s="44" t="s">
        <v>181</v>
      </c>
      <c r="E46" s="1" t="s">
        <v>182</v>
      </c>
      <c r="F46" s="5" t="s">
        <v>243</v>
      </c>
      <c r="G46" s="5">
        <v>15</v>
      </c>
      <c r="H46" s="11">
        <v>44652</v>
      </c>
      <c r="I46" s="5">
        <f t="shared" si="11"/>
        <v>4</v>
      </c>
      <c r="J46" s="11">
        <f>WORKDAY(H46,G46,1)</f>
        <v>44673</v>
      </c>
      <c r="K46" s="5">
        <f t="shared" si="12"/>
        <v>4</v>
      </c>
      <c r="L46" s="3" t="str">
        <f t="shared" si="3"/>
        <v xml:space="preserve"> </v>
      </c>
      <c r="M46" s="3" t="str">
        <f t="shared" si="7"/>
        <v xml:space="preserve"> </v>
      </c>
      <c r="N46" s="3" t="str">
        <f t="shared" si="10"/>
        <v xml:space="preserve"> </v>
      </c>
      <c r="O46" s="3">
        <f t="shared" si="10"/>
        <v>1</v>
      </c>
      <c r="P46" s="3" t="str">
        <f t="shared" si="10"/>
        <v xml:space="preserve"> </v>
      </c>
      <c r="Q46" s="3" t="str">
        <f t="shared" si="10"/>
        <v xml:space="preserve"> </v>
      </c>
      <c r="R46" s="3" t="str">
        <f t="shared" si="10"/>
        <v xml:space="preserve"> </v>
      </c>
      <c r="S46" s="3" t="str">
        <f t="shared" si="10"/>
        <v xml:space="preserve"> </v>
      </c>
      <c r="T46" s="3" t="str">
        <f t="shared" si="10"/>
        <v xml:space="preserve"> </v>
      </c>
      <c r="U46" s="3" t="str">
        <f t="shared" si="10"/>
        <v xml:space="preserve"> </v>
      </c>
      <c r="V46" s="3" t="str">
        <f t="shared" si="10"/>
        <v xml:space="preserve"> </v>
      </c>
      <c r="W46" s="3" t="str">
        <f t="shared" si="10"/>
        <v xml:space="preserve"> </v>
      </c>
      <c r="X46" s="79" t="s">
        <v>100</v>
      </c>
      <c r="Y46" s="11"/>
      <c r="Z46" s="11"/>
    </row>
    <row r="47" spans="1:26" ht="54.75" hidden="1" customHeight="1" x14ac:dyDescent="0.25">
      <c r="A47" s="88" t="s">
        <v>85</v>
      </c>
      <c r="B47" s="94" t="s">
        <v>241</v>
      </c>
      <c r="C47" s="44" t="s">
        <v>30</v>
      </c>
      <c r="D47" s="44" t="s">
        <v>209</v>
      </c>
      <c r="E47" s="1" t="s">
        <v>139</v>
      </c>
      <c r="F47" s="5" t="s">
        <v>84</v>
      </c>
      <c r="G47" s="5">
        <v>3</v>
      </c>
      <c r="H47" s="11">
        <v>44655</v>
      </c>
      <c r="I47" s="5">
        <f t="shared" si="11"/>
        <v>4</v>
      </c>
      <c r="J47" s="11">
        <f>WORKDAY(H47,G47)+2</f>
        <v>44660</v>
      </c>
      <c r="K47" s="5">
        <f t="shared" si="12"/>
        <v>4</v>
      </c>
      <c r="L47" s="3" t="str">
        <f t="shared" si="3"/>
        <v xml:space="preserve"> </v>
      </c>
      <c r="M47" s="3" t="str">
        <f t="shared" si="7"/>
        <v xml:space="preserve"> </v>
      </c>
      <c r="N47" s="3" t="str">
        <f t="shared" si="10"/>
        <v xml:space="preserve"> </v>
      </c>
      <c r="O47" s="3">
        <f t="shared" si="10"/>
        <v>1</v>
      </c>
      <c r="P47" s="3" t="str">
        <f t="shared" si="10"/>
        <v xml:space="preserve"> </v>
      </c>
      <c r="Q47" s="3" t="str">
        <f t="shared" si="10"/>
        <v xml:space="preserve"> </v>
      </c>
      <c r="R47" s="3" t="str">
        <f t="shared" si="10"/>
        <v xml:space="preserve"> </v>
      </c>
      <c r="S47" s="3" t="str">
        <f t="shared" si="10"/>
        <v xml:space="preserve"> </v>
      </c>
      <c r="T47" s="3" t="str">
        <f t="shared" si="10"/>
        <v xml:space="preserve"> </v>
      </c>
      <c r="U47" s="3" t="str">
        <f t="shared" si="10"/>
        <v xml:space="preserve"> </v>
      </c>
      <c r="V47" s="3" t="str">
        <f t="shared" si="10"/>
        <v xml:space="preserve"> </v>
      </c>
      <c r="W47" s="3" t="str">
        <f t="shared" si="10"/>
        <v xml:space="preserve"> </v>
      </c>
      <c r="X47" s="79" t="s">
        <v>100</v>
      </c>
      <c r="Y47" s="11"/>
      <c r="Z47" s="11"/>
    </row>
    <row r="48" spans="1:26" ht="54.75" hidden="1" customHeight="1" x14ac:dyDescent="0.25">
      <c r="A48" s="88" t="s">
        <v>94</v>
      </c>
      <c r="B48" s="94" t="s">
        <v>241</v>
      </c>
      <c r="C48" s="44" t="s">
        <v>19</v>
      </c>
      <c r="D48" s="44" t="s">
        <v>24</v>
      </c>
      <c r="E48" s="7" t="s">
        <v>138</v>
      </c>
      <c r="F48" s="5" t="s">
        <v>90</v>
      </c>
      <c r="G48" s="5">
        <v>25</v>
      </c>
      <c r="H48" s="11">
        <v>44656</v>
      </c>
      <c r="I48" s="5">
        <f t="shared" si="11"/>
        <v>4</v>
      </c>
      <c r="J48" s="11">
        <f>WORKDAY(H48,G48)+2</f>
        <v>44693</v>
      </c>
      <c r="K48" s="5">
        <f t="shared" si="12"/>
        <v>5</v>
      </c>
      <c r="L48" s="3" t="str">
        <f t="shared" si="3"/>
        <v xml:space="preserve"> </v>
      </c>
      <c r="M48" s="3" t="str">
        <f t="shared" si="7"/>
        <v xml:space="preserve"> </v>
      </c>
      <c r="N48" s="3" t="str">
        <f t="shared" ref="N48:O67" si="13">IF(OR($I48=N$8,$K48=N$8),1," ")</f>
        <v xml:space="preserve"> </v>
      </c>
      <c r="O48" s="3">
        <f t="shared" si="13"/>
        <v>1</v>
      </c>
      <c r="P48" s="3">
        <v>1</v>
      </c>
      <c r="Q48" s="3" t="str">
        <f t="shared" ref="Q48:W56" si="14">IF(OR($I48=Q$8,$K48=Q$8),1," ")</f>
        <v xml:space="preserve"> </v>
      </c>
      <c r="R48" s="3" t="str">
        <f t="shared" si="14"/>
        <v xml:space="preserve"> </v>
      </c>
      <c r="S48" s="3" t="str">
        <f t="shared" si="14"/>
        <v xml:space="preserve"> </v>
      </c>
      <c r="T48" s="3" t="str">
        <f t="shared" si="14"/>
        <v xml:space="preserve"> </v>
      </c>
      <c r="U48" s="3" t="str">
        <f t="shared" si="14"/>
        <v xml:space="preserve"> </v>
      </c>
      <c r="V48" s="3" t="str">
        <f t="shared" si="14"/>
        <v xml:space="preserve"> </v>
      </c>
      <c r="W48" s="3" t="str">
        <f t="shared" si="14"/>
        <v xml:space="preserve"> </v>
      </c>
      <c r="X48" s="79" t="s">
        <v>100</v>
      </c>
      <c r="Y48" s="11"/>
      <c r="Z48" s="11"/>
    </row>
    <row r="49" spans="1:26" ht="54.75" hidden="1" customHeight="1" x14ac:dyDescent="0.25">
      <c r="A49" s="88" t="s">
        <v>103</v>
      </c>
      <c r="B49" s="94" t="s">
        <v>241</v>
      </c>
      <c r="C49" s="44" t="s">
        <v>103</v>
      </c>
      <c r="D49" s="44" t="s">
        <v>86</v>
      </c>
      <c r="E49" s="1" t="s">
        <v>205</v>
      </c>
      <c r="F49" s="5" t="s">
        <v>206</v>
      </c>
      <c r="G49" s="5">
        <v>2</v>
      </c>
      <c r="H49" s="11">
        <v>44658</v>
      </c>
      <c r="I49" s="5">
        <f t="shared" si="11"/>
        <v>4</v>
      </c>
      <c r="J49" s="11">
        <f>+H49+G49+2</f>
        <v>44662</v>
      </c>
      <c r="K49" s="5">
        <f t="shared" si="12"/>
        <v>4</v>
      </c>
      <c r="L49" s="3" t="str">
        <f t="shared" si="3"/>
        <v xml:space="preserve"> </v>
      </c>
      <c r="M49" s="3" t="str">
        <f t="shared" si="7"/>
        <v xml:space="preserve"> </v>
      </c>
      <c r="N49" s="3" t="str">
        <f t="shared" si="13"/>
        <v xml:space="preserve"> </v>
      </c>
      <c r="O49" s="3">
        <f t="shared" si="13"/>
        <v>1</v>
      </c>
      <c r="P49" s="3" t="str">
        <f t="shared" ref="P49:P80" si="15">IF(OR($I49=P$8,$K49=P$8),1," ")</f>
        <v xml:space="preserve"> </v>
      </c>
      <c r="Q49" s="3" t="str">
        <f t="shared" si="14"/>
        <v xml:space="preserve"> </v>
      </c>
      <c r="R49" s="3" t="str">
        <f t="shared" si="14"/>
        <v xml:space="preserve"> </v>
      </c>
      <c r="S49" s="3" t="str">
        <f t="shared" si="14"/>
        <v xml:space="preserve"> </v>
      </c>
      <c r="T49" s="3" t="str">
        <f t="shared" si="14"/>
        <v xml:space="preserve"> </v>
      </c>
      <c r="U49" s="3" t="str">
        <f t="shared" si="14"/>
        <v xml:space="preserve"> </v>
      </c>
      <c r="V49" s="3" t="str">
        <f t="shared" si="14"/>
        <v xml:space="preserve"> </v>
      </c>
      <c r="W49" s="3" t="str">
        <f t="shared" si="14"/>
        <v xml:space="preserve"> </v>
      </c>
      <c r="X49" s="79" t="s">
        <v>100</v>
      </c>
      <c r="Y49" s="2"/>
      <c r="Z49" s="4"/>
    </row>
    <row r="50" spans="1:26" ht="54.75" hidden="1" customHeight="1" x14ac:dyDescent="0.25">
      <c r="A50" s="88" t="s">
        <v>103</v>
      </c>
      <c r="B50" s="94" t="s">
        <v>241</v>
      </c>
      <c r="C50" s="44" t="s">
        <v>103</v>
      </c>
      <c r="D50" s="44" t="s">
        <v>207</v>
      </c>
      <c r="E50" s="1" t="s">
        <v>208</v>
      </c>
      <c r="F50" s="5" t="s">
        <v>90</v>
      </c>
      <c r="G50" s="5">
        <v>2</v>
      </c>
      <c r="H50" s="11">
        <v>44658</v>
      </c>
      <c r="I50" s="5">
        <f t="shared" si="11"/>
        <v>4</v>
      </c>
      <c r="J50" s="11">
        <f>+H50+G50+2</f>
        <v>44662</v>
      </c>
      <c r="K50" s="5">
        <f t="shared" si="12"/>
        <v>4</v>
      </c>
      <c r="L50" s="3" t="str">
        <f t="shared" si="3"/>
        <v xml:space="preserve"> </v>
      </c>
      <c r="M50" s="3" t="str">
        <f t="shared" si="7"/>
        <v xml:space="preserve"> </v>
      </c>
      <c r="N50" s="3" t="str">
        <f t="shared" si="13"/>
        <v xml:space="preserve"> </v>
      </c>
      <c r="O50" s="3">
        <f t="shared" si="13"/>
        <v>1</v>
      </c>
      <c r="P50" s="3" t="str">
        <f t="shared" si="15"/>
        <v xml:space="preserve"> </v>
      </c>
      <c r="Q50" s="3" t="str">
        <f t="shared" si="14"/>
        <v xml:space="preserve"> </v>
      </c>
      <c r="R50" s="3" t="str">
        <f t="shared" si="14"/>
        <v xml:space="preserve"> </v>
      </c>
      <c r="S50" s="3" t="str">
        <f t="shared" si="14"/>
        <v xml:space="preserve"> </v>
      </c>
      <c r="T50" s="3" t="str">
        <f t="shared" si="14"/>
        <v xml:space="preserve"> </v>
      </c>
      <c r="U50" s="3" t="str">
        <f t="shared" si="14"/>
        <v xml:space="preserve"> </v>
      </c>
      <c r="V50" s="3" t="str">
        <f t="shared" si="14"/>
        <v xml:space="preserve"> </v>
      </c>
      <c r="W50" s="3" t="str">
        <f t="shared" si="14"/>
        <v xml:space="preserve"> </v>
      </c>
      <c r="X50" s="79" t="s">
        <v>100</v>
      </c>
      <c r="Y50" s="2"/>
      <c r="Z50" s="4"/>
    </row>
    <row r="51" spans="1:26" ht="54.75" hidden="1" customHeight="1" x14ac:dyDescent="0.25">
      <c r="A51" s="88" t="s">
        <v>94</v>
      </c>
      <c r="B51" s="94" t="s">
        <v>241</v>
      </c>
      <c r="C51" s="44" t="s">
        <v>19</v>
      </c>
      <c r="D51" s="44" t="s">
        <v>38</v>
      </c>
      <c r="E51" s="1" t="s">
        <v>140</v>
      </c>
      <c r="F51" s="5" t="s">
        <v>22</v>
      </c>
      <c r="G51" s="5">
        <v>10</v>
      </c>
      <c r="H51" s="11">
        <v>44666</v>
      </c>
      <c r="I51" s="5">
        <f t="shared" si="11"/>
        <v>4</v>
      </c>
      <c r="J51" s="11">
        <f>+H51+G51</f>
        <v>44676</v>
      </c>
      <c r="K51" s="5">
        <f t="shared" si="12"/>
        <v>4</v>
      </c>
      <c r="L51" s="3" t="str">
        <f t="shared" si="3"/>
        <v xml:space="preserve"> </v>
      </c>
      <c r="M51" s="3" t="str">
        <f t="shared" si="7"/>
        <v xml:space="preserve"> </v>
      </c>
      <c r="N51" s="3" t="str">
        <f t="shared" si="13"/>
        <v xml:space="preserve"> </v>
      </c>
      <c r="O51" s="3">
        <f t="shared" si="13"/>
        <v>1</v>
      </c>
      <c r="P51" s="3" t="str">
        <f t="shared" si="15"/>
        <v xml:space="preserve"> </v>
      </c>
      <c r="Q51" s="3" t="str">
        <f t="shared" si="14"/>
        <v xml:space="preserve"> </v>
      </c>
      <c r="R51" s="3" t="str">
        <f t="shared" si="14"/>
        <v xml:space="preserve"> </v>
      </c>
      <c r="S51" s="3" t="str">
        <f t="shared" si="14"/>
        <v xml:space="preserve"> </v>
      </c>
      <c r="T51" s="3" t="str">
        <f t="shared" si="14"/>
        <v xml:space="preserve"> </v>
      </c>
      <c r="U51" s="3" t="str">
        <f t="shared" si="14"/>
        <v xml:space="preserve"> </v>
      </c>
      <c r="V51" s="3" t="str">
        <f t="shared" si="14"/>
        <v xml:space="preserve"> </v>
      </c>
      <c r="W51" s="3" t="str">
        <f t="shared" si="14"/>
        <v xml:space="preserve"> </v>
      </c>
      <c r="X51" s="79" t="s">
        <v>100</v>
      </c>
      <c r="Y51" s="11"/>
      <c r="Z51" s="11"/>
    </row>
    <row r="52" spans="1:26" ht="54.75" hidden="1" customHeight="1" x14ac:dyDescent="0.25">
      <c r="A52" s="88" t="s">
        <v>18</v>
      </c>
      <c r="B52" s="94" t="s">
        <v>241</v>
      </c>
      <c r="C52" s="44" t="s">
        <v>30</v>
      </c>
      <c r="D52" s="44" t="s">
        <v>164</v>
      </c>
      <c r="E52" s="1" t="s">
        <v>126</v>
      </c>
      <c r="F52" s="5" t="s">
        <v>189</v>
      </c>
      <c r="G52" s="5">
        <v>15</v>
      </c>
      <c r="H52" s="11">
        <f>+J52-G52</f>
        <v>44666</v>
      </c>
      <c r="I52" s="5">
        <f t="shared" si="11"/>
        <v>4</v>
      </c>
      <c r="J52" s="11">
        <v>44681</v>
      </c>
      <c r="K52" s="5">
        <f t="shared" si="12"/>
        <v>4</v>
      </c>
      <c r="L52" s="3" t="str">
        <f t="shared" ref="L52:L83" si="16">IF(OR($I52=L$8,$K52=L$8),1," ")</f>
        <v xml:space="preserve"> </v>
      </c>
      <c r="M52" s="3" t="str">
        <f t="shared" si="7"/>
        <v xml:space="preserve"> </v>
      </c>
      <c r="N52" s="3" t="str">
        <f t="shared" si="13"/>
        <v xml:space="preserve"> </v>
      </c>
      <c r="O52" s="3">
        <f t="shared" si="13"/>
        <v>1</v>
      </c>
      <c r="P52" s="3" t="str">
        <f t="shared" si="15"/>
        <v xml:space="preserve"> </v>
      </c>
      <c r="Q52" s="3" t="str">
        <f t="shared" si="14"/>
        <v xml:space="preserve"> </v>
      </c>
      <c r="R52" s="3" t="str">
        <f t="shared" si="14"/>
        <v xml:space="preserve"> </v>
      </c>
      <c r="S52" s="3" t="str">
        <f t="shared" si="14"/>
        <v xml:space="preserve"> </v>
      </c>
      <c r="T52" s="3" t="str">
        <f t="shared" si="14"/>
        <v xml:space="preserve"> </v>
      </c>
      <c r="U52" s="3" t="str">
        <f t="shared" si="14"/>
        <v xml:space="preserve"> </v>
      </c>
      <c r="V52" s="3" t="str">
        <f t="shared" si="14"/>
        <v xml:space="preserve"> </v>
      </c>
      <c r="W52" s="3" t="str">
        <f t="shared" si="14"/>
        <v xml:space="preserve"> </v>
      </c>
      <c r="X52" s="79" t="s">
        <v>100</v>
      </c>
      <c r="Y52" s="11"/>
      <c r="Z52" s="11"/>
    </row>
    <row r="53" spans="1:26" ht="54.75" hidden="1" customHeight="1" x14ac:dyDescent="0.25">
      <c r="A53" s="88" t="s">
        <v>94</v>
      </c>
      <c r="B53" s="88"/>
      <c r="C53" s="44" t="s">
        <v>34</v>
      </c>
      <c r="D53" s="44" t="s">
        <v>113</v>
      </c>
      <c r="E53" s="7" t="s">
        <v>160</v>
      </c>
      <c r="F53" s="5" t="s">
        <v>22</v>
      </c>
      <c r="G53" s="5">
        <v>30</v>
      </c>
      <c r="H53" s="11">
        <v>44669</v>
      </c>
      <c r="I53" s="5">
        <f t="shared" si="11"/>
        <v>4</v>
      </c>
      <c r="J53" s="11">
        <f t="shared" ref="J53:J56" si="17">WORKDAY(H53,G53,1)</f>
        <v>44711</v>
      </c>
      <c r="K53" s="5">
        <f t="shared" si="12"/>
        <v>5</v>
      </c>
      <c r="L53" s="3" t="str">
        <f t="shared" si="16"/>
        <v xml:space="preserve"> </v>
      </c>
      <c r="M53" s="3" t="str">
        <f t="shared" si="7"/>
        <v xml:space="preserve"> </v>
      </c>
      <c r="N53" s="3" t="str">
        <f t="shared" si="13"/>
        <v xml:space="preserve"> </v>
      </c>
      <c r="O53" s="3">
        <f t="shared" si="13"/>
        <v>1</v>
      </c>
      <c r="P53" s="3">
        <f t="shared" si="15"/>
        <v>1</v>
      </c>
      <c r="Q53" s="3" t="str">
        <f t="shared" si="14"/>
        <v xml:space="preserve"> </v>
      </c>
      <c r="R53" s="3" t="str">
        <f t="shared" si="14"/>
        <v xml:space="preserve"> </v>
      </c>
      <c r="S53" s="3" t="str">
        <f t="shared" si="14"/>
        <v xml:space="preserve"> </v>
      </c>
      <c r="T53" s="3" t="str">
        <f t="shared" si="14"/>
        <v xml:space="preserve"> </v>
      </c>
      <c r="U53" s="3" t="str">
        <f t="shared" si="14"/>
        <v xml:space="preserve"> </v>
      </c>
      <c r="V53" s="3" t="str">
        <f t="shared" si="14"/>
        <v xml:space="preserve"> </v>
      </c>
      <c r="W53" s="3" t="str">
        <f t="shared" si="14"/>
        <v xml:space="preserve"> </v>
      </c>
      <c r="X53" s="79" t="s">
        <v>100</v>
      </c>
      <c r="Y53" s="2"/>
      <c r="Z53" s="4"/>
    </row>
    <row r="54" spans="1:26" ht="54.75" hidden="1" customHeight="1" x14ac:dyDescent="0.25">
      <c r="A54" s="88" t="s">
        <v>94</v>
      </c>
      <c r="B54" s="88"/>
      <c r="C54" s="44" t="s">
        <v>34</v>
      </c>
      <c r="D54" s="44" t="s">
        <v>124</v>
      </c>
      <c r="E54" s="1" t="s">
        <v>121</v>
      </c>
      <c r="F54" s="5" t="s">
        <v>107</v>
      </c>
      <c r="G54" s="5">
        <v>30</v>
      </c>
      <c r="H54" s="11">
        <v>44670</v>
      </c>
      <c r="I54" s="5">
        <f t="shared" si="11"/>
        <v>4</v>
      </c>
      <c r="J54" s="11">
        <f t="shared" si="17"/>
        <v>44712</v>
      </c>
      <c r="K54" s="5">
        <f t="shared" si="12"/>
        <v>5</v>
      </c>
      <c r="L54" s="3" t="str">
        <f t="shared" si="16"/>
        <v xml:space="preserve"> </v>
      </c>
      <c r="M54" s="3" t="str">
        <f t="shared" si="7"/>
        <v xml:space="preserve"> </v>
      </c>
      <c r="N54" s="3" t="str">
        <f t="shared" si="13"/>
        <v xml:space="preserve"> </v>
      </c>
      <c r="O54" s="3">
        <f t="shared" si="13"/>
        <v>1</v>
      </c>
      <c r="P54" s="3">
        <f t="shared" si="15"/>
        <v>1</v>
      </c>
      <c r="Q54" s="3" t="str">
        <f t="shared" si="14"/>
        <v xml:space="preserve"> </v>
      </c>
      <c r="R54" s="3" t="str">
        <f t="shared" si="14"/>
        <v xml:space="preserve"> </v>
      </c>
      <c r="S54" s="3" t="str">
        <f t="shared" si="14"/>
        <v xml:space="preserve"> </v>
      </c>
      <c r="T54" s="3" t="str">
        <f t="shared" si="14"/>
        <v xml:space="preserve"> </v>
      </c>
      <c r="U54" s="3" t="str">
        <f t="shared" si="14"/>
        <v xml:space="preserve"> </v>
      </c>
      <c r="V54" s="3" t="str">
        <f t="shared" si="14"/>
        <v xml:space="preserve"> </v>
      </c>
      <c r="W54" s="3" t="str">
        <f t="shared" si="14"/>
        <v xml:space="preserve"> </v>
      </c>
      <c r="X54" s="79" t="s">
        <v>100</v>
      </c>
      <c r="Y54" s="2"/>
      <c r="Z54" s="4"/>
    </row>
    <row r="55" spans="1:26" ht="54.75" hidden="1" customHeight="1" x14ac:dyDescent="0.25">
      <c r="A55" s="88" t="s">
        <v>94</v>
      </c>
      <c r="B55" s="88"/>
      <c r="C55" s="44" t="s">
        <v>34</v>
      </c>
      <c r="D55" s="44" t="s">
        <v>62</v>
      </c>
      <c r="E55" s="1" t="s">
        <v>121</v>
      </c>
      <c r="F55" s="5" t="s">
        <v>108</v>
      </c>
      <c r="G55" s="5">
        <v>30</v>
      </c>
      <c r="H55" s="11">
        <v>44670</v>
      </c>
      <c r="I55" s="5">
        <f t="shared" si="11"/>
        <v>4</v>
      </c>
      <c r="J55" s="11">
        <f t="shared" si="17"/>
        <v>44712</v>
      </c>
      <c r="K55" s="5">
        <f t="shared" si="12"/>
        <v>5</v>
      </c>
      <c r="L55" s="3" t="str">
        <f t="shared" si="16"/>
        <v xml:space="preserve"> </v>
      </c>
      <c r="M55" s="3" t="str">
        <f t="shared" si="7"/>
        <v xml:space="preserve"> </v>
      </c>
      <c r="N55" s="3" t="str">
        <f t="shared" si="13"/>
        <v xml:space="preserve"> </v>
      </c>
      <c r="O55" s="3">
        <f t="shared" si="13"/>
        <v>1</v>
      </c>
      <c r="P55" s="3">
        <f t="shared" si="15"/>
        <v>1</v>
      </c>
      <c r="Q55" s="3" t="str">
        <f t="shared" si="14"/>
        <v xml:space="preserve"> </v>
      </c>
      <c r="R55" s="3" t="str">
        <f t="shared" si="14"/>
        <v xml:space="preserve"> </v>
      </c>
      <c r="S55" s="3" t="str">
        <f t="shared" si="14"/>
        <v xml:space="preserve"> </v>
      </c>
      <c r="T55" s="3" t="str">
        <f t="shared" si="14"/>
        <v xml:space="preserve"> </v>
      </c>
      <c r="U55" s="3" t="str">
        <f t="shared" si="14"/>
        <v xml:space="preserve"> </v>
      </c>
      <c r="V55" s="3" t="str">
        <f t="shared" si="14"/>
        <v xml:space="preserve"> </v>
      </c>
      <c r="W55" s="3" t="str">
        <f t="shared" si="14"/>
        <v xml:space="preserve"> </v>
      </c>
      <c r="X55" s="79" t="s">
        <v>100</v>
      </c>
      <c r="Y55" s="2"/>
      <c r="Z55" s="4"/>
    </row>
    <row r="56" spans="1:26" ht="64.5" hidden="1" customHeight="1" x14ac:dyDescent="0.25">
      <c r="A56" s="88" t="s">
        <v>94</v>
      </c>
      <c r="B56" s="88"/>
      <c r="C56" s="44" t="s">
        <v>34</v>
      </c>
      <c r="D56" s="44" t="s">
        <v>222</v>
      </c>
      <c r="E56" s="1" t="s">
        <v>122</v>
      </c>
      <c r="F56" s="5" t="s">
        <v>35</v>
      </c>
      <c r="G56" s="5">
        <v>30</v>
      </c>
      <c r="H56" s="11">
        <v>44670</v>
      </c>
      <c r="I56" s="5">
        <f t="shared" si="11"/>
        <v>4</v>
      </c>
      <c r="J56" s="11">
        <f t="shared" si="17"/>
        <v>44712</v>
      </c>
      <c r="K56" s="5">
        <f t="shared" si="12"/>
        <v>5</v>
      </c>
      <c r="L56" s="3" t="str">
        <f t="shared" si="16"/>
        <v xml:space="preserve"> </v>
      </c>
      <c r="M56" s="3" t="str">
        <f t="shared" ref="M56:M87" si="18">IF(OR($I56=M$8,$K56=M$8),1," ")</f>
        <v xml:space="preserve"> </v>
      </c>
      <c r="N56" s="3" t="str">
        <f t="shared" si="13"/>
        <v xml:space="preserve"> </v>
      </c>
      <c r="O56" s="3">
        <f t="shared" si="13"/>
        <v>1</v>
      </c>
      <c r="P56" s="3">
        <f t="shared" si="15"/>
        <v>1</v>
      </c>
      <c r="Q56" s="3" t="str">
        <f t="shared" si="14"/>
        <v xml:space="preserve"> </v>
      </c>
      <c r="R56" s="3" t="str">
        <f t="shared" si="14"/>
        <v xml:space="preserve"> </v>
      </c>
      <c r="S56" s="3" t="str">
        <f t="shared" si="14"/>
        <v xml:space="preserve"> </v>
      </c>
      <c r="T56" s="3" t="str">
        <f t="shared" si="14"/>
        <v xml:space="preserve"> </v>
      </c>
      <c r="U56" s="3" t="str">
        <f t="shared" si="14"/>
        <v xml:space="preserve"> </v>
      </c>
      <c r="V56" s="3" t="str">
        <f t="shared" si="14"/>
        <v xml:space="preserve"> </v>
      </c>
      <c r="W56" s="3" t="str">
        <f t="shared" si="14"/>
        <v xml:space="preserve"> </v>
      </c>
      <c r="X56" s="79" t="s">
        <v>100</v>
      </c>
      <c r="Y56" s="2"/>
      <c r="Z56" s="4"/>
    </row>
    <row r="57" spans="1:26" ht="54.75" hidden="1" customHeight="1" x14ac:dyDescent="0.25">
      <c r="A57" s="88" t="s">
        <v>94</v>
      </c>
      <c r="B57" s="94" t="s">
        <v>241</v>
      </c>
      <c r="C57" s="44" t="s">
        <v>30</v>
      </c>
      <c r="D57" s="44" t="s">
        <v>191</v>
      </c>
      <c r="E57" s="1" t="s">
        <v>192</v>
      </c>
      <c r="F57" s="5" t="s">
        <v>243</v>
      </c>
      <c r="G57" s="5">
        <v>20</v>
      </c>
      <c r="H57" s="11">
        <v>44682</v>
      </c>
      <c r="I57" s="5">
        <f t="shared" si="11"/>
        <v>5</v>
      </c>
      <c r="J57" s="11">
        <f>WORKDAY(H57,G57)</f>
        <v>44708</v>
      </c>
      <c r="K57" s="5">
        <f t="shared" si="12"/>
        <v>5</v>
      </c>
      <c r="L57" s="3" t="str">
        <f t="shared" si="16"/>
        <v xml:space="preserve"> </v>
      </c>
      <c r="M57" s="3" t="str">
        <f t="shared" si="18"/>
        <v xml:space="preserve"> </v>
      </c>
      <c r="N57" s="3" t="str">
        <f t="shared" si="13"/>
        <v xml:space="preserve"> </v>
      </c>
      <c r="O57" s="3" t="str">
        <f t="shared" si="13"/>
        <v xml:space="preserve"> </v>
      </c>
      <c r="P57" s="3">
        <f t="shared" si="15"/>
        <v>1</v>
      </c>
      <c r="Q57" s="3">
        <v>1</v>
      </c>
      <c r="R57" s="3" t="str">
        <f t="shared" ref="R57:W66" si="19">IF(OR($I57=R$8,$K57=R$8),1," ")</f>
        <v xml:space="preserve"> </v>
      </c>
      <c r="S57" s="3" t="str">
        <f t="shared" si="19"/>
        <v xml:space="preserve"> </v>
      </c>
      <c r="T57" s="3" t="str">
        <f t="shared" si="19"/>
        <v xml:space="preserve"> </v>
      </c>
      <c r="U57" s="3" t="str">
        <f t="shared" si="19"/>
        <v xml:space="preserve"> </v>
      </c>
      <c r="V57" s="3" t="str">
        <f t="shared" si="19"/>
        <v xml:space="preserve"> </v>
      </c>
      <c r="W57" s="3" t="str">
        <f t="shared" si="19"/>
        <v xml:space="preserve"> </v>
      </c>
      <c r="X57" s="79" t="s">
        <v>100</v>
      </c>
      <c r="Y57" s="2"/>
      <c r="Z57" s="4"/>
    </row>
    <row r="58" spans="1:26" ht="54.75" hidden="1" customHeight="1" x14ac:dyDescent="0.25">
      <c r="A58" s="88" t="s">
        <v>103</v>
      </c>
      <c r="B58" s="94" t="s">
        <v>241</v>
      </c>
      <c r="C58" s="44" t="s">
        <v>103</v>
      </c>
      <c r="D58" s="44" t="s">
        <v>92</v>
      </c>
      <c r="E58" s="7" t="s">
        <v>155</v>
      </c>
      <c r="F58" s="5" t="s">
        <v>90</v>
      </c>
      <c r="G58" s="5">
        <v>1</v>
      </c>
      <c r="H58" s="11">
        <v>44683</v>
      </c>
      <c r="I58" s="5">
        <f t="shared" si="11"/>
        <v>5</v>
      </c>
      <c r="J58" s="11">
        <f>+H58+G58</f>
        <v>44684</v>
      </c>
      <c r="K58" s="5">
        <f t="shared" si="12"/>
        <v>5</v>
      </c>
      <c r="L58" s="3" t="str">
        <f t="shared" si="16"/>
        <v xml:space="preserve"> </v>
      </c>
      <c r="M58" s="3" t="str">
        <f t="shared" si="18"/>
        <v xml:space="preserve"> </v>
      </c>
      <c r="N58" s="3" t="str">
        <f t="shared" si="13"/>
        <v xml:space="preserve"> </v>
      </c>
      <c r="O58" s="3" t="str">
        <f t="shared" si="13"/>
        <v xml:space="preserve"> </v>
      </c>
      <c r="P58" s="3">
        <f t="shared" si="15"/>
        <v>1</v>
      </c>
      <c r="Q58" s="3" t="str">
        <f t="shared" ref="Q58:Q89" si="20">IF(OR($I58=Q$8,$K58=Q$8),1," ")</f>
        <v xml:space="preserve"> </v>
      </c>
      <c r="R58" s="3" t="str">
        <f t="shared" si="19"/>
        <v xml:space="preserve"> </v>
      </c>
      <c r="S58" s="3" t="str">
        <f t="shared" si="19"/>
        <v xml:space="preserve"> </v>
      </c>
      <c r="T58" s="3" t="str">
        <f t="shared" si="19"/>
        <v xml:space="preserve"> </v>
      </c>
      <c r="U58" s="3" t="str">
        <f t="shared" si="19"/>
        <v xml:space="preserve"> </v>
      </c>
      <c r="V58" s="3" t="str">
        <f t="shared" si="19"/>
        <v xml:space="preserve"> </v>
      </c>
      <c r="W58" s="3" t="str">
        <f t="shared" si="19"/>
        <v xml:space="preserve"> </v>
      </c>
      <c r="X58" s="79" t="s">
        <v>100</v>
      </c>
      <c r="Y58" s="2"/>
      <c r="Z58" s="4"/>
    </row>
    <row r="59" spans="1:26" ht="54.75" hidden="1" customHeight="1" x14ac:dyDescent="0.25">
      <c r="A59" s="88" t="s">
        <v>85</v>
      </c>
      <c r="B59" s="94" t="s">
        <v>241</v>
      </c>
      <c r="C59" s="44" t="s">
        <v>19</v>
      </c>
      <c r="D59" s="44" t="s">
        <v>27</v>
      </c>
      <c r="E59" s="7" t="s">
        <v>125</v>
      </c>
      <c r="F59" s="5" t="s">
        <v>22</v>
      </c>
      <c r="G59" s="5">
        <f>+NETWORKDAYS(H59,J59)</f>
        <v>10</v>
      </c>
      <c r="H59" s="11">
        <v>44683</v>
      </c>
      <c r="I59" s="5">
        <f t="shared" si="11"/>
        <v>5</v>
      </c>
      <c r="J59" s="11">
        <v>44694</v>
      </c>
      <c r="K59" s="5">
        <f t="shared" si="12"/>
        <v>5</v>
      </c>
      <c r="L59" s="3" t="str">
        <f t="shared" si="16"/>
        <v xml:space="preserve"> </v>
      </c>
      <c r="M59" s="3" t="str">
        <f t="shared" si="18"/>
        <v xml:space="preserve"> </v>
      </c>
      <c r="N59" s="3" t="str">
        <f t="shared" si="13"/>
        <v xml:space="preserve"> </v>
      </c>
      <c r="O59" s="3" t="str">
        <f t="shared" si="13"/>
        <v xml:space="preserve"> </v>
      </c>
      <c r="P59" s="3">
        <f t="shared" si="15"/>
        <v>1</v>
      </c>
      <c r="Q59" s="3" t="str">
        <f t="shared" si="20"/>
        <v xml:space="preserve"> </v>
      </c>
      <c r="R59" s="3" t="str">
        <f t="shared" si="19"/>
        <v xml:space="preserve"> </v>
      </c>
      <c r="S59" s="3" t="str">
        <f t="shared" si="19"/>
        <v xml:space="preserve"> </v>
      </c>
      <c r="T59" s="3" t="str">
        <f t="shared" si="19"/>
        <v xml:space="preserve"> </v>
      </c>
      <c r="U59" s="3" t="str">
        <f t="shared" si="19"/>
        <v xml:space="preserve"> </v>
      </c>
      <c r="V59" s="3" t="str">
        <f t="shared" si="19"/>
        <v xml:space="preserve"> </v>
      </c>
      <c r="W59" s="3" t="str">
        <f t="shared" si="19"/>
        <v xml:space="preserve"> </v>
      </c>
      <c r="X59" s="79" t="s">
        <v>100</v>
      </c>
      <c r="Y59" s="11"/>
      <c r="Z59" s="11"/>
    </row>
    <row r="60" spans="1:26" ht="54.75" hidden="1" customHeight="1" x14ac:dyDescent="0.25">
      <c r="A60" s="88" t="s">
        <v>85</v>
      </c>
      <c r="B60" s="94" t="s">
        <v>241</v>
      </c>
      <c r="C60" s="44" t="s">
        <v>19</v>
      </c>
      <c r="D60" s="44" t="s">
        <v>93</v>
      </c>
      <c r="E60" s="7" t="s">
        <v>125</v>
      </c>
      <c r="F60" s="5" t="s">
        <v>108</v>
      </c>
      <c r="G60" s="5">
        <f>+NETWORKDAYS(H60,J60)</f>
        <v>10</v>
      </c>
      <c r="H60" s="11">
        <v>44683</v>
      </c>
      <c r="I60" s="5">
        <f t="shared" si="11"/>
        <v>5</v>
      </c>
      <c r="J60" s="11">
        <v>44694</v>
      </c>
      <c r="K60" s="5">
        <f t="shared" si="12"/>
        <v>5</v>
      </c>
      <c r="L60" s="3" t="str">
        <f t="shared" si="16"/>
        <v xml:space="preserve"> </v>
      </c>
      <c r="M60" s="3" t="str">
        <f t="shared" si="18"/>
        <v xml:space="preserve"> </v>
      </c>
      <c r="N60" s="3" t="str">
        <f t="shared" si="13"/>
        <v xml:space="preserve"> </v>
      </c>
      <c r="O60" s="3" t="str">
        <f t="shared" si="13"/>
        <v xml:space="preserve"> </v>
      </c>
      <c r="P60" s="3">
        <f t="shared" si="15"/>
        <v>1</v>
      </c>
      <c r="Q60" s="3" t="str">
        <f t="shared" si="20"/>
        <v xml:space="preserve"> </v>
      </c>
      <c r="R60" s="3" t="str">
        <f t="shared" si="19"/>
        <v xml:space="preserve"> </v>
      </c>
      <c r="S60" s="3" t="str">
        <f t="shared" si="19"/>
        <v xml:space="preserve"> </v>
      </c>
      <c r="T60" s="3" t="str">
        <f t="shared" si="19"/>
        <v xml:space="preserve"> </v>
      </c>
      <c r="U60" s="3" t="str">
        <f t="shared" si="19"/>
        <v xml:space="preserve"> </v>
      </c>
      <c r="V60" s="3" t="str">
        <f t="shared" si="19"/>
        <v xml:space="preserve"> </v>
      </c>
      <c r="W60" s="3" t="str">
        <f t="shared" si="19"/>
        <v xml:space="preserve"> </v>
      </c>
      <c r="X60" s="79" t="s">
        <v>100</v>
      </c>
      <c r="Y60" s="11"/>
      <c r="Z60" s="11"/>
    </row>
    <row r="61" spans="1:26" ht="54.75" hidden="1" customHeight="1" x14ac:dyDescent="0.25">
      <c r="A61" s="88" t="s">
        <v>103</v>
      </c>
      <c r="B61" s="94" t="s">
        <v>241</v>
      </c>
      <c r="C61" s="44" t="s">
        <v>103</v>
      </c>
      <c r="D61" s="44" t="s">
        <v>86</v>
      </c>
      <c r="E61" s="7" t="s">
        <v>205</v>
      </c>
      <c r="F61" s="5" t="s">
        <v>206</v>
      </c>
      <c r="G61" s="5">
        <v>2</v>
      </c>
      <c r="H61" s="11">
        <v>44687</v>
      </c>
      <c r="I61" s="5">
        <f t="shared" si="11"/>
        <v>5</v>
      </c>
      <c r="J61" s="11">
        <f>+H61+G61+2</f>
        <v>44691</v>
      </c>
      <c r="K61" s="5">
        <f t="shared" si="12"/>
        <v>5</v>
      </c>
      <c r="L61" s="3" t="str">
        <f t="shared" si="16"/>
        <v xml:space="preserve"> </v>
      </c>
      <c r="M61" s="3" t="str">
        <f t="shared" si="18"/>
        <v xml:space="preserve"> </v>
      </c>
      <c r="N61" s="3" t="str">
        <f t="shared" si="13"/>
        <v xml:space="preserve"> </v>
      </c>
      <c r="O61" s="3" t="str">
        <f t="shared" si="13"/>
        <v xml:space="preserve"> </v>
      </c>
      <c r="P61" s="3">
        <f t="shared" si="15"/>
        <v>1</v>
      </c>
      <c r="Q61" s="3" t="str">
        <f t="shared" si="20"/>
        <v xml:space="preserve"> </v>
      </c>
      <c r="R61" s="3" t="str">
        <f t="shared" si="19"/>
        <v xml:space="preserve"> </v>
      </c>
      <c r="S61" s="3" t="str">
        <f t="shared" si="19"/>
        <v xml:space="preserve"> </v>
      </c>
      <c r="T61" s="3" t="str">
        <f t="shared" si="19"/>
        <v xml:space="preserve"> </v>
      </c>
      <c r="U61" s="3" t="str">
        <f t="shared" si="19"/>
        <v xml:space="preserve"> </v>
      </c>
      <c r="V61" s="3" t="str">
        <f t="shared" si="19"/>
        <v xml:space="preserve"> </v>
      </c>
      <c r="W61" s="3" t="str">
        <f t="shared" si="19"/>
        <v xml:space="preserve"> </v>
      </c>
      <c r="X61" s="79" t="s">
        <v>100</v>
      </c>
      <c r="Y61" s="2"/>
      <c r="Z61" s="4"/>
    </row>
    <row r="62" spans="1:26" ht="54.75" hidden="1" customHeight="1" x14ac:dyDescent="0.25">
      <c r="A62" s="88" t="s">
        <v>103</v>
      </c>
      <c r="B62" s="94" t="s">
        <v>241</v>
      </c>
      <c r="C62" s="44" t="s">
        <v>103</v>
      </c>
      <c r="D62" s="44" t="s">
        <v>207</v>
      </c>
      <c r="E62" s="7" t="s">
        <v>208</v>
      </c>
      <c r="F62" s="5" t="s">
        <v>90</v>
      </c>
      <c r="G62" s="5">
        <v>2</v>
      </c>
      <c r="H62" s="11">
        <v>44687</v>
      </c>
      <c r="I62" s="5">
        <f t="shared" si="11"/>
        <v>5</v>
      </c>
      <c r="J62" s="11">
        <f>+H62+G62+2</f>
        <v>44691</v>
      </c>
      <c r="K62" s="5">
        <f t="shared" si="12"/>
        <v>5</v>
      </c>
      <c r="L62" s="3" t="str">
        <f t="shared" si="16"/>
        <v xml:space="preserve"> </v>
      </c>
      <c r="M62" s="3" t="str">
        <f t="shared" si="18"/>
        <v xml:space="preserve"> </v>
      </c>
      <c r="N62" s="3" t="str">
        <f t="shared" si="13"/>
        <v xml:space="preserve"> </v>
      </c>
      <c r="O62" s="3" t="str">
        <f t="shared" si="13"/>
        <v xml:space="preserve"> </v>
      </c>
      <c r="P62" s="3">
        <f t="shared" si="15"/>
        <v>1</v>
      </c>
      <c r="Q62" s="3" t="str">
        <f t="shared" si="20"/>
        <v xml:space="preserve"> </v>
      </c>
      <c r="R62" s="3" t="str">
        <f t="shared" si="19"/>
        <v xml:space="preserve"> </v>
      </c>
      <c r="S62" s="3" t="str">
        <f t="shared" si="19"/>
        <v xml:space="preserve"> </v>
      </c>
      <c r="T62" s="3" t="str">
        <f t="shared" si="19"/>
        <v xml:space="preserve"> </v>
      </c>
      <c r="U62" s="3" t="str">
        <f t="shared" si="19"/>
        <v xml:space="preserve"> </v>
      </c>
      <c r="V62" s="3" t="str">
        <f t="shared" si="19"/>
        <v xml:space="preserve"> </v>
      </c>
      <c r="W62" s="3" t="str">
        <f t="shared" si="19"/>
        <v xml:space="preserve"> </v>
      </c>
      <c r="X62" s="79" t="s">
        <v>100</v>
      </c>
      <c r="Y62" s="2"/>
      <c r="Z62" s="4"/>
    </row>
    <row r="63" spans="1:26" s="51" customFormat="1" ht="54.75" hidden="1" customHeight="1" x14ac:dyDescent="0.25">
      <c r="A63" s="88" t="s">
        <v>94</v>
      </c>
      <c r="B63" s="88"/>
      <c r="C63" s="44" t="s">
        <v>34</v>
      </c>
      <c r="D63" s="44" t="s">
        <v>60</v>
      </c>
      <c r="E63" s="1" t="s">
        <v>120</v>
      </c>
      <c r="F63" s="5" t="s">
        <v>90</v>
      </c>
      <c r="G63" s="5">
        <v>30</v>
      </c>
      <c r="H63" s="11">
        <v>44699</v>
      </c>
      <c r="I63" s="5">
        <f t="shared" si="11"/>
        <v>5</v>
      </c>
      <c r="J63" s="11">
        <f>WORKDAY(H63,G63,1)</f>
        <v>44741</v>
      </c>
      <c r="K63" s="5">
        <f t="shared" si="12"/>
        <v>6</v>
      </c>
      <c r="L63" s="3" t="str">
        <f t="shared" si="16"/>
        <v xml:space="preserve"> </v>
      </c>
      <c r="M63" s="3" t="str">
        <f t="shared" si="18"/>
        <v xml:space="preserve"> </v>
      </c>
      <c r="N63" s="3" t="str">
        <f t="shared" si="13"/>
        <v xml:space="preserve"> </v>
      </c>
      <c r="O63" s="3" t="str">
        <f t="shared" si="13"/>
        <v xml:space="preserve"> </v>
      </c>
      <c r="P63" s="3">
        <f t="shared" si="15"/>
        <v>1</v>
      </c>
      <c r="Q63" s="3">
        <f t="shared" si="20"/>
        <v>1</v>
      </c>
      <c r="R63" s="3" t="str">
        <f t="shared" si="19"/>
        <v xml:space="preserve"> </v>
      </c>
      <c r="S63" s="3" t="str">
        <f t="shared" si="19"/>
        <v xml:space="preserve"> </v>
      </c>
      <c r="T63" s="3" t="str">
        <f t="shared" si="19"/>
        <v xml:space="preserve"> </v>
      </c>
      <c r="U63" s="3" t="str">
        <f t="shared" si="19"/>
        <v xml:space="preserve"> </v>
      </c>
      <c r="V63" s="3" t="str">
        <f t="shared" si="19"/>
        <v xml:space="preserve"> </v>
      </c>
      <c r="W63" s="3" t="str">
        <f t="shared" si="19"/>
        <v xml:space="preserve"> </v>
      </c>
      <c r="X63" s="79" t="s">
        <v>100</v>
      </c>
      <c r="Y63" s="2"/>
      <c r="Z63" s="4"/>
    </row>
    <row r="64" spans="1:26" ht="54.75" hidden="1" customHeight="1" x14ac:dyDescent="0.25">
      <c r="A64" s="88" t="s">
        <v>103</v>
      </c>
      <c r="B64" s="88"/>
      <c r="C64" s="44" t="s">
        <v>103</v>
      </c>
      <c r="D64" s="44" t="s">
        <v>217</v>
      </c>
      <c r="E64" s="7" t="s">
        <v>151</v>
      </c>
      <c r="F64" s="5" t="s">
        <v>188</v>
      </c>
      <c r="G64" s="5">
        <f>+J64-H64</f>
        <v>119</v>
      </c>
      <c r="H64" s="11">
        <v>44704</v>
      </c>
      <c r="I64" s="5">
        <f t="shared" si="11"/>
        <v>5</v>
      </c>
      <c r="J64" s="11">
        <v>44823</v>
      </c>
      <c r="K64" s="5">
        <f t="shared" si="12"/>
        <v>9</v>
      </c>
      <c r="L64" s="3" t="str">
        <f t="shared" si="16"/>
        <v xml:space="preserve"> </v>
      </c>
      <c r="M64" s="3" t="str">
        <f t="shared" si="18"/>
        <v xml:space="preserve"> </v>
      </c>
      <c r="N64" s="3" t="str">
        <f t="shared" si="13"/>
        <v xml:space="preserve"> </v>
      </c>
      <c r="O64" s="3" t="str">
        <f t="shared" si="13"/>
        <v xml:space="preserve"> </v>
      </c>
      <c r="P64" s="12">
        <f t="shared" si="15"/>
        <v>1</v>
      </c>
      <c r="Q64" s="12" t="str">
        <f t="shared" si="20"/>
        <v xml:space="preserve"> </v>
      </c>
      <c r="R64" s="12" t="str">
        <f t="shared" si="19"/>
        <v xml:space="preserve"> </v>
      </c>
      <c r="S64" s="12" t="str">
        <f t="shared" si="19"/>
        <v xml:space="preserve"> </v>
      </c>
      <c r="T64" s="12">
        <f t="shared" si="19"/>
        <v>1</v>
      </c>
      <c r="U64" s="3" t="str">
        <f t="shared" si="19"/>
        <v xml:space="preserve"> </v>
      </c>
      <c r="V64" s="3" t="str">
        <f t="shared" si="19"/>
        <v xml:space="preserve"> </v>
      </c>
      <c r="W64" s="3" t="str">
        <f t="shared" si="19"/>
        <v xml:space="preserve"> </v>
      </c>
      <c r="X64" s="79" t="s">
        <v>100</v>
      </c>
      <c r="Y64" s="2"/>
      <c r="Z64" s="4"/>
    </row>
    <row r="65" spans="1:26" ht="54.75" hidden="1" customHeight="1" x14ac:dyDescent="0.25">
      <c r="A65" s="88" t="s">
        <v>103</v>
      </c>
      <c r="B65" s="94" t="s">
        <v>241</v>
      </c>
      <c r="C65" s="44" t="s">
        <v>103</v>
      </c>
      <c r="D65" s="44" t="s">
        <v>92</v>
      </c>
      <c r="E65" s="7" t="s">
        <v>155</v>
      </c>
      <c r="F65" s="5" t="s">
        <v>90</v>
      </c>
      <c r="G65" s="5">
        <v>1</v>
      </c>
      <c r="H65" s="11">
        <v>44713</v>
      </c>
      <c r="I65" s="5">
        <f t="shared" si="11"/>
        <v>6</v>
      </c>
      <c r="J65" s="11">
        <f>+H65+G65</f>
        <v>44714</v>
      </c>
      <c r="K65" s="5">
        <f t="shared" si="12"/>
        <v>6</v>
      </c>
      <c r="L65" s="3" t="str">
        <f t="shared" si="16"/>
        <v xml:space="preserve"> </v>
      </c>
      <c r="M65" s="3" t="str">
        <f t="shared" si="18"/>
        <v xml:space="preserve"> </v>
      </c>
      <c r="N65" s="3" t="str">
        <f t="shared" si="13"/>
        <v xml:space="preserve"> </v>
      </c>
      <c r="O65" s="3" t="str">
        <f t="shared" si="13"/>
        <v xml:space="preserve"> </v>
      </c>
      <c r="P65" s="3" t="str">
        <f t="shared" si="15"/>
        <v xml:space="preserve"> </v>
      </c>
      <c r="Q65" s="3">
        <f t="shared" si="20"/>
        <v>1</v>
      </c>
      <c r="R65" s="3" t="str">
        <f t="shared" si="19"/>
        <v xml:space="preserve"> </v>
      </c>
      <c r="S65" s="3" t="str">
        <f t="shared" si="19"/>
        <v xml:space="preserve"> </v>
      </c>
      <c r="T65" s="3" t="str">
        <f t="shared" si="19"/>
        <v xml:space="preserve"> </v>
      </c>
      <c r="U65" s="3" t="str">
        <f t="shared" si="19"/>
        <v xml:space="preserve"> </v>
      </c>
      <c r="V65" s="3" t="str">
        <f t="shared" si="19"/>
        <v xml:space="preserve"> </v>
      </c>
      <c r="W65" s="3" t="str">
        <f t="shared" si="19"/>
        <v xml:space="preserve"> </v>
      </c>
      <c r="X65" s="79" t="s">
        <v>100</v>
      </c>
      <c r="Y65" s="2"/>
      <c r="Z65" s="4"/>
    </row>
    <row r="66" spans="1:26" ht="54.75" hidden="1" customHeight="1" x14ac:dyDescent="0.25">
      <c r="A66" s="88" t="s">
        <v>85</v>
      </c>
      <c r="B66" s="94" t="s">
        <v>241</v>
      </c>
      <c r="C66" s="44" t="s">
        <v>30</v>
      </c>
      <c r="D66" s="44" t="s">
        <v>209</v>
      </c>
      <c r="E66" s="7" t="s">
        <v>141</v>
      </c>
      <c r="F66" s="5" t="s">
        <v>84</v>
      </c>
      <c r="G66" s="5">
        <v>3</v>
      </c>
      <c r="H66" s="11">
        <v>44713</v>
      </c>
      <c r="I66" s="5">
        <f t="shared" si="11"/>
        <v>6</v>
      </c>
      <c r="J66" s="11">
        <f>WORKDAY(H66,G66)</f>
        <v>44718</v>
      </c>
      <c r="K66" s="5">
        <f t="shared" si="12"/>
        <v>6</v>
      </c>
      <c r="L66" s="3" t="str">
        <f t="shared" si="16"/>
        <v xml:space="preserve"> </v>
      </c>
      <c r="M66" s="3" t="str">
        <f t="shared" si="18"/>
        <v xml:space="preserve"> </v>
      </c>
      <c r="N66" s="3" t="str">
        <f t="shared" si="13"/>
        <v xml:space="preserve"> </v>
      </c>
      <c r="O66" s="3" t="str">
        <f t="shared" si="13"/>
        <v xml:space="preserve"> </v>
      </c>
      <c r="P66" s="3" t="str">
        <f t="shared" si="15"/>
        <v xml:space="preserve"> </v>
      </c>
      <c r="Q66" s="3">
        <f t="shared" si="20"/>
        <v>1</v>
      </c>
      <c r="R66" s="3" t="str">
        <f t="shared" si="19"/>
        <v xml:space="preserve"> </v>
      </c>
      <c r="S66" s="3" t="str">
        <f t="shared" si="19"/>
        <v xml:space="preserve"> </v>
      </c>
      <c r="T66" s="3" t="str">
        <f t="shared" si="19"/>
        <v xml:space="preserve"> </v>
      </c>
      <c r="U66" s="3" t="str">
        <f t="shared" si="19"/>
        <v xml:space="preserve"> </v>
      </c>
      <c r="V66" s="3" t="str">
        <f t="shared" si="19"/>
        <v xml:space="preserve"> </v>
      </c>
      <c r="W66" s="3" t="str">
        <f t="shared" si="19"/>
        <v xml:space="preserve"> </v>
      </c>
      <c r="X66" s="79" t="s">
        <v>100</v>
      </c>
      <c r="Y66" s="11"/>
      <c r="Z66" s="11"/>
    </row>
    <row r="67" spans="1:26" ht="54.75" hidden="1" customHeight="1" x14ac:dyDescent="0.25">
      <c r="A67" s="88" t="s">
        <v>94</v>
      </c>
      <c r="B67" s="94" t="s">
        <v>241</v>
      </c>
      <c r="C67" s="44" t="s">
        <v>30</v>
      </c>
      <c r="D67" s="44" t="s">
        <v>169</v>
      </c>
      <c r="E67" s="1" t="s">
        <v>55</v>
      </c>
      <c r="F67" s="5" t="s">
        <v>243</v>
      </c>
      <c r="G67" s="5">
        <v>3</v>
      </c>
      <c r="H67" s="11">
        <v>44713</v>
      </c>
      <c r="I67" s="5">
        <f t="shared" si="11"/>
        <v>6</v>
      </c>
      <c r="J67" s="11">
        <f>WORKDAY(H67,G67)</f>
        <v>44718</v>
      </c>
      <c r="K67" s="5">
        <f t="shared" si="12"/>
        <v>6</v>
      </c>
      <c r="L67" s="3" t="str">
        <f t="shared" si="16"/>
        <v xml:space="preserve"> </v>
      </c>
      <c r="M67" s="3" t="str">
        <f t="shared" si="18"/>
        <v xml:space="preserve"> </v>
      </c>
      <c r="N67" s="3" t="str">
        <f t="shared" si="13"/>
        <v xml:space="preserve"> </v>
      </c>
      <c r="O67" s="3" t="str">
        <f t="shared" si="13"/>
        <v xml:space="preserve"> </v>
      </c>
      <c r="P67" s="3" t="str">
        <f t="shared" si="15"/>
        <v xml:space="preserve"> </v>
      </c>
      <c r="Q67" s="3">
        <f t="shared" si="20"/>
        <v>1</v>
      </c>
      <c r="R67" s="3" t="str">
        <f t="shared" ref="R67:W76" si="21">IF(OR($I67=R$8,$K67=R$8),1," ")</f>
        <v xml:space="preserve"> </v>
      </c>
      <c r="S67" s="3" t="str">
        <f t="shared" si="21"/>
        <v xml:space="preserve"> </v>
      </c>
      <c r="T67" s="3" t="str">
        <f t="shared" si="21"/>
        <v xml:space="preserve"> </v>
      </c>
      <c r="U67" s="3" t="str">
        <f t="shared" si="21"/>
        <v xml:space="preserve"> </v>
      </c>
      <c r="V67" s="3" t="str">
        <f t="shared" si="21"/>
        <v xml:space="preserve"> </v>
      </c>
      <c r="W67" s="3" t="str">
        <f t="shared" si="21"/>
        <v xml:space="preserve"> </v>
      </c>
      <c r="X67" s="79" t="s">
        <v>100</v>
      </c>
      <c r="Y67" s="11"/>
      <c r="Z67" s="11"/>
    </row>
    <row r="68" spans="1:26" ht="54.75" hidden="1" customHeight="1" x14ac:dyDescent="0.25">
      <c r="A68" s="88" t="s">
        <v>103</v>
      </c>
      <c r="B68" s="94" t="s">
        <v>241</v>
      </c>
      <c r="C68" s="44" t="s">
        <v>103</v>
      </c>
      <c r="D68" s="44" t="s">
        <v>86</v>
      </c>
      <c r="E68" s="7" t="s">
        <v>205</v>
      </c>
      <c r="F68" s="5" t="s">
        <v>206</v>
      </c>
      <c r="G68" s="5">
        <v>2</v>
      </c>
      <c r="H68" s="11">
        <v>44719</v>
      </c>
      <c r="I68" s="5">
        <f t="shared" si="11"/>
        <v>6</v>
      </c>
      <c r="J68" s="11">
        <f t="shared" ref="J68:J69" si="22">+H68+G68</f>
        <v>44721</v>
      </c>
      <c r="K68" s="5">
        <f t="shared" si="12"/>
        <v>6</v>
      </c>
      <c r="L68" s="3" t="str">
        <f t="shared" si="16"/>
        <v xml:space="preserve"> </v>
      </c>
      <c r="M68" s="3" t="str">
        <f t="shared" si="18"/>
        <v xml:space="preserve"> </v>
      </c>
      <c r="N68" s="3" t="str">
        <f t="shared" ref="N68:O87" si="23">IF(OR($I68=N$8,$K68=N$8),1," ")</f>
        <v xml:space="preserve"> </v>
      </c>
      <c r="O68" s="3" t="str">
        <f t="shared" si="23"/>
        <v xml:space="preserve"> </v>
      </c>
      <c r="P68" s="3" t="str">
        <f t="shared" si="15"/>
        <v xml:space="preserve"> </v>
      </c>
      <c r="Q68" s="3">
        <f t="shared" si="20"/>
        <v>1</v>
      </c>
      <c r="R68" s="3" t="str">
        <f t="shared" si="21"/>
        <v xml:space="preserve"> </v>
      </c>
      <c r="S68" s="3" t="str">
        <f t="shared" si="21"/>
        <v xml:space="preserve"> </v>
      </c>
      <c r="T68" s="3" t="str">
        <f t="shared" si="21"/>
        <v xml:space="preserve"> </v>
      </c>
      <c r="U68" s="3" t="str">
        <f t="shared" si="21"/>
        <v xml:space="preserve"> </v>
      </c>
      <c r="V68" s="3" t="str">
        <f t="shared" si="21"/>
        <v xml:space="preserve"> </v>
      </c>
      <c r="W68" s="3" t="str">
        <f t="shared" si="21"/>
        <v xml:space="preserve"> </v>
      </c>
      <c r="X68" s="79" t="s">
        <v>100</v>
      </c>
      <c r="Y68" s="2"/>
      <c r="Z68" s="4"/>
    </row>
    <row r="69" spans="1:26" ht="54.75" hidden="1" customHeight="1" x14ac:dyDescent="0.25">
      <c r="A69" s="88" t="s">
        <v>103</v>
      </c>
      <c r="B69" s="94" t="s">
        <v>241</v>
      </c>
      <c r="C69" s="44" t="s">
        <v>103</v>
      </c>
      <c r="D69" s="44" t="s">
        <v>207</v>
      </c>
      <c r="E69" s="7" t="s">
        <v>208</v>
      </c>
      <c r="F69" s="5" t="s">
        <v>90</v>
      </c>
      <c r="G69" s="5">
        <v>2</v>
      </c>
      <c r="H69" s="11">
        <v>44719</v>
      </c>
      <c r="I69" s="5">
        <f t="shared" si="11"/>
        <v>6</v>
      </c>
      <c r="J69" s="11">
        <f t="shared" si="22"/>
        <v>44721</v>
      </c>
      <c r="K69" s="5">
        <f t="shared" si="12"/>
        <v>6</v>
      </c>
      <c r="L69" s="3" t="str">
        <f t="shared" si="16"/>
        <v xml:space="preserve"> </v>
      </c>
      <c r="M69" s="3" t="str">
        <f t="shared" si="18"/>
        <v xml:space="preserve"> </v>
      </c>
      <c r="N69" s="3" t="str">
        <f t="shared" si="23"/>
        <v xml:space="preserve"> </v>
      </c>
      <c r="O69" s="3" t="str">
        <f t="shared" si="23"/>
        <v xml:space="preserve"> </v>
      </c>
      <c r="P69" s="3" t="str">
        <f t="shared" si="15"/>
        <v xml:space="preserve"> </v>
      </c>
      <c r="Q69" s="3">
        <f t="shared" si="20"/>
        <v>1</v>
      </c>
      <c r="R69" s="3" t="str">
        <f t="shared" si="21"/>
        <v xml:space="preserve"> </v>
      </c>
      <c r="S69" s="3" t="str">
        <f t="shared" si="21"/>
        <v xml:space="preserve"> </v>
      </c>
      <c r="T69" s="3" t="str">
        <f t="shared" si="21"/>
        <v xml:space="preserve"> </v>
      </c>
      <c r="U69" s="3" t="str">
        <f t="shared" si="21"/>
        <v xml:space="preserve"> </v>
      </c>
      <c r="V69" s="3" t="str">
        <f t="shared" si="21"/>
        <v xml:space="preserve"> </v>
      </c>
      <c r="W69" s="3" t="str">
        <f t="shared" si="21"/>
        <v xml:space="preserve"> </v>
      </c>
      <c r="X69" s="79" t="s">
        <v>100</v>
      </c>
      <c r="Y69" s="2"/>
      <c r="Z69" s="4"/>
    </row>
    <row r="70" spans="1:26" ht="54.75" hidden="1" customHeight="1" x14ac:dyDescent="0.25">
      <c r="A70" s="88" t="s">
        <v>94</v>
      </c>
      <c r="B70" s="88"/>
      <c r="C70" s="44" t="s">
        <v>34</v>
      </c>
      <c r="D70" s="44" t="s">
        <v>64</v>
      </c>
      <c r="E70" s="1" t="s">
        <v>121</v>
      </c>
      <c r="F70" s="5" t="s">
        <v>22</v>
      </c>
      <c r="G70" s="5">
        <v>30</v>
      </c>
      <c r="H70" s="11">
        <v>44725</v>
      </c>
      <c r="I70" s="5">
        <f t="shared" si="11"/>
        <v>6</v>
      </c>
      <c r="J70" s="11">
        <f t="shared" ref="J70:J74" si="24">WORKDAY(H70,G70,1)</f>
        <v>44767</v>
      </c>
      <c r="K70" s="5">
        <f t="shared" si="12"/>
        <v>7</v>
      </c>
      <c r="L70" s="3" t="str">
        <f t="shared" si="16"/>
        <v xml:space="preserve"> </v>
      </c>
      <c r="M70" s="3" t="str">
        <f t="shared" si="18"/>
        <v xml:space="preserve"> </v>
      </c>
      <c r="N70" s="3" t="str">
        <f t="shared" si="23"/>
        <v xml:space="preserve"> </v>
      </c>
      <c r="O70" s="3" t="str">
        <f t="shared" si="23"/>
        <v xml:space="preserve"> </v>
      </c>
      <c r="P70" s="3" t="str">
        <f t="shared" si="15"/>
        <v xml:space="preserve"> </v>
      </c>
      <c r="Q70" s="3">
        <f t="shared" si="20"/>
        <v>1</v>
      </c>
      <c r="R70" s="3">
        <f t="shared" si="21"/>
        <v>1</v>
      </c>
      <c r="S70" s="3" t="str">
        <f t="shared" si="21"/>
        <v xml:space="preserve"> </v>
      </c>
      <c r="T70" s="3" t="str">
        <f t="shared" si="21"/>
        <v xml:space="preserve"> </v>
      </c>
      <c r="U70" s="3" t="str">
        <f t="shared" si="21"/>
        <v xml:space="preserve"> </v>
      </c>
      <c r="V70" s="3" t="str">
        <f t="shared" si="21"/>
        <v xml:space="preserve"> </v>
      </c>
      <c r="W70" s="3" t="str">
        <f t="shared" si="21"/>
        <v xml:space="preserve"> </v>
      </c>
      <c r="X70" s="79" t="s">
        <v>100</v>
      </c>
      <c r="Y70" s="2"/>
      <c r="Z70" s="4"/>
    </row>
    <row r="71" spans="1:26" ht="54.75" hidden="1" customHeight="1" x14ac:dyDescent="0.25">
      <c r="A71" s="88" t="s">
        <v>94</v>
      </c>
      <c r="B71" s="88"/>
      <c r="C71" s="44" t="s">
        <v>34</v>
      </c>
      <c r="D71" s="44" t="s">
        <v>65</v>
      </c>
      <c r="E71" s="1" t="s">
        <v>121</v>
      </c>
      <c r="F71" s="5" t="s">
        <v>108</v>
      </c>
      <c r="G71" s="5">
        <v>30</v>
      </c>
      <c r="H71" s="11">
        <v>44725</v>
      </c>
      <c r="I71" s="5">
        <f t="shared" si="11"/>
        <v>6</v>
      </c>
      <c r="J71" s="11">
        <f t="shared" si="24"/>
        <v>44767</v>
      </c>
      <c r="K71" s="5">
        <f t="shared" si="12"/>
        <v>7</v>
      </c>
      <c r="L71" s="3" t="str">
        <f t="shared" si="16"/>
        <v xml:space="preserve"> </v>
      </c>
      <c r="M71" s="3" t="str">
        <f t="shared" si="18"/>
        <v xml:space="preserve"> </v>
      </c>
      <c r="N71" s="3" t="str">
        <f t="shared" si="23"/>
        <v xml:space="preserve"> </v>
      </c>
      <c r="O71" s="3" t="str">
        <f t="shared" si="23"/>
        <v xml:space="preserve"> </v>
      </c>
      <c r="P71" s="3" t="str">
        <f t="shared" si="15"/>
        <v xml:space="preserve"> </v>
      </c>
      <c r="Q71" s="3">
        <f t="shared" si="20"/>
        <v>1</v>
      </c>
      <c r="R71" s="3">
        <f t="shared" si="21"/>
        <v>1</v>
      </c>
      <c r="S71" s="3" t="str">
        <f t="shared" si="21"/>
        <v xml:space="preserve"> </v>
      </c>
      <c r="T71" s="3" t="str">
        <f t="shared" si="21"/>
        <v xml:space="preserve"> </v>
      </c>
      <c r="U71" s="3" t="str">
        <f t="shared" si="21"/>
        <v xml:space="preserve"> </v>
      </c>
      <c r="V71" s="3" t="str">
        <f t="shared" si="21"/>
        <v xml:space="preserve"> </v>
      </c>
      <c r="W71" s="3" t="str">
        <f t="shared" si="21"/>
        <v xml:space="preserve"> </v>
      </c>
      <c r="X71" s="79" t="s">
        <v>100</v>
      </c>
      <c r="Y71" s="2"/>
      <c r="Z71" s="4"/>
    </row>
    <row r="72" spans="1:26" ht="54.75" hidden="1" customHeight="1" x14ac:dyDescent="0.25">
      <c r="A72" s="88" t="s">
        <v>94</v>
      </c>
      <c r="B72" s="88"/>
      <c r="C72" s="44" t="s">
        <v>34</v>
      </c>
      <c r="D72" s="44" t="s">
        <v>56</v>
      </c>
      <c r="E72" s="1" t="s">
        <v>57</v>
      </c>
      <c r="F72" s="5" t="s">
        <v>243</v>
      </c>
      <c r="G72" s="5">
        <v>30</v>
      </c>
      <c r="H72" s="11">
        <v>44730</v>
      </c>
      <c r="I72" s="5">
        <f t="shared" si="11"/>
        <v>6</v>
      </c>
      <c r="J72" s="11">
        <f t="shared" si="24"/>
        <v>44771</v>
      </c>
      <c r="K72" s="5">
        <f t="shared" si="12"/>
        <v>7</v>
      </c>
      <c r="L72" s="3" t="str">
        <f t="shared" si="16"/>
        <v xml:space="preserve"> </v>
      </c>
      <c r="M72" s="3" t="str">
        <f t="shared" si="18"/>
        <v xml:space="preserve"> </v>
      </c>
      <c r="N72" s="3" t="str">
        <f t="shared" si="23"/>
        <v xml:space="preserve"> </v>
      </c>
      <c r="O72" s="3" t="str">
        <f t="shared" si="23"/>
        <v xml:space="preserve"> </v>
      </c>
      <c r="P72" s="3" t="str">
        <f t="shared" si="15"/>
        <v xml:space="preserve"> </v>
      </c>
      <c r="Q72" s="3">
        <f t="shared" si="20"/>
        <v>1</v>
      </c>
      <c r="R72" s="3">
        <f t="shared" si="21"/>
        <v>1</v>
      </c>
      <c r="S72" s="3" t="str">
        <f t="shared" si="21"/>
        <v xml:space="preserve"> </v>
      </c>
      <c r="T72" s="3" t="str">
        <f t="shared" si="21"/>
        <v xml:space="preserve"> </v>
      </c>
      <c r="U72" s="3" t="str">
        <f t="shared" si="21"/>
        <v xml:space="preserve"> </v>
      </c>
      <c r="V72" s="3" t="str">
        <f t="shared" si="21"/>
        <v xml:space="preserve"> </v>
      </c>
      <c r="W72" s="3" t="str">
        <f t="shared" si="21"/>
        <v xml:space="preserve"> </v>
      </c>
      <c r="X72" s="79" t="s">
        <v>100</v>
      </c>
      <c r="Y72" s="11"/>
      <c r="Z72" s="11"/>
    </row>
    <row r="73" spans="1:26" ht="54.75" hidden="1" customHeight="1" x14ac:dyDescent="0.25">
      <c r="A73" s="88" t="s">
        <v>94</v>
      </c>
      <c r="B73" s="88"/>
      <c r="C73" s="44" t="s">
        <v>34</v>
      </c>
      <c r="D73" s="44" t="s">
        <v>212</v>
      </c>
      <c r="E73" s="1" t="s">
        <v>213</v>
      </c>
      <c r="F73" s="5" t="s">
        <v>107</v>
      </c>
      <c r="G73" s="5">
        <v>30</v>
      </c>
      <c r="H73" s="11">
        <v>44730</v>
      </c>
      <c r="I73" s="5">
        <f t="shared" si="11"/>
        <v>6</v>
      </c>
      <c r="J73" s="11">
        <f t="shared" si="24"/>
        <v>44771</v>
      </c>
      <c r="K73" s="5">
        <f t="shared" si="12"/>
        <v>7</v>
      </c>
      <c r="L73" s="3" t="str">
        <f t="shared" si="16"/>
        <v xml:space="preserve"> </v>
      </c>
      <c r="M73" s="3" t="str">
        <f t="shared" si="18"/>
        <v xml:space="preserve"> </v>
      </c>
      <c r="N73" s="3" t="str">
        <f t="shared" si="23"/>
        <v xml:space="preserve"> </v>
      </c>
      <c r="O73" s="3" t="str">
        <f t="shared" si="23"/>
        <v xml:space="preserve"> </v>
      </c>
      <c r="P73" s="3" t="str">
        <f t="shared" si="15"/>
        <v xml:space="preserve"> </v>
      </c>
      <c r="Q73" s="3">
        <f t="shared" si="20"/>
        <v>1</v>
      </c>
      <c r="R73" s="3">
        <f t="shared" si="21"/>
        <v>1</v>
      </c>
      <c r="S73" s="3" t="str">
        <f t="shared" si="21"/>
        <v xml:space="preserve"> </v>
      </c>
      <c r="T73" s="3" t="str">
        <f t="shared" si="21"/>
        <v xml:space="preserve"> </v>
      </c>
      <c r="U73" s="3" t="str">
        <f t="shared" si="21"/>
        <v xml:space="preserve"> </v>
      </c>
      <c r="V73" s="3" t="str">
        <f t="shared" si="21"/>
        <v xml:space="preserve"> </v>
      </c>
      <c r="W73" s="3" t="str">
        <f t="shared" si="21"/>
        <v xml:space="preserve"> </v>
      </c>
      <c r="X73" s="79" t="s">
        <v>100</v>
      </c>
      <c r="Y73" s="11"/>
      <c r="Z73" s="11"/>
    </row>
    <row r="74" spans="1:26" ht="54.75" hidden="1" customHeight="1" x14ac:dyDescent="0.25">
      <c r="A74" s="88" t="s">
        <v>94</v>
      </c>
      <c r="B74" s="88"/>
      <c r="C74" s="44" t="s">
        <v>34</v>
      </c>
      <c r="D74" s="44" t="s">
        <v>221</v>
      </c>
      <c r="E74" s="1" t="s">
        <v>120</v>
      </c>
      <c r="F74" s="5" t="s">
        <v>35</v>
      </c>
      <c r="G74" s="5">
        <v>30</v>
      </c>
      <c r="H74" s="11">
        <v>44730</v>
      </c>
      <c r="I74" s="5">
        <f t="shared" ref="I74:I105" si="25">+MONTH(H74)</f>
        <v>6</v>
      </c>
      <c r="J74" s="11">
        <f t="shared" si="24"/>
        <v>44771</v>
      </c>
      <c r="K74" s="5">
        <f t="shared" si="12"/>
        <v>7</v>
      </c>
      <c r="L74" s="3" t="str">
        <f t="shared" si="16"/>
        <v xml:space="preserve"> </v>
      </c>
      <c r="M74" s="3" t="str">
        <f t="shared" si="18"/>
        <v xml:space="preserve"> </v>
      </c>
      <c r="N74" s="3" t="str">
        <f t="shared" si="23"/>
        <v xml:space="preserve"> </v>
      </c>
      <c r="O74" s="3" t="str">
        <f t="shared" si="23"/>
        <v xml:space="preserve"> </v>
      </c>
      <c r="P74" s="3" t="str">
        <f t="shared" si="15"/>
        <v xml:space="preserve"> </v>
      </c>
      <c r="Q74" s="3">
        <f t="shared" si="20"/>
        <v>1</v>
      </c>
      <c r="R74" s="3">
        <f t="shared" si="21"/>
        <v>1</v>
      </c>
      <c r="S74" s="3" t="str">
        <f t="shared" si="21"/>
        <v xml:space="preserve"> </v>
      </c>
      <c r="T74" s="3" t="str">
        <f t="shared" si="21"/>
        <v xml:space="preserve"> </v>
      </c>
      <c r="U74" s="3" t="str">
        <f t="shared" si="21"/>
        <v xml:space="preserve"> </v>
      </c>
      <c r="V74" s="3" t="str">
        <f t="shared" si="21"/>
        <v xml:space="preserve"> </v>
      </c>
      <c r="W74" s="3" t="str">
        <f t="shared" si="21"/>
        <v xml:space="preserve"> </v>
      </c>
      <c r="X74" s="79" t="s">
        <v>100</v>
      </c>
      <c r="Y74" s="2"/>
      <c r="Z74" s="4"/>
    </row>
    <row r="75" spans="1:26" ht="54.75" hidden="1" customHeight="1" x14ac:dyDescent="0.25">
      <c r="A75" s="88" t="s">
        <v>94</v>
      </c>
      <c r="B75" s="94" t="s">
        <v>241</v>
      </c>
      <c r="C75" s="44" t="s">
        <v>19</v>
      </c>
      <c r="D75" s="44" t="s">
        <v>25</v>
      </c>
      <c r="E75" s="1" t="s">
        <v>26</v>
      </c>
      <c r="F75" s="5" t="s">
        <v>243</v>
      </c>
      <c r="G75" s="5">
        <v>10</v>
      </c>
      <c r="H75" s="11">
        <v>44743</v>
      </c>
      <c r="I75" s="5">
        <f t="shared" si="25"/>
        <v>7</v>
      </c>
      <c r="J75" s="11">
        <f>WORKDAY(H75,G75)</f>
        <v>44757</v>
      </c>
      <c r="K75" s="5">
        <f t="shared" ref="K75:K105" si="26">+MONTH(J75)</f>
        <v>7</v>
      </c>
      <c r="L75" s="3" t="str">
        <f t="shared" si="16"/>
        <v xml:space="preserve"> </v>
      </c>
      <c r="M75" s="3" t="str">
        <f t="shared" si="18"/>
        <v xml:space="preserve"> </v>
      </c>
      <c r="N75" s="3" t="str">
        <f t="shared" si="23"/>
        <v xml:space="preserve"> </v>
      </c>
      <c r="O75" s="3" t="str">
        <f t="shared" si="23"/>
        <v xml:space="preserve"> </v>
      </c>
      <c r="P75" s="3" t="str">
        <f t="shared" si="15"/>
        <v xml:space="preserve"> </v>
      </c>
      <c r="Q75" s="3" t="str">
        <f t="shared" si="20"/>
        <v xml:space="preserve"> </v>
      </c>
      <c r="R75" s="3">
        <f t="shared" si="21"/>
        <v>1</v>
      </c>
      <c r="S75" s="3" t="str">
        <f t="shared" si="21"/>
        <v xml:space="preserve"> </v>
      </c>
      <c r="T75" s="3" t="str">
        <f t="shared" si="21"/>
        <v xml:space="preserve"> </v>
      </c>
      <c r="U75" s="3" t="str">
        <f t="shared" si="21"/>
        <v xml:space="preserve"> </v>
      </c>
      <c r="V75" s="3" t="str">
        <f t="shared" si="21"/>
        <v xml:space="preserve"> </v>
      </c>
      <c r="W75" s="3" t="str">
        <f t="shared" si="21"/>
        <v xml:space="preserve"> </v>
      </c>
      <c r="X75" s="79" t="s">
        <v>100</v>
      </c>
      <c r="Y75" s="11"/>
      <c r="Z75" s="11"/>
    </row>
    <row r="76" spans="1:26" ht="54.75" hidden="1" customHeight="1" x14ac:dyDescent="0.25">
      <c r="A76" s="88" t="s">
        <v>103</v>
      </c>
      <c r="B76" s="94" t="s">
        <v>241</v>
      </c>
      <c r="C76" s="44" t="s">
        <v>103</v>
      </c>
      <c r="D76" s="44" t="s">
        <v>92</v>
      </c>
      <c r="E76" s="7" t="s">
        <v>155</v>
      </c>
      <c r="F76" s="5" t="s">
        <v>90</v>
      </c>
      <c r="G76" s="5">
        <v>1</v>
      </c>
      <c r="H76" s="11">
        <v>44743</v>
      </c>
      <c r="I76" s="5">
        <f t="shared" si="25"/>
        <v>7</v>
      </c>
      <c r="J76" s="11">
        <f>+H76+G76+3</f>
        <v>44747</v>
      </c>
      <c r="K76" s="5">
        <f t="shared" si="26"/>
        <v>7</v>
      </c>
      <c r="L76" s="3" t="str">
        <f t="shared" si="16"/>
        <v xml:space="preserve"> </v>
      </c>
      <c r="M76" s="3" t="str">
        <f t="shared" si="18"/>
        <v xml:space="preserve"> </v>
      </c>
      <c r="N76" s="3" t="str">
        <f t="shared" si="23"/>
        <v xml:space="preserve"> </v>
      </c>
      <c r="O76" s="3" t="str">
        <f t="shared" si="23"/>
        <v xml:space="preserve"> </v>
      </c>
      <c r="P76" s="3" t="str">
        <f t="shared" si="15"/>
        <v xml:space="preserve"> </v>
      </c>
      <c r="Q76" s="3" t="str">
        <f t="shared" si="20"/>
        <v xml:space="preserve"> </v>
      </c>
      <c r="R76" s="3">
        <f t="shared" si="21"/>
        <v>1</v>
      </c>
      <c r="S76" s="3" t="str">
        <f t="shared" si="21"/>
        <v xml:space="preserve"> </v>
      </c>
      <c r="T76" s="3" t="str">
        <f t="shared" si="21"/>
        <v xml:space="preserve"> </v>
      </c>
      <c r="U76" s="3" t="str">
        <f t="shared" si="21"/>
        <v xml:space="preserve"> </v>
      </c>
      <c r="V76" s="3" t="str">
        <f t="shared" si="21"/>
        <v xml:space="preserve"> </v>
      </c>
      <c r="W76" s="3" t="str">
        <f t="shared" si="21"/>
        <v xml:space="preserve"> </v>
      </c>
      <c r="X76" s="79" t="s">
        <v>100</v>
      </c>
      <c r="Y76" s="2"/>
      <c r="Z76" s="4"/>
    </row>
    <row r="77" spans="1:26" ht="54.75" hidden="1" customHeight="1" x14ac:dyDescent="0.25">
      <c r="A77" s="88" t="s">
        <v>94</v>
      </c>
      <c r="B77" s="94" t="s">
        <v>241</v>
      </c>
      <c r="C77" s="44" t="s">
        <v>19</v>
      </c>
      <c r="D77" s="44" t="s">
        <v>24</v>
      </c>
      <c r="E77" s="7" t="s">
        <v>143</v>
      </c>
      <c r="F77" s="5" t="s">
        <v>90</v>
      </c>
      <c r="G77" s="5">
        <v>25</v>
      </c>
      <c r="H77" s="11">
        <v>44743</v>
      </c>
      <c r="I77" s="5">
        <f t="shared" si="25"/>
        <v>7</v>
      </c>
      <c r="J77" s="11">
        <f>WORKDAY(H77,G77)+1</f>
        <v>44779</v>
      </c>
      <c r="K77" s="5">
        <f t="shared" si="26"/>
        <v>8</v>
      </c>
      <c r="L77" s="3" t="str">
        <f t="shared" si="16"/>
        <v xml:space="preserve"> </v>
      </c>
      <c r="M77" s="3" t="str">
        <f t="shared" si="18"/>
        <v xml:space="preserve"> </v>
      </c>
      <c r="N77" s="3" t="str">
        <f t="shared" si="23"/>
        <v xml:space="preserve"> </v>
      </c>
      <c r="O77" s="3" t="str">
        <f t="shared" si="23"/>
        <v xml:space="preserve"> </v>
      </c>
      <c r="P77" s="3" t="str">
        <f t="shared" si="15"/>
        <v xml:space="preserve"> </v>
      </c>
      <c r="Q77" s="3" t="str">
        <f t="shared" si="20"/>
        <v xml:space="preserve"> </v>
      </c>
      <c r="R77" s="3">
        <f t="shared" ref="R77:R119" si="27">IF(OR($I77=R$8,$K77=R$8),1," ")</f>
        <v>1</v>
      </c>
      <c r="S77" s="3">
        <v>1</v>
      </c>
      <c r="T77" s="3" t="str">
        <f t="shared" ref="T77:W101" si="28">IF(OR($I77=T$8,$K77=T$8),1," ")</f>
        <v xml:space="preserve"> </v>
      </c>
      <c r="U77" s="3" t="str">
        <f t="shared" si="28"/>
        <v xml:space="preserve"> </v>
      </c>
      <c r="V77" s="3" t="str">
        <f t="shared" si="28"/>
        <v xml:space="preserve"> </v>
      </c>
      <c r="W77" s="3" t="str">
        <f t="shared" si="28"/>
        <v xml:space="preserve"> </v>
      </c>
      <c r="X77" s="79" t="s">
        <v>100</v>
      </c>
      <c r="Y77" s="11"/>
      <c r="Z77" s="11"/>
    </row>
    <row r="78" spans="1:26" ht="54.75" hidden="1" customHeight="1" x14ac:dyDescent="0.25">
      <c r="A78" s="88" t="s">
        <v>103</v>
      </c>
      <c r="B78" s="94" t="s">
        <v>241</v>
      </c>
      <c r="C78" s="44" t="s">
        <v>103</v>
      </c>
      <c r="D78" s="44" t="s">
        <v>88</v>
      </c>
      <c r="E78" s="7" t="s">
        <v>203</v>
      </c>
      <c r="F78" s="5" t="s">
        <v>107</v>
      </c>
      <c r="G78" s="5">
        <v>1</v>
      </c>
      <c r="H78" s="11">
        <v>44747</v>
      </c>
      <c r="I78" s="5">
        <f t="shared" si="25"/>
        <v>7</v>
      </c>
      <c r="J78" s="11">
        <v>44748</v>
      </c>
      <c r="K78" s="5">
        <f t="shared" si="26"/>
        <v>7</v>
      </c>
      <c r="L78" s="3" t="str">
        <f t="shared" si="16"/>
        <v xml:space="preserve"> </v>
      </c>
      <c r="M78" s="3" t="str">
        <f t="shared" si="18"/>
        <v xml:space="preserve"> </v>
      </c>
      <c r="N78" s="3" t="str">
        <f t="shared" si="23"/>
        <v xml:space="preserve"> </v>
      </c>
      <c r="O78" s="3" t="str">
        <f t="shared" si="23"/>
        <v xml:space="preserve"> </v>
      </c>
      <c r="P78" s="3" t="str">
        <f t="shared" si="15"/>
        <v xml:space="preserve"> </v>
      </c>
      <c r="Q78" s="3" t="str">
        <f t="shared" si="20"/>
        <v xml:space="preserve"> </v>
      </c>
      <c r="R78" s="3">
        <f t="shared" si="27"/>
        <v>1</v>
      </c>
      <c r="S78" s="3" t="str">
        <f>IF(OR($I78=S$8,$K78=S$8),1," ")</f>
        <v xml:space="preserve"> </v>
      </c>
      <c r="T78" s="3" t="str">
        <f t="shared" si="28"/>
        <v xml:space="preserve"> </v>
      </c>
      <c r="U78" s="3" t="str">
        <f t="shared" si="28"/>
        <v xml:space="preserve"> </v>
      </c>
      <c r="V78" s="3" t="str">
        <f t="shared" si="28"/>
        <v xml:space="preserve"> </v>
      </c>
      <c r="W78" s="3" t="str">
        <f t="shared" si="28"/>
        <v xml:space="preserve"> </v>
      </c>
      <c r="X78" s="79" t="s">
        <v>100</v>
      </c>
      <c r="Y78" s="2"/>
      <c r="Z78" s="4"/>
    </row>
    <row r="79" spans="1:26" ht="54.75" hidden="1" customHeight="1" x14ac:dyDescent="0.25">
      <c r="A79" s="88" t="s">
        <v>103</v>
      </c>
      <c r="B79" s="94" t="s">
        <v>241</v>
      </c>
      <c r="C79" s="44" t="s">
        <v>103</v>
      </c>
      <c r="D79" s="44" t="s">
        <v>86</v>
      </c>
      <c r="E79" s="7" t="s">
        <v>205</v>
      </c>
      <c r="F79" s="5" t="s">
        <v>206</v>
      </c>
      <c r="G79" s="5">
        <v>2</v>
      </c>
      <c r="H79" s="11">
        <v>44750</v>
      </c>
      <c r="I79" s="5">
        <f t="shared" si="25"/>
        <v>7</v>
      </c>
      <c r="J79" s="11">
        <f>+H79+G79+2</f>
        <v>44754</v>
      </c>
      <c r="K79" s="5">
        <f t="shared" si="26"/>
        <v>7</v>
      </c>
      <c r="L79" s="3" t="str">
        <f t="shared" si="16"/>
        <v xml:space="preserve"> </v>
      </c>
      <c r="M79" s="3" t="str">
        <f t="shared" si="18"/>
        <v xml:space="preserve"> </v>
      </c>
      <c r="N79" s="3" t="str">
        <f t="shared" si="23"/>
        <v xml:space="preserve"> </v>
      </c>
      <c r="O79" s="3" t="str">
        <f t="shared" si="23"/>
        <v xml:space="preserve"> </v>
      </c>
      <c r="P79" s="3" t="str">
        <f t="shared" si="15"/>
        <v xml:space="preserve"> </v>
      </c>
      <c r="Q79" s="3" t="str">
        <f t="shared" si="20"/>
        <v xml:space="preserve"> </v>
      </c>
      <c r="R79" s="3">
        <f t="shared" si="27"/>
        <v>1</v>
      </c>
      <c r="S79" s="3" t="str">
        <f>IF(OR($I79=S$8,$K79=S$8),1," ")</f>
        <v xml:space="preserve"> </v>
      </c>
      <c r="T79" s="3" t="str">
        <f t="shared" si="28"/>
        <v xml:space="preserve"> </v>
      </c>
      <c r="U79" s="3" t="str">
        <f t="shared" si="28"/>
        <v xml:space="preserve"> </v>
      </c>
      <c r="V79" s="3" t="str">
        <f t="shared" si="28"/>
        <v xml:space="preserve"> </v>
      </c>
      <c r="W79" s="3" t="str">
        <f t="shared" si="28"/>
        <v xml:space="preserve"> </v>
      </c>
      <c r="X79" s="79" t="s">
        <v>100</v>
      </c>
      <c r="Y79" s="2"/>
      <c r="Z79" s="4"/>
    </row>
    <row r="80" spans="1:26" ht="54.75" hidden="1" customHeight="1" x14ac:dyDescent="0.25">
      <c r="A80" s="88" t="s">
        <v>103</v>
      </c>
      <c r="B80" s="94" t="s">
        <v>241</v>
      </c>
      <c r="C80" s="44" t="s">
        <v>103</v>
      </c>
      <c r="D80" s="44" t="s">
        <v>207</v>
      </c>
      <c r="E80" s="7" t="s">
        <v>208</v>
      </c>
      <c r="F80" s="5" t="s">
        <v>90</v>
      </c>
      <c r="G80" s="5">
        <v>2</v>
      </c>
      <c r="H80" s="11">
        <v>44750</v>
      </c>
      <c r="I80" s="5">
        <f t="shared" si="25"/>
        <v>7</v>
      </c>
      <c r="J80" s="11">
        <f>+H80+G80+2</f>
        <v>44754</v>
      </c>
      <c r="K80" s="5">
        <f t="shared" si="26"/>
        <v>7</v>
      </c>
      <c r="L80" s="3" t="str">
        <f t="shared" si="16"/>
        <v xml:space="preserve"> </v>
      </c>
      <c r="M80" s="3" t="str">
        <f t="shared" si="18"/>
        <v xml:space="preserve"> </v>
      </c>
      <c r="N80" s="3" t="str">
        <f t="shared" si="23"/>
        <v xml:space="preserve"> </v>
      </c>
      <c r="O80" s="3" t="str">
        <f t="shared" si="23"/>
        <v xml:space="preserve"> </v>
      </c>
      <c r="P80" s="3" t="str">
        <f t="shared" si="15"/>
        <v xml:space="preserve"> </v>
      </c>
      <c r="Q80" s="3" t="str">
        <f t="shared" si="20"/>
        <v xml:space="preserve"> </v>
      </c>
      <c r="R80" s="3">
        <f t="shared" si="27"/>
        <v>1</v>
      </c>
      <c r="S80" s="3" t="str">
        <f>IF(OR($I80=S$8,$K80=S$8),1," ")</f>
        <v xml:space="preserve"> </v>
      </c>
      <c r="T80" s="3" t="str">
        <f t="shared" si="28"/>
        <v xml:space="preserve"> </v>
      </c>
      <c r="U80" s="3" t="str">
        <f t="shared" si="28"/>
        <v xml:space="preserve"> </v>
      </c>
      <c r="V80" s="3" t="str">
        <f t="shared" si="28"/>
        <v xml:space="preserve"> </v>
      </c>
      <c r="W80" s="3" t="str">
        <f t="shared" si="28"/>
        <v xml:space="preserve"> </v>
      </c>
      <c r="X80" s="79" t="s">
        <v>100</v>
      </c>
      <c r="Y80" s="2"/>
      <c r="Z80" s="4"/>
    </row>
    <row r="81" spans="1:26" ht="54.75" hidden="1" customHeight="1" x14ac:dyDescent="0.25">
      <c r="A81" s="88" t="s">
        <v>94</v>
      </c>
      <c r="B81" s="94" t="s">
        <v>241</v>
      </c>
      <c r="C81" s="44" t="s">
        <v>19</v>
      </c>
      <c r="D81" s="44" t="s">
        <v>29</v>
      </c>
      <c r="E81" s="7" t="s">
        <v>53</v>
      </c>
      <c r="F81" s="5" t="s">
        <v>22</v>
      </c>
      <c r="G81" s="5">
        <v>3</v>
      </c>
      <c r="H81" s="11">
        <v>44750</v>
      </c>
      <c r="I81" s="5">
        <f t="shared" si="25"/>
        <v>7</v>
      </c>
      <c r="J81" s="11">
        <f>WORKDAY(H81,G81)</f>
        <v>44755</v>
      </c>
      <c r="K81" s="5">
        <f t="shared" si="26"/>
        <v>7</v>
      </c>
      <c r="L81" s="3" t="str">
        <f t="shared" si="16"/>
        <v xml:space="preserve"> </v>
      </c>
      <c r="M81" s="3" t="str">
        <f t="shared" si="18"/>
        <v xml:space="preserve"> </v>
      </c>
      <c r="N81" s="3" t="str">
        <f t="shared" si="23"/>
        <v xml:space="preserve"> </v>
      </c>
      <c r="O81" s="3" t="str">
        <f t="shared" si="23"/>
        <v xml:space="preserve"> </v>
      </c>
      <c r="P81" s="3" t="str">
        <f t="shared" ref="P81:W112" si="29">IF(OR($I81=P$8,$K81=P$8),1," ")</f>
        <v xml:space="preserve"> </v>
      </c>
      <c r="Q81" s="3" t="str">
        <f t="shared" si="20"/>
        <v xml:space="preserve"> </v>
      </c>
      <c r="R81" s="3">
        <f t="shared" si="27"/>
        <v>1</v>
      </c>
      <c r="S81" s="3" t="str">
        <f>IF(OR($I81=S$8,$K81=S$8),1," ")</f>
        <v xml:space="preserve"> </v>
      </c>
      <c r="T81" s="3" t="str">
        <f t="shared" si="28"/>
        <v xml:space="preserve"> </v>
      </c>
      <c r="U81" s="3" t="str">
        <f t="shared" si="28"/>
        <v xml:space="preserve"> </v>
      </c>
      <c r="V81" s="3" t="str">
        <f t="shared" si="28"/>
        <v xml:space="preserve"> </v>
      </c>
      <c r="W81" s="3" t="str">
        <f t="shared" si="28"/>
        <v xml:space="preserve"> </v>
      </c>
      <c r="X81" s="79" t="s">
        <v>100</v>
      </c>
      <c r="Y81" s="11"/>
      <c r="Z81" s="11"/>
    </row>
    <row r="82" spans="1:26" ht="54.75" hidden="1" customHeight="1" x14ac:dyDescent="0.25">
      <c r="A82" s="88" t="s">
        <v>94</v>
      </c>
      <c r="B82" s="94" t="s">
        <v>241</v>
      </c>
      <c r="C82" s="44" t="s">
        <v>19</v>
      </c>
      <c r="D82" s="44" t="s">
        <v>28</v>
      </c>
      <c r="E82" s="7" t="s">
        <v>142</v>
      </c>
      <c r="F82" s="5" t="s">
        <v>107</v>
      </c>
      <c r="G82" s="5">
        <v>25</v>
      </c>
      <c r="H82" s="11">
        <v>44716</v>
      </c>
      <c r="I82" s="5">
        <f t="shared" si="25"/>
        <v>6</v>
      </c>
      <c r="J82" s="11">
        <v>44773</v>
      </c>
      <c r="K82" s="5">
        <f t="shared" si="26"/>
        <v>7</v>
      </c>
      <c r="L82" s="3" t="str">
        <f t="shared" si="16"/>
        <v xml:space="preserve"> </v>
      </c>
      <c r="M82" s="3" t="str">
        <f t="shared" si="18"/>
        <v xml:space="preserve"> </v>
      </c>
      <c r="N82" s="3" t="str">
        <f t="shared" si="23"/>
        <v xml:space="preserve"> </v>
      </c>
      <c r="O82" s="3" t="str">
        <f t="shared" si="23"/>
        <v xml:space="preserve"> </v>
      </c>
      <c r="P82" s="3" t="str">
        <f t="shared" si="29"/>
        <v xml:space="preserve"> </v>
      </c>
      <c r="Q82" s="3">
        <f t="shared" si="29"/>
        <v>1</v>
      </c>
      <c r="R82" s="3">
        <f t="shared" si="29"/>
        <v>1</v>
      </c>
      <c r="S82" s="3" t="str">
        <f t="shared" si="29"/>
        <v xml:space="preserve"> </v>
      </c>
      <c r="T82" s="3" t="str">
        <f t="shared" si="29"/>
        <v xml:space="preserve"> </v>
      </c>
      <c r="U82" s="3" t="str">
        <f t="shared" si="29"/>
        <v xml:space="preserve"> </v>
      </c>
      <c r="V82" s="3" t="str">
        <f t="shared" si="29"/>
        <v xml:space="preserve"> </v>
      </c>
      <c r="W82" s="3" t="str">
        <f t="shared" si="29"/>
        <v xml:space="preserve"> </v>
      </c>
      <c r="X82" s="79" t="s">
        <v>100</v>
      </c>
      <c r="Y82" s="11"/>
      <c r="Z82" s="11"/>
    </row>
    <row r="83" spans="1:26" ht="54.75" hidden="1" customHeight="1" x14ac:dyDescent="0.25">
      <c r="A83" s="88" t="s">
        <v>94</v>
      </c>
      <c r="B83" s="94" t="s">
        <v>241</v>
      </c>
      <c r="C83" s="44" t="s">
        <v>19</v>
      </c>
      <c r="D83" s="44" t="s">
        <v>20</v>
      </c>
      <c r="E83" s="7" t="s">
        <v>54</v>
      </c>
      <c r="F83" s="5" t="s">
        <v>22</v>
      </c>
      <c r="G83" s="5">
        <v>5</v>
      </c>
      <c r="H83" s="11">
        <v>44755</v>
      </c>
      <c r="I83" s="5">
        <f t="shared" si="25"/>
        <v>7</v>
      </c>
      <c r="J83" s="11">
        <f>WORKDAY(H83,G83)</f>
        <v>44762</v>
      </c>
      <c r="K83" s="5">
        <f t="shared" si="26"/>
        <v>7</v>
      </c>
      <c r="L83" s="3" t="str">
        <f t="shared" si="16"/>
        <v xml:space="preserve"> </v>
      </c>
      <c r="M83" s="3" t="str">
        <f t="shared" si="18"/>
        <v xml:space="preserve"> </v>
      </c>
      <c r="N83" s="3" t="str">
        <f t="shared" si="23"/>
        <v xml:space="preserve"> </v>
      </c>
      <c r="O83" s="3" t="str">
        <f t="shared" si="23"/>
        <v xml:space="preserve"> </v>
      </c>
      <c r="P83" s="3" t="str">
        <f t="shared" si="29"/>
        <v xml:space="preserve"> </v>
      </c>
      <c r="Q83" s="3" t="str">
        <f t="shared" si="20"/>
        <v xml:space="preserve"> </v>
      </c>
      <c r="R83" s="3">
        <f t="shared" si="27"/>
        <v>1</v>
      </c>
      <c r="S83" s="3" t="str">
        <f t="shared" ref="S83:S119" si="30">IF(OR($I83=S$8,$K83=S$8),1," ")</f>
        <v xml:space="preserve"> </v>
      </c>
      <c r="T83" s="3" t="str">
        <f t="shared" si="28"/>
        <v xml:space="preserve"> </v>
      </c>
      <c r="U83" s="3" t="str">
        <f t="shared" si="28"/>
        <v xml:space="preserve"> </v>
      </c>
      <c r="V83" s="3" t="str">
        <f t="shared" si="28"/>
        <v xml:space="preserve"> </v>
      </c>
      <c r="W83" s="3" t="str">
        <f t="shared" si="28"/>
        <v xml:space="preserve"> </v>
      </c>
      <c r="X83" s="79" t="s">
        <v>100</v>
      </c>
      <c r="Y83" s="11"/>
      <c r="Z83" s="11"/>
    </row>
    <row r="84" spans="1:26" ht="54.75" hidden="1" customHeight="1" x14ac:dyDescent="0.25">
      <c r="A84" s="88" t="s">
        <v>18</v>
      </c>
      <c r="B84" s="94" t="s">
        <v>241</v>
      </c>
      <c r="C84" s="44" t="s">
        <v>30</v>
      </c>
      <c r="D84" s="44" t="s">
        <v>164</v>
      </c>
      <c r="E84" s="7" t="s">
        <v>128</v>
      </c>
      <c r="F84" s="5" t="s">
        <v>189</v>
      </c>
      <c r="G84" s="5">
        <v>15</v>
      </c>
      <c r="H84" s="11">
        <f>+J84-G84</f>
        <v>44758</v>
      </c>
      <c r="I84" s="5">
        <f t="shared" si="25"/>
        <v>7</v>
      </c>
      <c r="J84" s="11">
        <v>44773</v>
      </c>
      <c r="K84" s="5">
        <f t="shared" si="26"/>
        <v>7</v>
      </c>
      <c r="L84" s="3" t="str">
        <f t="shared" ref="L84:L119" si="31">IF(OR($I84=L$8,$K84=L$8),1," ")</f>
        <v xml:space="preserve"> </v>
      </c>
      <c r="M84" s="3" t="str">
        <f t="shared" si="18"/>
        <v xml:space="preserve"> </v>
      </c>
      <c r="N84" s="3" t="str">
        <f t="shared" si="23"/>
        <v xml:space="preserve"> </v>
      </c>
      <c r="O84" s="3" t="str">
        <f t="shared" si="23"/>
        <v xml:space="preserve"> </v>
      </c>
      <c r="P84" s="3" t="str">
        <f t="shared" si="29"/>
        <v xml:space="preserve"> </v>
      </c>
      <c r="Q84" s="3" t="str">
        <f t="shared" si="20"/>
        <v xml:space="preserve"> </v>
      </c>
      <c r="R84" s="3">
        <f t="shared" si="27"/>
        <v>1</v>
      </c>
      <c r="S84" s="3" t="str">
        <f t="shared" si="30"/>
        <v xml:space="preserve"> </v>
      </c>
      <c r="T84" s="3" t="str">
        <f t="shared" si="28"/>
        <v xml:space="preserve"> </v>
      </c>
      <c r="U84" s="3" t="str">
        <f t="shared" si="28"/>
        <v xml:space="preserve"> </v>
      </c>
      <c r="V84" s="3" t="str">
        <f t="shared" si="28"/>
        <v xml:space="preserve"> </v>
      </c>
      <c r="W84" s="3" t="str">
        <f t="shared" si="28"/>
        <v xml:space="preserve"> </v>
      </c>
      <c r="X84" s="79" t="s">
        <v>100</v>
      </c>
      <c r="Y84" s="2"/>
      <c r="Z84" s="4"/>
    </row>
    <row r="85" spans="1:26" ht="54.75" hidden="1" customHeight="1" x14ac:dyDescent="0.25">
      <c r="A85" s="88" t="s">
        <v>103</v>
      </c>
      <c r="B85" s="94" t="s">
        <v>241</v>
      </c>
      <c r="C85" s="44" t="s">
        <v>103</v>
      </c>
      <c r="D85" s="44" t="s">
        <v>92</v>
      </c>
      <c r="E85" s="7" t="s">
        <v>155</v>
      </c>
      <c r="F85" s="5" t="s">
        <v>90</v>
      </c>
      <c r="G85" s="5">
        <v>1</v>
      </c>
      <c r="H85" s="11">
        <v>44774</v>
      </c>
      <c r="I85" s="5">
        <f t="shared" si="25"/>
        <v>8</v>
      </c>
      <c r="J85" s="11">
        <f>+H85+G85</f>
        <v>44775</v>
      </c>
      <c r="K85" s="5">
        <f t="shared" si="26"/>
        <v>8</v>
      </c>
      <c r="L85" s="3" t="str">
        <f t="shared" si="31"/>
        <v xml:space="preserve"> </v>
      </c>
      <c r="M85" s="3" t="str">
        <f t="shared" si="18"/>
        <v xml:space="preserve"> </v>
      </c>
      <c r="N85" s="3" t="str">
        <f t="shared" si="23"/>
        <v xml:space="preserve"> </v>
      </c>
      <c r="O85" s="3" t="str">
        <f t="shared" si="23"/>
        <v xml:space="preserve"> </v>
      </c>
      <c r="P85" s="3" t="str">
        <f t="shared" si="29"/>
        <v xml:space="preserve"> </v>
      </c>
      <c r="Q85" s="3" t="str">
        <f t="shared" si="20"/>
        <v xml:space="preserve"> </v>
      </c>
      <c r="R85" s="3" t="str">
        <f t="shared" si="27"/>
        <v xml:space="preserve"> </v>
      </c>
      <c r="S85" s="3">
        <f t="shared" si="30"/>
        <v>1</v>
      </c>
      <c r="T85" s="3" t="str">
        <f t="shared" si="28"/>
        <v xml:space="preserve"> </v>
      </c>
      <c r="U85" s="3" t="str">
        <f t="shared" si="28"/>
        <v xml:space="preserve"> </v>
      </c>
      <c r="V85" s="3" t="str">
        <f t="shared" si="28"/>
        <v xml:space="preserve"> </v>
      </c>
      <c r="W85" s="3" t="str">
        <f t="shared" si="28"/>
        <v xml:space="preserve"> </v>
      </c>
      <c r="X85" s="79" t="s">
        <v>100</v>
      </c>
      <c r="Y85" s="2"/>
      <c r="Z85" s="4"/>
    </row>
    <row r="86" spans="1:26" ht="54.75" hidden="1" customHeight="1" x14ac:dyDescent="0.25">
      <c r="A86" s="88" t="s">
        <v>94</v>
      </c>
      <c r="B86" s="94" t="s">
        <v>241</v>
      </c>
      <c r="C86" s="44" t="s">
        <v>19</v>
      </c>
      <c r="D86" s="44" t="s">
        <v>38</v>
      </c>
      <c r="E86" s="7" t="s">
        <v>144</v>
      </c>
      <c r="F86" s="5" t="s">
        <v>22</v>
      </c>
      <c r="G86" s="5">
        <v>10</v>
      </c>
      <c r="H86" s="11">
        <v>44774</v>
      </c>
      <c r="I86" s="5">
        <f t="shared" si="25"/>
        <v>8</v>
      </c>
      <c r="J86" s="11">
        <f>+H86+G86</f>
        <v>44784</v>
      </c>
      <c r="K86" s="5">
        <f t="shared" si="26"/>
        <v>8</v>
      </c>
      <c r="L86" s="3" t="str">
        <f t="shared" si="31"/>
        <v xml:space="preserve"> </v>
      </c>
      <c r="M86" s="3" t="str">
        <f t="shared" si="18"/>
        <v xml:space="preserve"> </v>
      </c>
      <c r="N86" s="3" t="str">
        <f t="shared" si="23"/>
        <v xml:space="preserve"> </v>
      </c>
      <c r="O86" s="3" t="str">
        <f t="shared" si="23"/>
        <v xml:space="preserve"> </v>
      </c>
      <c r="P86" s="3" t="str">
        <f t="shared" si="29"/>
        <v xml:space="preserve"> </v>
      </c>
      <c r="Q86" s="3" t="str">
        <f t="shared" si="20"/>
        <v xml:space="preserve"> </v>
      </c>
      <c r="R86" s="3" t="str">
        <f t="shared" si="27"/>
        <v xml:space="preserve"> </v>
      </c>
      <c r="S86" s="3">
        <f t="shared" si="30"/>
        <v>1</v>
      </c>
      <c r="T86" s="3" t="str">
        <f t="shared" si="28"/>
        <v xml:space="preserve"> </v>
      </c>
      <c r="U86" s="3" t="str">
        <f t="shared" si="28"/>
        <v xml:space="preserve"> </v>
      </c>
      <c r="V86" s="3" t="str">
        <f t="shared" si="28"/>
        <v xml:space="preserve"> </v>
      </c>
      <c r="W86" s="3" t="str">
        <f t="shared" si="28"/>
        <v xml:space="preserve"> </v>
      </c>
      <c r="X86" s="79" t="s">
        <v>100</v>
      </c>
      <c r="Y86" s="11"/>
      <c r="Z86" s="11"/>
    </row>
    <row r="87" spans="1:26" ht="54.75" hidden="1" customHeight="1" x14ac:dyDescent="0.25">
      <c r="A87" s="88" t="s">
        <v>85</v>
      </c>
      <c r="B87" s="94" t="s">
        <v>241</v>
      </c>
      <c r="C87" s="44" t="s">
        <v>30</v>
      </c>
      <c r="D87" s="44" t="s">
        <v>209</v>
      </c>
      <c r="E87" s="7" t="s">
        <v>145</v>
      </c>
      <c r="F87" s="5" t="s">
        <v>84</v>
      </c>
      <c r="G87" s="5">
        <v>3</v>
      </c>
      <c r="H87" s="11">
        <v>44774</v>
      </c>
      <c r="I87" s="5">
        <f t="shared" si="25"/>
        <v>8</v>
      </c>
      <c r="J87" s="11">
        <f>WORKDAY(H87,G87)</f>
        <v>44777</v>
      </c>
      <c r="K87" s="5">
        <f t="shared" si="26"/>
        <v>8</v>
      </c>
      <c r="L87" s="3" t="str">
        <f t="shared" si="31"/>
        <v xml:space="preserve"> </v>
      </c>
      <c r="M87" s="3" t="str">
        <f t="shared" si="18"/>
        <v xml:space="preserve"> </v>
      </c>
      <c r="N87" s="3" t="str">
        <f t="shared" si="23"/>
        <v xml:space="preserve"> </v>
      </c>
      <c r="O87" s="3" t="str">
        <f t="shared" si="23"/>
        <v xml:space="preserve"> </v>
      </c>
      <c r="P87" s="3" t="str">
        <f t="shared" si="29"/>
        <v xml:space="preserve"> </v>
      </c>
      <c r="Q87" s="3" t="str">
        <f t="shared" si="20"/>
        <v xml:space="preserve"> </v>
      </c>
      <c r="R87" s="3" t="str">
        <f t="shared" si="27"/>
        <v xml:space="preserve"> </v>
      </c>
      <c r="S87" s="3">
        <f t="shared" si="30"/>
        <v>1</v>
      </c>
      <c r="T87" s="3" t="str">
        <f t="shared" si="28"/>
        <v xml:space="preserve"> </v>
      </c>
      <c r="U87" s="3" t="str">
        <f t="shared" si="28"/>
        <v xml:space="preserve"> </v>
      </c>
      <c r="V87" s="3" t="str">
        <f t="shared" si="28"/>
        <v xml:space="preserve"> </v>
      </c>
      <c r="W87" s="3" t="str">
        <f t="shared" si="28"/>
        <v xml:space="preserve"> </v>
      </c>
      <c r="X87" s="79" t="s">
        <v>100</v>
      </c>
      <c r="Y87" s="11"/>
      <c r="Z87" s="11"/>
    </row>
    <row r="88" spans="1:26" ht="54.75" hidden="1" customHeight="1" x14ac:dyDescent="0.25">
      <c r="A88" s="88" t="s">
        <v>94</v>
      </c>
      <c r="B88" s="88"/>
      <c r="C88" s="44" t="s">
        <v>34</v>
      </c>
      <c r="D88" s="44" t="s">
        <v>117</v>
      </c>
      <c r="E88" s="1" t="s">
        <v>118</v>
      </c>
      <c r="F88" s="5" t="s">
        <v>243</v>
      </c>
      <c r="G88" s="5">
        <v>30</v>
      </c>
      <c r="H88" s="11">
        <v>44775</v>
      </c>
      <c r="I88" s="5">
        <f t="shared" si="25"/>
        <v>8</v>
      </c>
      <c r="J88" s="11">
        <f>WORKDAY(H88,G88,1)</f>
        <v>44817</v>
      </c>
      <c r="K88" s="5">
        <f t="shared" si="26"/>
        <v>9</v>
      </c>
      <c r="L88" s="3" t="str">
        <f t="shared" si="31"/>
        <v xml:space="preserve"> </v>
      </c>
      <c r="M88" s="3" t="str">
        <f t="shared" ref="M88:M119" si="32">IF(OR($I88=M$8,$K88=M$8),1," ")</f>
        <v xml:space="preserve"> </v>
      </c>
      <c r="N88" s="3" t="str">
        <f t="shared" ref="N88:O107" si="33">IF(OR($I88=N$8,$K88=N$8),1," ")</f>
        <v xml:space="preserve"> </v>
      </c>
      <c r="O88" s="3" t="str">
        <f t="shared" si="33"/>
        <v xml:space="preserve"> </v>
      </c>
      <c r="P88" s="3" t="str">
        <f t="shared" si="29"/>
        <v xml:space="preserve"> </v>
      </c>
      <c r="Q88" s="3" t="str">
        <f t="shared" si="20"/>
        <v xml:space="preserve"> </v>
      </c>
      <c r="R88" s="3" t="str">
        <f t="shared" si="27"/>
        <v xml:space="preserve"> </v>
      </c>
      <c r="S88" s="3">
        <f t="shared" si="30"/>
        <v>1</v>
      </c>
      <c r="T88" s="3">
        <f t="shared" si="28"/>
        <v>1</v>
      </c>
      <c r="U88" s="3" t="str">
        <f t="shared" si="28"/>
        <v xml:space="preserve"> </v>
      </c>
      <c r="V88" s="3" t="str">
        <f t="shared" si="28"/>
        <v xml:space="preserve"> </v>
      </c>
      <c r="W88" s="3" t="str">
        <f t="shared" si="28"/>
        <v xml:space="preserve"> </v>
      </c>
      <c r="X88" s="79" t="s">
        <v>100</v>
      </c>
      <c r="Y88" s="2"/>
      <c r="Z88" s="4"/>
    </row>
    <row r="89" spans="1:26" ht="54.75" hidden="1" customHeight="1" x14ac:dyDescent="0.25">
      <c r="A89" s="88" t="s">
        <v>103</v>
      </c>
      <c r="B89" s="94" t="s">
        <v>241</v>
      </c>
      <c r="C89" s="44" t="s">
        <v>103</v>
      </c>
      <c r="D89" s="44" t="s">
        <v>86</v>
      </c>
      <c r="E89" s="7" t="s">
        <v>205</v>
      </c>
      <c r="F89" s="5" t="s">
        <v>206</v>
      </c>
      <c r="G89" s="5">
        <v>2</v>
      </c>
      <c r="H89" s="11">
        <v>44778</v>
      </c>
      <c r="I89" s="5">
        <f t="shared" si="25"/>
        <v>8</v>
      </c>
      <c r="J89" s="11">
        <f>+H89+G89+2</f>
        <v>44782</v>
      </c>
      <c r="K89" s="5">
        <f t="shared" si="26"/>
        <v>8</v>
      </c>
      <c r="L89" s="3" t="str">
        <f t="shared" si="31"/>
        <v xml:space="preserve"> </v>
      </c>
      <c r="M89" s="3" t="str">
        <f t="shared" si="32"/>
        <v xml:space="preserve"> </v>
      </c>
      <c r="N89" s="3" t="str">
        <f t="shared" si="33"/>
        <v xml:space="preserve"> </v>
      </c>
      <c r="O89" s="3" t="str">
        <f t="shared" si="33"/>
        <v xml:space="preserve"> </v>
      </c>
      <c r="P89" s="3" t="str">
        <f t="shared" si="29"/>
        <v xml:space="preserve"> </v>
      </c>
      <c r="Q89" s="3" t="str">
        <f t="shared" si="20"/>
        <v xml:space="preserve"> </v>
      </c>
      <c r="R89" s="3" t="str">
        <f t="shared" si="27"/>
        <v xml:space="preserve"> </v>
      </c>
      <c r="S89" s="3">
        <f t="shared" si="30"/>
        <v>1</v>
      </c>
      <c r="T89" s="3" t="str">
        <f t="shared" si="28"/>
        <v xml:space="preserve"> </v>
      </c>
      <c r="U89" s="3" t="str">
        <f t="shared" si="28"/>
        <v xml:space="preserve"> </v>
      </c>
      <c r="V89" s="3" t="str">
        <f t="shared" si="28"/>
        <v xml:space="preserve"> </v>
      </c>
      <c r="W89" s="3" t="str">
        <f t="shared" si="28"/>
        <v xml:space="preserve"> </v>
      </c>
      <c r="X89" s="79" t="s">
        <v>100</v>
      </c>
      <c r="Y89" s="2"/>
      <c r="Z89" s="4"/>
    </row>
    <row r="90" spans="1:26" ht="54.75" hidden="1" customHeight="1" x14ac:dyDescent="0.25">
      <c r="A90" s="88" t="s">
        <v>103</v>
      </c>
      <c r="B90" s="94" t="s">
        <v>241</v>
      </c>
      <c r="C90" s="44" t="s">
        <v>103</v>
      </c>
      <c r="D90" s="44" t="s">
        <v>207</v>
      </c>
      <c r="E90" s="7" t="s">
        <v>208</v>
      </c>
      <c r="F90" s="5" t="s">
        <v>90</v>
      </c>
      <c r="G90" s="5">
        <v>2</v>
      </c>
      <c r="H90" s="11">
        <v>44778</v>
      </c>
      <c r="I90" s="5">
        <f t="shared" si="25"/>
        <v>8</v>
      </c>
      <c r="J90" s="11">
        <f>+H90+G90+2</f>
        <v>44782</v>
      </c>
      <c r="K90" s="5">
        <f t="shared" si="26"/>
        <v>8</v>
      </c>
      <c r="L90" s="3" t="str">
        <f t="shared" si="31"/>
        <v xml:space="preserve"> </v>
      </c>
      <c r="M90" s="3" t="str">
        <f t="shared" si="32"/>
        <v xml:space="preserve"> </v>
      </c>
      <c r="N90" s="3" t="str">
        <f t="shared" si="33"/>
        <v xml:space="preserve"> </v>
      </c>
      <c r="O90" s="3" t="str">
        <f t="shared" si="33"/>
        <v xml:space="preserve"> </v>
      </c>
      <c r="P90" s="3" t="str">
        <f t="shared" si="29"/>
        <v xml:space="preserve"> </v>
      </c>
      <c r="Q90" s="3" t="str">
        <f t="shared" ref="Q90:Q119" si="34">IF(OR($I90=Q$8,$K90=Q$8),1," ")</f>
        <v xml:space="preserve"> </v>
      </c>
      <c r="R90" s="3" t="str">
        <f t="shared" si="27"/>
        <v xml:space="preserve"> </v>
      </c>
      <c r="S90" s="3">
        <f t="shared" si="30"/>
        <v>1</v>
      </c>
      <c r="T90" s="3" t="str">
        <f t="shared" si="28"/>
        <v xml:space="preserve"> </v>
      </c>
      <c r="U90" s="3" t="str">
        <f t="shared" si="28"/>
        <v xml:space="preserve"> </v>
      </c>
      <c r="V90" s="3" t="str">
        <f t="shared" si="28"/>
        <v xml:space="preserve"> </v>
      </c>
      <c r="W90" s="3" t="str">
        <f t="shared" si="28"/>
        <v xml:space="preserve"> </v>
      </c>
      <c r="X90" s="79" t="s">
        <v>100</v>
      </c>
      <c r="Y90" s="2"/>
      <c r="Z90" s="4"/>
    </row>
    <row r="91" spans="1:26" ht="54.75" hidden="1" customHeight="1" x14ac:dyDescent="0.25">
      <c r="A91" s="88" t="s">
        <v>94</v>
      </c>
      <c r="B91" s="88"/>
      <c r="C91" s="44" t="s">
        <v>34</v>
      </c>
      <c r="D91" s="44" t="s">
        <v>68</v>
      </c>
      <c r="E91" s="1" t="s">
        <v>121</v>
      </c>
      <c r="F91" s="5" t="s">
        <v>90</v>
      </c>
      <c r="G91" s="5">
        <v>30</v>
      </c>
      <c r="H91" s="11">
        <v>44781</v>
      </c>
      <c r="I91" s="5">
        <f t="shared" si="25"/>
        <v>8</v>
      </c>
      <c r="J91" s="11">
        <f>WORKDAY(H91,G91,1)</f>
        <v>44823</v>
      </c>
      <c r="K91" s="5">
        <f t="shared" si="26"/>
        <v>9</v>
      </c>
      <c r="L91" s="3" t="str">
        <f t="shared" si="31"/>
        <v xml:space="preserve"> </v>
      </c>
      <c r="M91" s="3" t="str">
        <f t="shared" si="32"/>
        <v xml:space="preserve"> </v>
      </c>
      <c r="N91" s="3" t="str">
        <f t="shared" si="33"/>
        <v xml:space="preserve"> </v>
      </c>
      <c r="O91" s="3" t="str">
        <f t="shared" si="33"/>
        <v xml:space="preserve"> </v>
      </c>
      <c r="P91" s="3" t="str">
        <f t="shared" si="29"/>
        <v xml:space="preserve"> </v>
      </c>
      <c r="Q91" s="3" t="str">
        <f t="shared" si="34"/>
        <v xml:space="preserve"> </v>
      </c>
      <c r="R91" s="3" t="str">
        <f t="shared" si="27"/>
        <v xml:space="preserve"> </v>
      </c>
      <c r="S91" s="3">
        <f t="shared" si="30"/>
        <v>1</v>
      </c>
      <c r="T91" s="3">
        <f t="shared" si="28"/>
        <v>1</v>
      </c>
      <c r="U91" s="3" t="str">
        <f t="shared" si="28"/>
        <v xml:space="preserve"> </v>
      </c>
      <c r="V91" s="3" t="str">
        <f t="shared" si="28"/>
        <v xml:space="preserve"> </v>
      </c>
      <c r="W91" s="3" t="str">
        <f t="shared" si="28"/>
        <v xml:space="preserve"> </v>
      </c>
      <c r="X91" s="79" t="s">
        <v>100</v>
      </c>
      <c r="Y91" s="2"/>
      <c r="Z91" s="4"/>
    </row>
    <row r="92" spans="1:26" ht="54.75" hidden="1" customHeight="1" x14ac:dyDescent="0.25">
      <c r="A92" s="88" t="s">
        <v>94</v>
      </c>
      <c r="B92" s="94" t="s">
        <v>241</v>
      </c>
      <c r="C92" s="44" t="s">
        <v>19</v>
      </c>
      <c r="D92" s="44" t="s">
        <v>45</v>
      </c>
      <c r="E92" s="7" t="s">
        <v>46</v>
      </c>
      <c r="F92" s="5" t="s">
        <v>108</v>
      </c>
      <c r="G92" s="5">
        <v>15</v>
      </c>
      <c r="H92" s="11">
        <v>44788</v>
      </c>
      <c r="I92" s="5">
        <f t="shared" si="25"/>
        <v>8</v>
      </c>
      <c r="J92" s="11">
        <f>WORKDAY(H92,G92)</f>
        <v>44809</v>
      </c>
      <c r="K92" s="5">
        <f t="shared" si="26"/>
        <v>9</v>
      </c>
      <c r="L92" s="3" t="str">
        <f t="shared" si="31"/>
        <v xml:space="preserve"> </v>
      </c>
      <c r="M92" s="3" t="str">
        <f t="shared" si="32"/>
        <v xml:space="preserve"> </v>
      </c>
      <c r="N92" s="3" t="str">
        <f t="shared" si="33"/>
        <v xml:space="preserve"> </v>
      </c>
      <c r="O92" s="3" t="str">
        <f t="shared" si="33"/>
        <v xml:space="preserve"> </v>
      </c>
      <c r="P92" s="3" t="str">
        <f t="shared" si="29"/>
        <v xml:space="preserve"> </v>
      </c>
      <c r="Q92" s="3" t="str">
        <f t="shared" si="34"/>
        <v xml:space="preserve"> </v>
      </c>
      <c r="R92" s="3" t="str">
        <f t="shared" si="27"/>
        <v xml:space="preserve"> </v>
      </c>
      <c r="S92" s="3">
        <f t="shared" si="30"/>
        <v>1</v>
      </c>
      <c r="T92" s="3">
        <f t="shared" si="28"/>
        <v>1</v>
      </c>
      <c r="U92" s="3" t="str">
        <f t="shared" si="28"/>
        <v xml:space="preserve"> </v>
      </c>
      <c r="V92" s="3" t="str">
        <f t="shared" si="28"/>
        <v xml:space="preserve"> </v>
      </c>
      <c r="W92" s="3" t="str">
        <f t="shared" si="28"/>
        <v xml:space="preserve"> </v>
      </c>
      <c r="X92" s="79" t="s">
        <v>100</v>
      </c>
      <c r="Y92" s="11"/>
      <c r="Z92" s="11"/>
    </row>
    <row r="93" spans="1:26" ht="54.75" hidden="1" customHeight="1" x14ac:dyDescent="0.25">
      <c r="A93" s="88" t="s">
        <v>94</v>
      </c>
      <c r="B93" s="88"/>
      <c r="C93" s="44" t="s">
        <v>34</v>
      </c>
      <c r="D93" s="44" t="s">
        <v>220</v>
      </c>
      <c r="E93" s="1" t="s">
        <v>123</v>
      </c>
      <c r="F93" s="5" t="s">
        <v>35</v>
      </c>
      <c r="G93" s="5">
        <v>30</v>
      </c>
      <c r="H93" s="11">
        <v>44791</v>
      </c>
      <c r="I93" s="5">
        <f t="shared" si="25"/>
        <v>8</v>
      </c>
      <c r="J93" s="11">
        <f t="shared" ref="J93:J94" si="35">WORKDAY(H93,G93,1)</f>
        <v>44833</v>
      </c>
      <c r="K93" s="5">
        <f t="shared" si="26"/>
        <v>9</v>
      </c>
      <c r="L93" s="3" t="str">
        <f t="shared" si="31"/>
        <v xml:space="preserve"> </v>
      </c>
      <c r="M93" s="3" t="str">
        <f t="shared" si="32"/>
        <v xml:space="preserve"> </v>
      </c>
      <c r="N93" s="3" t="str">
        <f t="shared" si="33"/>
        <v xml:space="preserve"> </v>
      </c>
      <c r="O93" s="3" t="str">
        <f t="shared" si="33"/>
        <v xml:space="preserve"> </v>
      </c>
      <c r="P93" s="3" t="str">
        <f t="shared" si="29"/>
        <v xml:space="preserve"> </v>
      </c>
      <c r="Q93" s="3" t="str">
        <f t="shared" si="34"/>
        <v xml:space="preserve"> </v>
      </c>
      <c r="R93" s="3" t="str">
        <f t="shared" si="27"/>
        <v xml:space="preserve"> </v>
      </c>
      <c r="S93" s="3">
        <f t="shared" si="30"/>
        <v>1</v>
      </c>
      <c r="T93" s="3">
        <f t="shared" si="28"/>
        <v>1</v>
      </c>
      <c r="U93" s="3" t="str">
        <f t="shared" si="28"/>
        <v xml:space="preserve"> </v>
      </c>
      <c r="V93" s="3" t="str">
        <f t="shared" si="28"/>
        <v xml:space="preserve"> </v>
      </c>
      <c r="W93" s="3" t="str">
        <f t="shared" si="28"/>
        <v xml:space="preserve"> </v>
      </c>
      <c r="X93" s="79" t="s">
        <v>100</v>
      </c>
      <c r="Y93" s="2"/>
      <c r="Z93" s="4"/>
    </row>
    <row r="94" spans="1:26" ht="54.75" hidden="1" customHeight="1" x14ac:dyDescent="0.25">
      <c r="A94" s="88" t="s">
        <v>94</v>
      </c>
      <c r="B94" s="88"/>
      <c r="C94" s="44" t="s">
        <v>34</v>
      </c>
      <c r="D94" s="44" t="s">
        <v>115</v>
      </c>
      <c r="E94" s="1" t="s">
        <v>116</v>
      </c>
      <c r="F94" s="5" t="s">
        <v>107</v>
      </c>
      <c r="G94" s="5">
        <v>30</v>
      </c>
      <c r="H94" s="11">
        <v>44791</v>
      </c>
      <c r="I94" s="5">
        <f t="shared" si="25"/>
        <v>8</v>
      </c>
      <c r="J94" s="11">
        <f t="shared" si="35"/>
        <v>44833</v>
      </c>
      <c r="K94" s="5">
        <f t="shared" si="26"/>
        <v>9</v>
      </c>
      <c r="L94" s="3" t="str">
        <f t="shared" si="31"/>
        <v xml:space="preserve"> </v>
      </c>
      <c r="M94" s="3" t="str">
        <f t="shared" si="32"/>
        <v xml:space="preserve"> </v>
      </c>
      <c r="N94" s="3" t="str">
        <f t="shared" si="33"/>
        <v xml:space="preserve"> </v>
      </c>
      <c r="O94" s="3" t="str">
        <f t="shared" si="33"/>
        <v xml:space="preserve"> </v>
      </c>
      <c r="P94" s="3" t="str">
        <f t="shared" si="29"/>
        <v xml:space="preserve"> </v>
      </c>
      <c r="Q94" s="3" t="str">
        <f t="shared" si="34"/>
        <v xml:space="preserve"> </v>
      </c>
      <c r="R94" s="3" t="str">
        <f t="shared" si="27"/>
        <v xml:space="preserve"> </v>
      </c>
      <c r="S94" s="3">
        <f t="shared" si="30"/>
        <v>1</v>
      </c>
      <c r="T94" s="3">
        <f t="shared" si="28"/>
        <v>1</v>
      </c>
      <c r="U94" s="3" t="str">
        <f t="shared" si="28"/>
        <v xml:space="preserve"> </v>
      </c>
      <c r="V94" s="3" t="str">
        <f t="shared" si="28"/>
        <v xml:space="preserve"> </v>
      </c>
      <c r="W94" s="3" t="str">
        <f t="shared" si="28"/>
        <v xml:space="preserve"> </v>
      </c>
      <c r="X94" s="79" t="s">
        <v>100</v>
      </c>
      <c r="Y94" s="2"/>
      <c r="Z94" s="4"/>
    </row>
    <row r="95" spans="1:26" ht="54.75" hidden="1" customHeight="1" x14ac:dyDescent="0.25">
      <c r="A95" s="88" t="s">
        <v>103</v>
      </c>
      <c r="B95" s="94" t="s">
        <v>241</v>
      </c>
      <c r="C95" s="44" t="s">
        <v>103</v>
      </c>
      <c r="D95" s="44" t="s">
        <v>92</v>
      </c>
      <c r="E95" s="7" t="s">
        <v>155</v>
      </c>
      <c r="F95" s="5" t="s">
        <v>90</v>
      </c>
      <c r="G95" s="5">
        <v>1</v>
      </c>
      <c r="H95" s="11">
        <v>44805</v>
      </c>
      <c r="I95" s="5">
        <f t="shared" si="25"/>
        <v>9</v>
      </c>
      <c r="J95" s="11">
        <f>+H95+G95</f>
        <v>44806</v>
      </c>
      <c r="K95" s="5">
        <f t="shared" si="26"/>
        <v>9</v>
      </c>
      <c r="L95" s="3" t="str">
        <f t="shared" si="31"/>
        <v xml:space="preserve"> </v>
      </c>
      <c r="M95" s="3" t="str">
        <f t="shared" si="32"/>
        <v xml:space="preserve"> </v>
      </c>
      <c r="N95" s="3" t="str">
        <f t="shared" si="33"/>
        <v xml:space="preserve"> </v>
      </c>
      <c r="O95" s="3" t="str">
        <f t="shared" si="33"/>
        <v xml:space="preserve"> </v>
      </c>
      <c r="P95" s="3" t="str">
        <f t="shared" si="29"/>
        <v xml:space="preserve"> </v>
      </c>
      <c r="Q95" s="3" t="str">
        <f t="shared" si="34"/>
        <v xml:space="preserve"> </v>
      </c>
      <c r="R95" s="3" t="str">
        <f t="shared" si="27"/>
        <v xml:space="preserve"> </v>
      </c>
      <c r="S95" s="3" t="str">
        <f t="shared" si="30"/>
        <v xml:space="preserve"> </v>
      </c>
      <c r="T95" s="3">
        <f t="shared" si="28"/>
        <v>1</v>
      </c>
      <c r="U95" s="3" t="str">
        <f t="shared" si="28"/>
        <v xml:space="preserve"> </v>
      </c>
      <c r="V95" s="3" t="str">
        <f t="shared" si="28"/>
        <v xml:space="preserve"> </v>
      </c>
      <c r="W95" s="3" t="str">
        <f t="shared" si="28"/>
        <v xml:space="preserve"> </v>
      </c>
      <c r="X95" s="79" t="s">
        <v>100</v>
      </c>
      <c r="Y95" s="2"/>
      <c r="Z95" s="4"/>
    </row>
    <row r="96" spans="1:26" ht="54.75" hidden="1" customHeight="1" x14ac:dyDescent="0.25">
      <c r="A96" s="88" t="s">
        <v>85</v>
      </c>
      <c r="B96" s="94" t="s">
        <v>241</v>
      </c>
      <c r="C96" s="44" t="s">
        <v>19</v>
      </c>
      <c r="D96" s="44" t="s">
        <v>27</v>
      </c>
      <c r="E96" s="7" t="s">
        <v>125</v>
      </c>
      <c r="F96" s="5" t="s">
        <v>22</v>
      </c>
      <c r="G96" s="5">
        <f>+NETWORKDAYS(H96,J96)</f>
        <v>10</v>
      </c>
      <c r="H96" s="11">
        <v>44805</v>
      </c>
      <c r="I96" s="5">
        <f t="shared" si="25"/>
        <v>9</v>
      </c>
      <c r="J96" s="11">
        <v>44818</v>
      </c>
      <c r="K96" s="5">
        <f t="shared" si="26"/>
        <v>9</v>
      </c>
      <c r="L96" s="3" t="str">
        <f t="shared" si="31"/>
        <v xml:space="preserve"> </v>
      </c>
      <c r="M96" s="3" t="str">
        <f t="shared" si="32"/>
        <v xml:space="preserve"> </v>
      </c>
      <c r="N96" s="3" t="str">
        <f t="shared" si="33"/>
        <v xml:space="preserve"> </v>
      </c>
      <c r="O96" s="3" t="str">
        <f t="shared" si="33"/>
        <v xml:space="preserve"> </v>
      </c>
      <c r="P96" s="3" t="str">
        <f t="shared" si="29"/>
        <v xml:space="preserve"> </v>
      </c>
      <c r="Q96" s="3" t="str">
        <f t="shared" si="34"/>
        <v xml:space="preserve"> </v>
      </c>
      <c r="R96" s="3" t="str">
        <f t="shared" si="27"/>
        <v xml:space="preserve"> </v>
      </c>
      <c r="S96" s="3" t="str">
        <f t="shared" si="30"/>
        <v xml:space="preserve"> </v>
      </c>
      <c r="T96" s="3">
        <f t="shared" si="28"/>
        <v>1</v>
      </c>
      <c r="U96" s="3" t="str">
        <f t="shared" si="28"/>
        <v xml:space="preserve"> </v>
      </c>
      <c r="V96" s="3" t="str">
        <f t="shared" si="28"/>
        <v xml:space="preserve"> </v>
      </c>
      <c r="W96" s="3" t="str">
        <f t="shared" si="28"/>
        <v xml:space="preserve"> </v>
      </c>
      <c r="X96" s="79" t="s">
        <v>100</v>
      </c>
      <c r="Y96" s="11"/>
      <c r="Z96" s="11"/>
    </row>
    <row r="97" spans="1:26" ht="54.75" hidden="1" customHeight="1" x14ac:dyDescent="0.25">
      <c r="A97" s="88" t="s">
        <v>85</v>
      </c>
      <c r="B97" s="94" t="s">
        <v>241</v>
      </c>
      <c r="C97" s="44" t="s">
        <v>19</v>
      </c>
      <c r="D97" s="44" t="s">
        <v>93</v>
      </c>
      <c r="E97" s="7" t="s">
        <v>125</v>
      </c>
      <c r="F97" s="5" t="s">
        <v>108</v>
      </c>
      <c r="G97" s="5">
        <f>+NETWORKDAYS(H97,J97)</f>
        <v>10</v>
      </c>
      <c r="H97" s="11">
        <v>44805</v>
      </c>
      <c r="I97" s="5">
        <f t="shared" si="25"/>
        <v>9</v>
      </c>
      <c r="J97" s="11">
        <v>44818</v>
      </c>
      <c r="K97" s="5">
        <f t="shared" si="26"/>
        <v>9</v>
      </c>
      <c r="L97" s="3" t="str">
        <f t="shared" si="31"/>
        <v xml:space="preserve"> </v>
      </c>
      <c r="M97" s="3" t="str">
        <f t="shared" si="32"/>
        <v xml:space="preserve"> </v>
      </c>
      <c r="N97" s="3" t="str">
        <f t="shared" si="33"/>
        <v xml:space="preserve"> </v>
      </c>
      <c r="O97" s="3" t="str">
        <f t="shared" si="33"/>
        <v xml:space="preserve"> </v>
      </c>
      <c r="P97" s="3" t="str">
        <f t="shared" si="29"/>
        <v xml:space="preserve"> </v>
      </c>
      <c r="Q97" s="3" t="str">
        <f t="shared" si="34"/>
        <v xml:space="preserve"> </v>
      </c>
      <c r="R97" s="3" t="str">
        <f t="shared" si="27"/>
        <v xml:space="preserve"> </v>
      </c>
      <c r="S97" s="3" t="str">
        <f t="shared" si="30"/>
        <v xml:space="preserve"> </v>
      </c>
      <c r="T97" s="3">
        <f t="shared" si="28"/>
        <v>1</v>
      </c>
      <c r="U97" s="3" t="str">
        <f t="shared" si="28"/>
        <v xml:space="preserve"> </v>
      </c>
      <c r="V97" s="3" t="str">
        <f t="shared" si="28"/>
        <v xml:space="preserve"> </v>
      </c>
      <c r="W97" s="3" t="str">
        <f t="shared" si="28"/>
        <v xml:space="preserve"> </v>
      </c>
      <c r="X97" s="79" t="s">
        <v>100</v>
      </c>
      <c r="Y97" s="11"/>
      <c r="Z97" s="11"/>
    </row>
    <row r="98" spans="1:26" ht="54.75" hidden="1" customHeight="1" x14ac:dyDescent="0.25">
      <c r="A98" s="88" t="s">
        <v>103</v>
      </c>
      <c r="B98" s="94" t="s">
        <v>241</v>
      </c>
      <c r="C98" s="44" t="s">
        <v>103</v>
      </c>
      <c r="D98" s="44" t="s">
        <v>86</v>
      </c>
      <c r="E98" s="7" t="s">
        <v>205</v>
      </c>
      <c r="F98" s="5" t="s">
        <v>206</v>
      </c>
      <c r="G98" s="5">
        <v>2</v>
      </c>
      <c r="H98" s="11">
        <v>44811</v>
      </c>
      <c r="I98" s="5">
        <f t="shared" si="25"/>
        <v>9</v>
      </c>
      <c r="J98" s="11">
        <f>+H98+G98</f>
        <v>44813</v>
      </c>
      <c r="K98" s="5">
        <f t="shared" si="26"/>
        <v>9</v>
      </c>
      <c r="L98" s="3" t="str">
        <f t="shared" si="31"/>
        <v xml:space="preserve"> </v>
      </c>
      <c r="M98" s="3" t="str">
        <f t="shared" si="32"/>
        <v xml:space="preserve"> </v>
      </c>
      <c r="N98" s="3" t="str">
        <f t="shared" si="33"/>
        <v xml:space="preserve"> </v>
      </c>
      <c r="O98" s="3" t="str">
        <f t="shared" si="33"/>
        <v xml:space="preserve"> </v>
      </c>
      <c r="P98" s="3" t="str">
        <f t="shared" si="29"/>
        <v xml:space="preserve"> </v>
      </c>
      <c r="Q98" s="3" t="str">
        <f t="shared" si="34"/>
        <v xml:space="preserve"> </v>
      </c>
      <c r="R98" s="3" t="str">
        <f t="shared" si="27"/>
        <v xml:space="preserve"> </v>
      </c>
      <c r="S98" s="3" t="str">
        <f t="shared" si="30"/>
        <v xml:space="preserve"> </v>
      </c>
      <c r="T98" s="3">
        <f t="shared" si="28"/>
        <v>1</v>
      </c>
      <c r="U98" s="3" t="str">
        <f t="shared" si="28"/>
        <v xml:space="preserve"> </v>
      </c>
      <c r="V98" s="3" t="str">
        <f t="shared" si="28"/>
        <v xml:space="preserve"> </v>
      </c>
      <c r="W98" s="3" t="str">
        <f t="shared" si="28"/>
        <v xml:space="preserve"> </v>
      </c>
      <c r="X98" s="79" t="s">
        <v>100</v>
      </c>
      <c r="Y98" s="2"/>
      <c r="Z98" s="4"/>
    </row>
    <row r="99" spans="1:26" ht="54.75" hidden="1" customHeight="1" x14ac:dyDescent="0.25">
      <c r="A99" s="88" t="s">
        <v>103</v>
      </c>
      <c r="B99" s="94" t="s">
        <v>241</v>
      </c>
      <c r="C99" s="44" t="s">
        <v>103</v>
      </c>
      <c r="D99" s="44" t="s">
        <v>207</v>
      </c>
      <c r="E99" s="7" t="s">
        <v>208</v>
      </c>
      <c r="F99" s="5" t="s">
        <v>90</v>
      </c>
      <c r="G99" s="5">
        <v>2</v>
      </c>
      <c r="H99" s="11">
        <v>44811</v>
      </c>
      <c r="I99" s="5">
        <f t="shared" si="25"/>
        <v>9</v>
      </c>
      <c r="J99" s="11">
        <f>+H99+G99</f>
        <v>44813</v>
      </c>
      <c r="K99" s="5">
        <f t="shared" si="26"/>
        <v>9</v>
      </c>
      <c r="L99" s="3" t="str">
        <f t="shared" si="31"/>
        <v xml:space="preserve"> </v>
      </c>
      <c r="M99" s="3" t="str">
        <f t="shared" si="32"/>
        <v xml:space="preserve"> </v>
      </c>
      <c r="N99" s="3" t="str">
        <f t="shared" si="33"/>
        <v xml:space="preserve"> </v>
      </c>
      <c r="O99" s="3" t="str">
        <f t="shared" si="33"/>
        <v xml:space="preserve"> </v>
      </c>
      <c r="P99" s="3" t="str">
        <f t="shared" si="29"/>
        <v xml:space="preserve"> </v>
      </c>
      <c r="Q99" s="3" t="str">
        <f t="shared" si="34"/>
        <v xml:space="preserve"> </v>
      </c>
      <c r="R99" s="3" t="str">
        <f t="shared" si="27"/>
        <v xml:space="preserve"> </v>
      </c>
      <c r="S99" s="3" t="str">
        <f t="shared" si="30"/>
        <v xml:space="preserve"> </v>
      </c>
      <c r="T99" s="3">
        <f t="shared" si="28"/>
        <v>1</v>
      </c>
      <c r="U99" s="3" t="str">
        <f t="shared" si="28"/>
        <v xml:space="preserve"> </v>
      </c>
      <c r="V99" s="3" t="str">
        <f t="shared" si="28"/>
        <v xml:space="preserve"> </v>
      </c>
      <c r="W99" s="3" t="str">
        <f t="shared" si="28"/>
        <v xml:space="preserve"> </v>
      </c>
      <c r="X99" s="79" t="s">
        <v>100</v>
      </c>
      <c r="Y99" s="2"/>
      <c r="Z99" s="4"/>
    </row>
    <row r="100" spans="1:26" ht="54.75" hidden="1" customHeight="1" x14ac:dyDescent="0.25">
      <c r="A100" s="88" t="s">
        <v>85</v>
      </c>
      <c r="B100" s="94" t="s">
        <v>241</v>
      </c>
      <c r="C100" s="44" t="s">
        <v>30</v>
      </c>
      <c r="D100" s="44" t="s">
        <v>165</v>
      </c>
      <c r="E100" s="7" t="s">
        <v>211</v>
      </c>
      <c r="F100" s="5" t="s">
        <v>107</v>
      </c>
      <c r="G100" s="5">
        <v>10</v>
      </c>
      <c r="H100" s="11">
        <v>44824</v>
      </c>
      <c r="I100" s="5">
        <f t="shared" si="25"/>
        <v>9</v>
      </c>
      <c r="J100" s="11">
        <f>WORKDAY(H100,G100)</f>
        <v>44838</v>
      </c>
      <c r="K100" s="5">
        <f t="shared" si="26"/>
        <v>10</v>
      </c>
      <c r="L100" s="3" t="str">
        <f t="shared" si="31"/>
        <v xml:space="preserve"> </v>
      </c>
      <c r="M100" s="3" t="str">
        <f t="shared" si="32"/>
        <v xml:space="preserve"> </v>
      </c>
      <c r="N100" s="3" t="str">
        <f t="shared" si="33"/>
        <v xml:space="preserve"> </v>
      </c>
      <c r="O100" s="3" t="str">
        <f t="shared" si="33"/>
        <v xml:space="preserve"> </v>
      </c>
      <c r="P100" s="3" t="str">
        <f t="shared" si="29"/>
        <v xml:space="preserve"> </v>
      </c>
      <c r="Q100" s="3" t="str">
        <f t="shared" si="34"/>
        <v xml:space="preserve"> </v>
      </c>
      <c r="R100" s="3" t="str">
        <f t="shared" si="27"/>
        <v xml:space="preserve"> </v>
      </c>
      <c r="S100" s="3" t="str">
        <f t="shared" si="30"/>
        <v xml:space="preserve"> </v>
      </c>
      <c r="T100" s="3">
        <f t="shared" si="28"/>
        <v>1</v>
      </c>
      <c r="U100" s="3">
        <f t="shared" si="28"/>
        <v>1</v>
      </c>
      <c r="V100" s="3" t="str">
        <f t="shared" si="28"/>
        <v xml:space="preserve"> </v>
      </c>
      <c r="W100" s="3" t="str">
        <f t="shared" si="28"/>
        <v xml:space="preserve"> </v>
      </c>
      <c r="X100" s="79" t="s">
        <v>100</v>
      </c>
      <c r="Y100" s="11"/>
      <c r="Z100" s="11"/>
    </row>
    <row r="101" spans="1:26" ht="75.75" hidden="1" customHeight="1" x14ac:dyDescent="0.25">
      <c r="A101" s="88" t="s">
        <v>103</v>
      </c>
      <c r="B101" s="88"/>
      <c r="C101" s="44" t="s">
        <v>103</v>
      </c>
      <c r="D101" s="44" t="s">
        <v>216</v>
      </c>
      <c r="E101" s="7" t="s">
        <v>152</v>
      </c>
      <c r="F101" s="5" t="s">
        <v>188</v>
      </c>
      <c r="G101" s="5">
        <f>+J101-H101</f>
        <v>65</v>
      </c>
      <c r="H101" s="11">
        <v>44825</v>
      </c>
      <c r="I101" s="5">
        <f t="shared" si="25"/>
        <v>9</v>
      </c>
      <c r="J101" s="11">
        <v>44890</v>
      </c>
      <c r="K101" s="5">
        <f t="shared" si="26"/>
        <v>11</v>
      </c>
      <c r="L101" s="3" t="str">
        <f t="shared" si="31"/>
        <v xml:space="preserve"> </v>
      </c>
      <c r="M101" s="3" t="str">
        <f t="shared" si="32"/>
        <v xml:space="preserve"> </v>
      </c>
      <c r="N101" s="3" t="str">
        <f t="shared" si="33"/>
        <v xml:space="preserve"> </v>
      </c>
      <c r="O101" s="3" t="str">
        <f t="shared" si="33"/>
        <v xml:space="preserve"> </v>
      </c>
      <c r="P101" s="3" t="str">
        <f t="shared" si="29"/>
        <v xml:space="preserve"> </v>
      </c>
      <c r="Q101" s="3" t="str">
        <f t="shared" si="34"/>
        <v xml:space="preserve"> </v>
      </c>
      <c r="R101" s="3" t="str">
        <f t="shared" si="27"/>
        <v xml:space="preserve"> </v>
      </c>
      <c r="S101" s="3" t="str">
        <f t="shared" si="30"/>
        <v xml:space="preserve"> </v>
      </c>
      <c r="T101" s="12">
        <f t="shared" si="28"/>
        <v>1</v>
      </c>
      <c r="U101" s="12" t="str">
        <f t="shared" si="28"/>
        <v xml:space="preserve"> </v>
      </c>
      <c r="V101" s="12">
        <f t="shared" si="28"/>
        <v>1</v>
      </c>
      <c r="W101" s="3" t="str">
        <f t="shared" si="28"/>
        <v xml:space="preserve"> </v>
      </c>
      <c r="X101" s="79" t="s">
        <v>100</v>
      </c>
      <c r="Y101" s="2"/>
      <c r="Z101" s="4"/>
    </row>
    <row r="102" spans="1:26" ht="54.75" hidden="1" customHeight="1" x14ac:dyDescent="0.25">
      <c r="A102" s="88" t="s">
        <v>94</v>
      </c>
      <c r="B102" s="94" t="s">
        <v>241</v>
      </c>
      <c r="C102" s="44" t="s">
        <v>19</v>
      </c>
      <c r="D102" s="44" t="s">
        <v>24</v>
      </c>
      <c r="E102" s="7" t="s">
        <v>146</v>
      </c>
      <c r="F102" s="5" t="s">
        <v>90</v>
      </c>
      <c r="G102" s="5">
        <v>25</v>
      </c>
      <c r="H102" s="11">
        <v>44835</v>
      </c>
      <c r="I102" s="5">
        <f t="shared" si="25"/>
        <v>10</v>
      </c>
      <c r="J102" s="11">
        <f>WORKDAY(H102,G102)</f>
        <v>44869</v>
      </c>
      <c r="K102" s="5">
        <f t="shared" si="26"/>
        <v>11</v>
      </c>
      <c r="L102" s="3" t="str">
        <f t="shared" si="31"/>
        <v xml:space="preserve"> </v>
      </c>
      <c r="M102" s="3" t="str">
        <f t="shared" si="32"/>
        <v xml:space="preserve"> </v>
      </c>
      <c r="N102" s="3" t="str">
        <f t="shared" si="33"/>
        <v xml:space="preserve"> </v>
      </c>
      <c r="O102" s="3" t="str">
        <f t="shared" si="33"/>
        <v xml:space="preserve"> </v>
      </c>
      <c r="P102" s="3" t="str">
        <f t="shared" si="29"/>
        <v xml:space="preserve"> </v>
      </c>
      <c r="Q102" s="3" t="str">
        <f t="shared" si="34"/>
        <v xml:space="preserve"> </v>
      </c>
      <c r="R102" s="3" t="str">
        <f t="shared" si="27"/>
        <v xml:space="preserve"> </v>
      </c>
      <c r="S102" s="3" t="str">
        <f t="shared" si="30"/>
        <v xml:space="preserve"> </v>
      </c>
      <c r="T102" s="3" t="str">
        <f t="shared" ref="T102:U119" si="36">IF(OR($I102=T$8,$K102=T$8),1," ")</f>
        <v xml:space="preserve"> </v>
      </c>
      <c r="U102" s="3">
        <f t="shared" si="36"/>
        <v>1</v>
      </c>
      <c r="V102" s="3">
        <v>1</v>
      </c>
      <c r="W102" s="3" t="str">
        <f t="shared" ref="W102:W124" si="37">IF(OR($I102=W$8,$K102=W$8),1," ")</f>
        <v xml:space="preserve"> </v>
      </c>
      <c r="X102" s="79" t="s">
        <v>100</v>
      </c>
      <c r="Y102" s="11"/>
      <c r="Z102" s="11"/>
    </row>
    <row r="103" spans="1:26" ht="54.75" hidden="1" customHeight="1" x14ac:dyDescent="0.25">
      <c r="A103" s="88" t="s">
        <v>85</v>
      </c>
      <c r="B103" s="94" t="s">
        <v>241</v>
      </c>
      <c r="C103" s="44" t="s">
        <v>30</v>
      </c>
      <c r="D103" s="44" t="s">
        <v>169</v>
      </c>
      <c r="E103" s="1" t="s">
        <v>55</v>
      </c>
      <c r="F103" s="5" t="s">
        <v>243</v>
      </c>
      <c r="G103" s="5">
        <v>3</v>
      </c>
      <c r="H103" s="11">
        <v>44835</v>
      </c>
      <c r="I103" s="5">
        <f t="shared" si="25"/>
        <v>10</v>
      </c>
      <c r="J103" s="11">
        <f>WORKDAY(H103,G103)</f>
        <v>44839</v>
      </c>
      <c r="K103" s="5">
        <f t="shared" si="26"/>
        <v>10</v>
      </c>
      <c r="L103" s="3" t="str">
        <f t="shared" si="31"/>
        <v xml:space="preserve"> </v>
      </c>
      <c r="M103" s="3" t="str">
        <f t="shared" si="32"/>
        <v xml:space="preserve"> </v>
      </c>
      <c r="N103" s="3" t="str">
        <f t="shared" si="33"/>
        <v xml:space="preserve"> </v>
      </c>
      <c r="O103" s="3" t="str">
        <f t="shared" si="33"/>
        <v xml:space="preserve"> </v>
      </c>
      <c r="P103" s="3" t="str">
        <f t="shared" si="29"/>
        <v xml:space="preserve"> </v>
      </c>
      <c r="Q103" s="3" t="str">
        <f t="shared" si="34"/>
        <v xml:space="preserve"> </v>
      </c>
      <c r="R103" s="3" t="str">
        <f t="shared" si="27"/>
        <v xml:space="preserve"> </v>
      </c>
      <c r="S103" s="3" t="str">
        <f t="shared" si="30"/>
        <v xml:space="preserve"> </v>
      </c>
      <c r="T103" s="3" t="str">
        <f t="shared" si="36"/>
        <v xml:space="preserve"> </v>
      </c>
      <c r="U103" s="3">
        <f t="shared" si="36"/>
        <v>1</v>
      </c>
      <c r="V103" s="3" t="str">
        <f t="shared" ref="V103:V124" si="38">IF(OR($I103=V$8,$K103=V$8),1," ")</f>
        <v xml:space="preserve"> </v>
      </c>
      <c r="W103" s="3" t="str">
        <f t="shared" si="37"/>
        <v xml:space="preserve"> </v>
      </c>
      <c r="X103" s="79" t="s">
        <v>100</v>
      </c>
      <c r="Y103" s="2"/>
      <c r="Z103" s="4"/>
    </row>
    <row r="104" spans="1:26" ht="54.75" hidden="1" customHeight="1" x14ac:dyDescent="0.25">
      <c r="A104" s="88" t="s">
        <v>103</v>
      </c>
      <c r="B104" s="94" t="s">
        <v>241</v>
      </c>
      <c r="C104" s="44" t="s">
        <v>103</v>
      </c>
      <c r="D104" s="44" t="s">
        <v>92</v>
      </c>
      <c r="E104" s="7" t="s">
        <v>155</v>
      </c>
      <c r="F104" s="5" t="s">
        <v>90</v>
      </c>
      <c r="G104" s="5">
        <v>1</v>
      </c>
      <c r="H104" s="11">
        <v>44837</v>
      </c>
      <c r="I104" s="5">
        <f t="shared" si="25"/>
        <v>10</v>
      </c>
      <c r="J104" s="11">
        <f>+H104+G104</f>
        <v>44838</v>
      </c>
      <c r="K104" s="5">
        <f t="shared" si="26"/>
        <v>10</v>
      </c>
      <c r="L104" s="3" t="str">
        <f t="shared" si="31"/>
        <v xml:space="preserve"> </v>
      </c>
      <c r="M104" s="3" t="str">
        <f t="shared" si="32"/>
        <v xml:space="preserve"> </v>
      </c>
      <c r="N104" s="3" t="str">
        <f t="shared" si="33"/>
        <v xml:space="preserve"> </v>
      </c>
      <c r="O104" s="3" t="str">
        <f t="shared" si="33"/>
        <v xml:space="preserve"> </v>
      </c>
      <c r="P104" s="3" t="str">
        <f t="shared" si="29"/>
        <v xml:space="preserve"> </v>
      </c>
      <c r="Q104" s="3" t="str">
        <f t="shared" si="34"/>
        <v xml:space="preserve"> </v>
      </c>
      <c r="R104" s="3" t="str">
        <f t="shared" si="27"/>
        <v xml:space="preserve"> </v>
      </c>
      <c r="S104" s="3" t="str">
        <f t="shared" si="30"/>
        <v xml:space="preserve"> </v>
      </c>
      <c r="T104" s="3" t="str">
        <f t="shared" si="36"/>
        <v xml:space="preserve"> </v>
      </c>
      <c r="U104" s="3">
        <f t="shared" si="36"/>
        <v>1</v>
      </c>
      <c r="V104" s="3" t="str">
        <f t="shared" si="38"/>
        <v xml:space="preserve"> </v>
      </c>
      <c r="W104" s="3" t="str">
        <f t="shared" si="37"/>
        <v xml:space="preserve"> </v>
      </c>
      <c r="X104" s="79" t="s">
        <v>100</v>
      </c>
      <c r="Y104" s="2"/>
      <c r="Z104" s="4"/>
    </row>
    <row r="105" spans="1:26" ht="54.75" hidden="1" customHeight="1" x14ac:dyDescent="0.25">
      <c r="A105" s="88" t="s">
        <v>85</v>
      </c>
      <c r="B105" s="94" t="s">
        <v>241</v>
      </c>
      <c r="C105" s="44" t="s">
        <v>30</v>
      </c>
      <c r="D105" s="44" t="s">
        <v>209</v>
      </c>
      <c r="E105" s="7" t="s">
        <v>147</v>
      </c>
      <c r="F105" s="5" t="s">
        <v>84</v>
      </c>
      <c r="G105" s="5">
        <v>3</v>
      </c>
      <c r="H105" s="11">
        <v>44837</v>
      </c>
      <c r="I105" s="5">
        <f t="shared" si="25"/>
        <v>10</v>
      </c>
      <c r="J105" s="11">
        <f>WORKDAY(H105,G105)</f>
        <v>44840</v>
      </c>
      <c r="K105" s="5">
        <f t="shared" si="26"/>
        <v>10</v>
      </c>
      <c r="L105" s="3" t="str">
        <f t="shared" si="31"/>
        <v xml:space="preserve"> </v>
      </c>
      <c r="M105" s="3" t="str">
        <f t="shared" si="32"/>
        <v xml:space="preserve"> </v>
      </c>
      <c r="N105" s="3" t="str">
        <f t="shared" si="33"/>
        <v xml:space="preserve"> </v>
      </c>
      <c r="O105" s="3" t="str">
        <f t="shared" si="33"/>
        <v xml:space="preserve"> </v>
      </c>
      <c r="P105" s="3" t="str">
        <f t="shared" si="29"/>
        <v xml:space="preserve"> </v>
      </c>
      <c r="Q105" s="3" t="str">
        <f t="shared" si="34"/>
        <v xml:space="preserve"> </v>
      </c>
      <c r="R105" s="3" t="str">
        <f t="shared" si="27"/>
        <v xml:space="preserve"> </v>
      </c>
      <c r="S105" s="3" t="str">
        <f t="shared" si="30"/>
        <v xml:space="preserve"> </v>
      </c>
      <c r="T105" s="3" t="str">
        <f t="shared" si="36"/>
        <v xml:space="preserve"> </v>
      </c>
      <c r="U105" s="3">
        <f t="shared" si="36"/>
        <v>1</v>
      </c>
      <c r="V105" s="3" t="str">
        <f t="shared" si="38"/>
        <v xml:space="preserve"> </v>
      </c>
      <c r="W105" s="3" t="str">
        <f t="shared" si="37"/>
        <v xml:space="preserve"> </v>
      </c>
      <c r="X105" s="79" t="s">
        <v>100</v>
      </c>
      <c r="Y105" s="11"/>
      <c r="Z105" s="11"/>
    </row>
    <row r="106" spans="1:26" ht="54.75" hidden="1" customHeight="1" x14ac:dyDescent="0.25">
      <c r="A106" s="88" t="s">
        <v>103</v>
      </c>
      <c r="B106" s="94" t="s">
        <v>241</v>
      </c>
      <c r="C106" s="44" t="s">
        <v>103</v>
      </c>
      <c r="D106" s="44" t="s">
        <v>86</v>
      </c>
      <c r="E106" s="7" t="s">
        <v>205</v>
      </c>
      <c r="F106" s="5" t="s">
        <v>206</v>
      </c>
      <c r="G106" s="5">
        <v>2</v>
      </c>
      <c r="H106" s="11">
        <v>44841</v>
      </c>
      <c r="I106" s="5">
        <f t="shared" ref="I106:I124" si="39">+MONTH(H106)</f>
        <v>10</v>
      </c>
      <c r="J106" s="11">
        <f>+H106+G106+2</f>
        <v>44845</v>
      </c>
      <c r="K106" s="5">
        <f t="shared" ref="K106:K124" si="40">+MONTH(J106)</f>
        <v>10</v>
      </c>
      <c r="L106" s="3" t="str">
        <f t="shared" si="31"/>
        <v xml:space="preserve"> </v>
      </c>
      <c r="M106" s="3" t="str">
        <f t="shared" si="32"/>
        <v xml:space="preserve"> </v>
      </c>
      <c r="N106" s="3" t="str">
        <f t="shared" si="33"/>
        <v xml:space="preserve"> </v>
      </c>
      <c r="O106" s="3" t="str">
        <f t="shared" si="33"/>
        <v xml:space="preserve"> </v>
      </c>
      <c r="P106" s="3" t="str">
        <f t="shared" si="29"/>
        <v xml:space="preserve"> </v>
      </c>
      <c r="Q106" s="3" t="str">
        <f t="shared" si="34"/>
        <v xml:space="preserve"> </v>
      </c>
      <c r="R106" s="3" t="str">
        <f t="shared" si="27"/>
        <v xml:space="preserve"> </v>
      </c>
      <c r="S106" s="3" t="str">
        <f t="shared" si="30"/>
        <v xml:space="preserve"> </v>
      </c>
      <c r="T106" s="3" t="str">
        <f t="shared" si="36"/>
        <v xml:space="preserve"> </v>
      </c>
      <c r="U106" s="3">
        <f t="shared" si="36"/>
        <v>1</v>
      </c>
      <c r="V106" s="3" t="str">
        <f t="shared" si="38"/>
        <v xml:space="preserve"> </v>
      </c>
      <c r="W106" s="3" t="str">
        <f t="shared" si="37"/>
        <v xml:space="preserve"> </v>
      </c>
      <c r="X106" s="79" t="s">
        <v>100</v>
      </c>
      <c r="Y106" s="2"/>
      <c r="Z106" s="4"/>
    </row>
    <row r="107" spans="1:26" ht="54.75" hidden="1" customHeight="1" x14ac:dyDescent="0.25">
      <c r="A107" s="88" t="s">
        <v>103</v>
      </c>
      <c r="B107" s="94" t="s">
        <v>241</v>
      </c>
      <c r="C107" s="44" t="s">
        <v>103</v>
      </c>
      <c r="D107" s="44" t="s">
        <v>207</v>
      </c>
      <c r="E107" s="7" t="s">
        <v>208</v>
      </c>
      <c r="F107" s="5" t="s">
        <v>90</v>
      </c>
      <c r="G107" s="5">
        <v>2</v>
      </c>
      <c r="H107" s="11">
        <v>44841</v>
      </c>
      <c r="I107" s="5">
        <f t="shared" si="39"/>
        <v>10</v>
      </c>
      <c r="J107" s="11">
        <f>+H107+G107+2</f>
        <v>44845</v>
      </c>
      <c r="K107" s="5">
        <f t="shared" si="40"/>
        <v>10</v>
      </c>
      <c r="L107" s="3" t="str">
        <f t="shared" si="31"/>
        <v xml:space="preserve"> </v>
      </c>
      <c r="M107" s="3" t="str">
        <f t="shared" si="32"/>
        <v xml:space="preserve"> </v>
      </c>
      <c r="N107" s="3" t="str">
        <f t="shared" si="33"/>
        <v xml:space="preserve"> </v>
      </c>
      <c r="O107" s="3" t="str">
        <f t="shared" si="33"/>
        <v xml:space="preserve"> </v>
      </c>
      <c r="P107" s="3" t="str">
        <f t="shared" si="29"/>
        <v xml:space="preserve"> </v>
      </c>
      <c r="Q107" s="3" t="str">
        <f t="shared" si="34"/>
        <v xml:space="preserve"> </v>
      </c>
      <c r="R107" s="3" t="str">
        <f t="shared" si="27"/>
        <v xml:space="preserve"> </v>
      </c>
      <c r="S107" s="3" t="str">
        <f t="shared" si="30"/>
        <v xml:space="preserve"> </v>
      </c>
      <c r="T107" s="3" t="str">
        <f t="shared" si="36"/>
        <v xml:space="preserve"> </v>
      </c>
      <c r="U107" s="3">
        <f t="shared" si="36"/>
        <v>1</v>
      </c>
      <c r="V107" s="3" t="str">
        <f t="shared" si="38"/>
        <v xml:space="preserve"> </v>
      </c>
      <c r="W107" s="3" t="str">
        <f t="shared" si="37"/>
        <v xml:space="preserve"> </v>
      </c>
      <c r="X107" s="79" t="s">
        <v>100</v>
      </c>
      <c r="Y107" s="2"/>
      <c r="Z107" s="4"/>
    </row>
    <row r="108" spans="1:26" ht="54.75" hidden="1" customHeight="1" x14ac:dyDescent="0.25">
      <c r="A108" s="88" t="s">
        <v>94</v>
      </c>
      <c r="B108" s="88"/>
      <c r="C108" s="44" t="s">
        <v>34</v>
      </c>
      <c r="D108" s="44" t="s">
        <v>51</v>
      </c>
      <c r="E108" s="1" t="s">
        <v>52</v>
      </c>
      <c r="F108" s="5" t="s">
        <v>243</v>
      </c>
      <c r="G108" s="5">
        <v>30</v>
      </c>
      <c r="H108" s="11">
        <v>44844</v>
      </c>
      <c r="I108" s="5">
        <f t="shared" si="39"/>
        <v>10</v>
      </c>
      <c r="J108" s="11">
        <f t="shared" ref="J108:J109" si="41">WORKDAY(H108,G108,1)</f>
        <v>44886</v>
      </c>
      <c r="K108" s="5">
        <f t="shared" si="40"/>
        <v>11</v>
      </c>
      <c r="L108" s="3" t="str">
        <f t="shared" si="31"/>
        <v xml:space="preserve"> </v>
      </c>
      <c r="M108" s="3" t="str">
        <f t="shared" si="32"/>
        <v xml:space="preserve"> </v>
      </c>
      <c r="N108" s="3" t="str">
        <f t="shared" ref="N108:O119" si="42">IF(OR($I108=N$8,$K108=N$8),1," ")</f>
        <v xml:space="preserve"> </v>
      </c>
      <c r="O108" s="3" t="str">
        <f t="shared" si="42"/>
        <v xml:space="preserve"> </v>
      </c>
      <c r="P108" s="3" t="str">
        <f t="shared" si="29"/>
        <v xml:space="preserve"> </v>
      </c>
      <c r="Q108" s="3" t="str">
        <f t="shared" si="34"/>
        <v xml:space="preserve"> </v>
      </c>
      <c r="R108" s="3" t="str">
        <f t="shared" si="27"/>
        <v xml:space="preserve"> </v>
      </c>
      <c r="S108" s="3" t="str">
        <f t="shared" si="30"/>
        <v xml:space="preserve"> </v>
      </c>
      <c r="T108" s="3" t="str">
        <f t="shared" si="36"/>
        <v xml:space="preserve"> </v>
      </c>
      <c r="U108" s="3">
        <f t="shared" si="36"/>
        <v>1</v>
      </c>
      <c r="V108" s="3">
        <f t="shared" si="38"/>
        <v>1</v>
      </c>
      <c r="W108" s="3" t="str">
        <f t="shared" si="37"/>
        <v xml:space="preserve"> </v>
      </c>
      <c r="X108" s="79" t="s">
        <v>100</v>
      </c>
      <c r="Y108" s="2"/>
      <c r="Z108" s="4"/>
    </row>
    <row r="109" spans="1:26" ht="54.75" hidden="1" customHeight="1" x14ac:dyDescent="0.25">
      <c r="A109" s="88" t="s">
        <v>94</v>
      </c>
      <c r="B109" s="88"/>
      <c r="C109" s="44" t="s">
        <v>34</v>
      </c>
      <c r="D109" s="44" t="s">
        <v>119</v>
      </c>
      <c r="E109" s="1" t="s">
        <v>114</v>
      </c>
      <c r="F109" s="5" t="s">
        <v>108</v>
      </c>
      <c r="G109" s="5">
        <v>30</v>
      </c>
      <c r="H109" s="11">
        <v>44849</v>
      </c>
      <c r="I109" s="5">
        <f t="shared" si="39"/>
        <v>10</v>
      </c>
      <c r="J109" s="11">
        <f t="shared" si="41"/>
        <v>44890</v>
      </c>
      <c r="K109" s="5">
        <f t="shared" si="40"/>
        <v>11</v>
      </c>
      <c r="L109" s="3" t="str">
        <f t="shared" si="31"/>
        <v xml:space="preserve"> </v>
      </c>
      <c r="M109" s="3" t="str">
        <f t="shared" si="32"/>
        <v xml:space="preserve"> </v>
      </c>
      <c r="N109" s="3" t="str">
        <f t="shared" si="42"/>
        <v xml:space="preserve"> </v>
      </c>
      <c r="O109" s="3" t="str">
        <f t="shared" si="42"/>
        <v xml:space="preserve"> </v>
      </c>
      <c r="P109" s="3" t="str">
        <f t="shared" si="29"/>
        <v xml:space="preserve"> </v>
      </c>
      <c r="Q109" s="3" t="str">
        <f t="shared" si="34"/>
        <v xml:space="preserve"> </v>
      </c>
      <c r="R109" s="3" t="str">
        <f t="shared" si="27"/>
        <v xml:space="preserve"> </v>
      </c>
      <c r="S109" s="3" t="str">
        <f t="shared" si="30"/>
        <v xml:space="preserve"> </v>
      </c>
      <c r="T109" s="3" t="str">
        <f t="shared" si="36"/>
        <v xml:space="preserve"> </v>
      </c>
      <c r="U109" s="3">
        <f t="shared" si="36"/>
        <v>1</v>
      </c>
      <c r="V109" s="3">
        <f t="shared" si="38"/>
        <v>1</v>
      </c>
      <c r="W109" s="3" t="str">
        <f t="shared" si="37"/>
        <v xml:space="preserve"> </v>
      </c>
      <c r="X109" s="79" t="s">
        <v>100</v>
      </c>
      <c r="Y109" s="2"/>
      <c r="Z109" s="4"/>
    </row>
    <row r="110" spans="1:26" ht="54.75" hidden="1" customHeight="1" x14ac:dyDescent="0.25">
      <c r="A110" s="88" t="s">
        <v>94</v>
      </c>
      <c r="B110" s="94" t="s">
        <v>241</v>
      </c>
      <c r="C110" s="44" t="s">
        <v>19</v>
      </c>
      <c r="D110" s="44" t="s">
        <v>38</v>
      </c>
      <c r="E110" s="7" t="s">
        <v>148</v>
      </c>
      <c r="F110" s="5" t="s">
        <v>22</v>
      </c>
      <c r="G110" s="5">
        <v>10</v>
      </c>
      <c r="H110" s="11">
        <v>44849</v>
      </c>
      <c r="I110" s="5">
        <f t="shared" si="39"/>
        <v>10</v>
      </c>
      <c r="J110" s="11">
        <f>WORKDAY(H110,G110)</f>
        <v>44862</v>
      </c>
      <c r="K110" s="5">
        <f t="shared" si="40"/>
        <v>10</v>
      </c>
      <c r="L110" s="3" t="str">
        <f t="shared" si="31"/>
        <v xml:space="preserve"> </v>
      </c>
      <c r="M110" s="3" t="str">
        <f t="shared" si="32"/>
        <v xml:space="preserve"> </v>
      </c>
      <c r="N110" s="3" t="str">
        <f t="shared" si="42"/>
        <v xml:space="preserve"> </v>
      </c>
      <c r="O110" s="3" t="str">
        <f t="shared" si="42"/>
        <v xml:space="preserve"> </v>
      </c>
      <c r="P110" s="3" t="str">
        <f t="shared" si="29"/>
        <v xml:space="preserve"> </v>
      </c>
      <c r="Q110" s="3" t="str">
        <f t="shared" si="34"/>
        <v xml:space="preserve"> </v>
      </c>
      <c r="R110" s="3" t="str">
        <f t="shared" si="27"/>
        <v xml:space="preserve"> </v>
      </c>
      <c r="S110" s="3" t="str">
        <f t="shared" si="30"/>
        <v xml:space="preserve"> </v>
      </c>
      <c r="T110" s="3" t="str">
        <f t="shared" si="36"/>
        <v xml:space="preserve"> </v>
      </c>
      <c r="U110" s="3">
        <f t="shared" si="36"/>
        <v>1</v>
      </c>
      <c r="V110" s="3" t="str">
        <f t="shared" si="38"/>
        <v xml:space="preserve"> </v>
      </c>
      <c r="W110" s="3" t="str">
        <f t="shared" si="37"/>
        <v xml:space="preserve"> </v>
      </c>
      <c r="X110" s="79" t="s">
        <v>100</v>
      </c>
      <c r="Y110" s="11"/>
      <c r="Z110" s="11"/>
    </row>
    <row r="111" spans="1:26" ht="54.75" hidden="1" customHeight="1" x14ac:dyDescent="0.25">
      <c r="A111" s="88" t="s">
        <v>18</v>
      </c>
      <c r="B111" s="94" t="s">
        <v>241</v>
      </c>
      <c r="C111" s="44" t="s">
        <v>30</v>
      </c>
      <c r="D111" s="44" t="s">
        <v>164</v>
      </c>
      <c r="E111" s="7" t="s">
        <v>129</v>
      </c>
      <c r="F111" s="5" t="s">
        <v>189</v>
      </c>
      <c r="G111" s="5">
        <v>15</v>
      </c>
      <c r="H111" s="11">
        <f>+J111-G111</f>
        <v>44850</v>
      </c>
      <c r="I111" s="5">
        <f t="shared" si="39"/>
        <v>10</v>
      </c>
      <c r="J111" s="11">
        <v>44865</v>
      </c>
      <c r="K111" s="5">
        <f t="shared" si="40"/>
        <v>10</v>
      </c>
      <c r="L111" s="3" t="str">
        <f t="shared" si="31"/>
        <v xml:space="preserve"> </v>
      </c>
      <c r="M111" s="3" t="str">
        <f t="shared" si="32"/>
        <v xml:space="preserve"> </v>
      </c>
      <c r="N111" s="3" t="str">
        <f t="shared" si="42"/>
        <v xml:space="preserve"> </v>
      </c>
      <c r="O111" s="3" t="str">
        <f t="shared" si="42"/>
        <v xml:space="preserve"> </v>
      </c>
      <c r="P111" s="3" t="str">
        <f t="shared" si="29"/>
        <v xml:space="preserve"> </v>
      </c>
      <c r="Q111" s="3" t="str">
        <f t="shared" si="34"/>
        <v xml:space="preserve"> </v>
      </c>
      <c r="R111" s="3" t="str">
        <f t="shared" si="27"/>
        <v xml:space="preserve"> </v>
      </c>
      <c r="S111" s="3" t="str">
        <f t="shared" si="30"/>
        <v xml:space="preserve"> </v>
      </c>
      <c r="T111" s="3" t="str">
        <f t="shared" si="36"/>
        <v xml:space="preserve"> </v>
      </c>
      <c r="U111" s="3">
        <f t="shared" si="36"/>
        <v>1</v>
      </c>
      <c r="V111" s="3" t="str">
        <f t="shared" si="38"/>
        <v xml:space="preserve"> </v>
      </c>
      <c r="W111" s="3" t="str">
        <f t="shared" si="37"/>
        <v xml:space="preserve"> </v>
      </c>
      <c r="X111" s="79" t="s">
        <v>100</v>
      </c>
      <c r="Y111" s="2"/>
      <c r="Z111" s="4"/>
    </row>
    <row r="112" spans="1:26" ht="54.75" hidden="1" customHeight="1" x14ac:dyDescent="0.25">
      <c r="A112" s="88" t="s">
        <v>94</v>
      </c>
      <c r="B112" s="88"/>
      <c r="C112" s="44" t="s">
        <v>34</v>
      </c>
      <c r="D112" s="44" t="s">
        <v>219</v>
      </c>
      <c r="E112" s="16" t="s">
        <v>218</v>
      </c>
      <c r="F112" s="5" t="s">
        <v>35</v>
      </c>
      <c r="G112" s="5">
        <v>30</v>
      </c>
      <c r="H112" s="11">
        <v>44853</v>
      </c>
      <c r="I112" s="5">
        <f t="shared" si="39"/>
        <v>10</v>
      </c>
      <c r="J112" s="11">
        <f t="shared" ref="J112:J114" si="43">WORKDAY(H112,G112,1)</f>
        <v>44895</v>
      </c>
      <c r="K112" s="5">
        <f t="shared" si="40"/>
        <v>11</v>
      </c>
      <c r="L112" s="3" t="str">
        <f t="shared" si="31"/>
        <v xml:space="preserve"> </v>
      </c>
      <c r="M112" s="3" t="str">
        <f t="shared" si="32"/>
        <v xml:space="preserve"> </v>
      </c>
      <c r="N112" s="3" t="str">
        <f t="shared" si="42"/>
        <v xml:space="preserve"> </v>
      </c>
      <c r="O112" s="3" t="str">
        <f t="shared" si="42"/>
        <v xml:space="preserve"> </v>
      </c>
      <c r="P112" s="3" t="str">
        <f t="shared" si="29"/>
        <v xml:space="preserve"> </v>
      </c>
      <c r="Q112" s="3" t="str">
        <f t="shared" si="34"/>
        <v xml:space="preserve"> </v>
      </c>
      <c r="R112" s="3" t="str">
        <f t="shared" si="27"/>
        <v xml:space="preserve"> </v>
      </c>
      <c r="S112" s="3" t="str">
        <f t="shared" si="30"/>
        <v xml:space="preserve"> </v>
      </c>
      <c r="T112" s="3" t="str">
        <f t="shared" si="36"/>
        <v xml:space="preserve"> </v>
      </c>
      <c r="U112" s="3">
        <f t="shared" si="36"/>
        <v>1</v>
      </c>
      <c r="V112" s="3">
        <f t="shared" si="38"/>
        <v>1</v>
      </c>
      <c r="W112" s="3" t="str">
        <f t="shared" si="37"/>
        <v xml:space="preserve"> </v>
      </c>
      <c r="X112" s="79" t="s">
        <v>100</v>
      </c>
      <c r="Y112" s="11"/>
      <c r="Z112" s="11"/>
    </row>
    <row r="113" spans="1:26" ht="54.75" hidden="1" customHeight="1" x14ac:dyDescent="0.25">
      <c r="A113" s="88" t="s">
        <v>94</v>
      </c>
      <c r="B113" s="88"/>
      <c r="C113" s="44" t="s">
        <v>34</v>
      </c>
      <c r="D113" s="44" t="s">
        <v>67</v>
      </c>
      <c r="E113" s="1" t="s">
        <v>121</v>
      </c>
      <c r="F113" s="5" t="s">
        <v>22</v>
      </c>
      <c r="G113" s="5">
        <v>30</v>
      </c>
      <c r="H113" s="11">
        <v>44853</v>
      </c>
      <c r="I113" s="5">
        <f t="shared" si="39"/>
        <v>10</v>
      </c>
      <c r="J113" s="11">
        <f t="shared" si="43"/>
        <v>44895</v>
      </c>
      <c r="K113" s="5">
        <f t="shared" si="40"/>
        <v>11</v>
      </c>
      <c r="L113" s="3" t="str">
        <f t="shared" si="31"/>
        <v xml:space="preserve"> </v>
      </c>
      <c r="M113" s="3" t="str">
        <f t="shared" si="32"/>
        <v xml:space="preserve"> </v>
      </c>
      <c r="N113" s="3" t="str">
        <f t="shared" si="42"/>
        <v xml:space="preserve"> </v>
      </c>
      <c r="O113" s="3" t="str">
        <f t="shared" si="42"/>
        <v xml:space="preserve"> </v>
      </c>
      <c r="P113" s="3" t="str">
        <f t="shared" ref="P113:P119" si="44">IF(OR($I113=P$8,$K113=P$8),1," ")</f>
        <v xml:space="preserve"> </v>
      </c>
      <c r="Q113" s="3" t="str">
        <f t="shared" si="34"/>
        <v xml:space="preserve"> </v>
      </c>
      <c r="R113" s="3" t="str">
        <f t="shared" si="27"/>
        <v xml:space="preserve"> </v>
      </c>
      <c r="S113" s="3" t="str">
        <f t="shared" si="30"/>
        <v xml:space="preserve"> </v>
      </c>
      <c r="T113" s="3" t="str">
        <f t="shared" si="36"/>
        <v xml:space="preserve"> </v>
      </c>
      <c r="U113" s="3">
        <f t="shared" si="36"/>
        <v>1</v>
      </c>
      <c r="V113" s="3">
        <f t="shared" si="38"/>
        <v>1</v>
      </c>
      <c r="W113" s="3" t="str">
        <f t="shared" si="37"/>
        <v xml:space="preserve"> </v>
      </c>
      <c r="X113" s="79" t="s">
        <v>100</v>
      </c>
      <c r="Y113" s="2"/>
      <c r="Z113" s="4"/>
    </row>
    <row r="114" spans="1:26" ht="54.75" hidden="1" customHeight="1" x14ac:dyDescent="0.25">
      <c r="A114" s="88" t="s">
        <v>94</v>
      </c>
      <c r="B114" s="88"/>
      <c r="C114" s="44" t="s">
        <v>34</v>
      </c>
      <c r="D114" s="44" t="s">
        <v>49</v>
      </c>
      <c r="E114" s="7" t="s">
        <v>50</v>
      </c>
      <c r="F114" s="5" t="s">
        <v>90</v>
      </c>
      <c r="G114" s="5">
        <v>30</v>
      </c>
      <c r="H114" s="11">
        <v>44866</v>
      </c>
      <c r="I114" s="5">
        <f t="shared" si="39"/>
        <v>11</v>
      </c>
      <c r="J114" s="11">
        <f t="shared" si="43"/>
        <v>44908</v>
      </c>
      <c r="K114" s="5">
        <f t="shared" si="40"/>
        <v>12</v>
      </c>
      <c r="L114" s="3" t="str">
        <f t="shared" si="31"/>
        <v xml:space="preserve"> </v>
      </c>
      <c r="M114" s="3" t="str">
        <f t="shared" si="32"/>
        <v xml:space="preserve"> </v>
      </c>
      <c r="N114" s="3" t="str">
        <f t="shared" si="42"/>
        <v xml:space="preserve"> </v>
      </c>
      <c r="O114" s="3" t="str">
        <f t="shared" si="42"/>
        <v xml:space="preserve"> </v>
      </c>
      <c r="P114" s="3" t="str">
        <f t="shared" si="44"/>
        <v xml:space="preserve"> </v>
      </c>
      <c r="Q114" s="3" t="str">
        <f t="shared" si="34"/>
        <v xml:space="preserve"> </v>
      </c>
      <c r="R114" s="3" t="str">
        <f t="shared" si="27"/>
        <v xml:space="preserve"> </v>
      </c>
      <c r="S114" s="3" t="str">
        <f t="shared" si="30"/>
        <v xml:space="preserve"> </v>
      </c>
      <c r="T114" s="3" t="str">
        <f t="shared" si="36"/>
        <v xml:space="preserve"> </v>
      </c>
      <c r="U114" s="3" t="str">
        <f t="shared" si="36"/>
        <v xml:space="preserve"> </v>
      </c>
      <c r="V114" s="3">
        <f t="shared" si="38"/>
        <v>1</v>
      </c>
      <c r="W114" s="3">
        <f t="shared" si="37"/>
        <v>1</v>
      </c>
      <c r="X114" s="79" t="s">
        <v>100</v>
      </c>
      <c r="Y114" s="11"/>
      <c r="Z114" s="11"/>
    </row>
    <row r="115" spans="1:26" ht="54.75" hidden="1" customHeight="1" x14ac:dyDescent="0.25">
      <c r="A115" s="88" t="s">
        <v>103</v>
      </c>
      <c r="B115" s="94" t="s">
        <v>241</v>
      </c>
      <c r="C115" s="44" t="s">
        <v>103</v>
      </c>
      <c r="D115" s="44" t="s">
        <v>92</v>
      </c>
      <c r="E115" s="7" t="s">
        <v>155</v>
      </c>
      <c r="F115" s="5" t="s">
        <v>90</v>
      </c>
      <c r="G115" s="5">
        <v>1</v>
      </c>
      <c r="H115" s="11">
        <v>44866</v>
      </c>
      <c r="I115" s="5">
        <f t="shared" si="39"/>
        <v>11</v>
      </c>
      <c r="J115" s="11">
        <f>+H115+G115</f>
        <v>44867</v>
      </c>
      <c r="K115" s="5">
        <f t="shared" si="40"/>
        <v>11</v>
      </c>
      <c r="L115" s="3" t="str">
        <f t="shared" si="31"/>
        <v xml:space="preserve"> </v>
      </c>
      <c r="M115" s="3" t="str">
        <f t="shared" si="32"/>
        <v xml:space="preserve"> </v>
      </c>
      <c r="N115" s="3" t="str">
        <f t="shared" si="42"/>
        <v xml:space="preserve"> </v>
      </c>
      <c r="O115" s="3" t="str">
        <f t="shared" si="42"/>
        <v xml:space="preserve"> </v>
      </c>
      <c r="P115" s="3" t="str">
        <f t="shared" si="44"/>
        <v xml:space="preserve"> </v>
      </c>
      <c r="Q115" s="3" t="str">
        <f t="shared" si="34"/>
        <v xml:space="preserve"> </v>
      </c>
      <c r="R115" s="3" t="str">
        <f t="shared" si="27"/>
        <v xml:space="preserve"> </v>
      </c>
      <c r="S115" s="3" t="str">
        <f t="shared" si="30"/>
        <v xml:space="preserve"> </v>
      </c>
      <c r="T115" s="3" t="str">
        <f t="shared" si="36"/>
        <v xml:space="preserve"> </v>
      </c>
      <c r="U115" s="3" t="str">
        <f t="shared" si="36"/>
        <v xml:space="preserve"> </v>
      </c>
      <c r="V115" s="3">
        <f t="shared" si="38"/>
        <v>1</v>
      </c>
      <c r="W115" s="3" t="str">
        <f t="shared" si="37"/>
        <v xml:space="preserve"> </v>
      </c>
      <c r="X115" s="79" t="s">
        <v>100</v>
      </c>
      <c r="Y115" s="2"/>
      <c r="Z115" s="4"/>
    </row>
    <row r="116" spans="1:26" ht="54.75" hidden="1" customHeight="1" x14ac:dyDescent="0.25">
      <c r="A116" s="88" t="s">
        <v>103</v>
      </c>
      <c r="B116" s="94" t="s">
        <v>241</v>
      </c>
      <c r="C116" s="44" t="s">
        <v>103</v>
      </c>
      <c r="D116" s="44" t="s">
        <v>86</v>
      </c>
      <c r="E116" s="7" t="s">
        <v>205</v>
      </c>
      <c r="F116" s="5" t="s">
        <v>206</v>
      </c>
      <c r="G116" s="5">
        <v>2</v>
      </c>
      <c r="H116" s="11">
        <v>44873</v>
      </c>
      <c r="I116" s="5">
        <f t="shared" si="39"/>
        <v>11</v>
      </c>
      <c r="J116" s="11">
        <f>+H116+G116</f>
        <v>44875</v>
      </c>
      <c r="K116" s="5">
        <f t="shared" si="40"/>
        <v>11</v>
      </c>
      <c r="L116" s="3" t="str">
        <f t="shared" si="31"/>
        <v xml:space="preserve"> </v>
      </c>
      <c r="M116" s="3" t="str">
        <f t="shared" si="32"/>
        <v xml:space="preserve"> </v>
      </c>
      <c r="N116" s="3" t="str">
        <f t="shared" si="42"/>
        <v xml:space="preserve"> </v>
      </c>
      <c r="O116" s="3" t="str">
        <f t="shared" si="42"/>
        <v xml:space="preserve"> </v>
      </c>
      <c r="P116" s="3" t="str">
        <f t="shared" si="44"/>
        <v xml:space="preserve"> </v>
      </c>
      <c r="Q116" s="3" t="str">
        <f t="shared" si="34"/>
        <v xml:space="preserve"> </v>
      </c>
      <c r="R116" s="3" t="str">
        <f t="shared" si="27"/>
        <v xml:space="preserve"> </v>
      </c>
      <c r="S116" s="3" t="str">
        <f t="shared" si="30"/>
        <v xml:space="preserve"> </v>
      </c>
      <c r="T116" s="3" t="str">
        <f t="shared" si="36"/>
        <v xml:space="preserve"> </v>
      </c>
      <c r="U116" s="3" t="str">
        <f t="shared" si="36"/>
        <v xml:space="preserve"> </v>
      </c>
      <c r="V116" s="3">
        <f t="shared" si="38"/>
        <v>1</v>
      </c>
      <c r="W116" s="3" t="str">
        <f t="shared" si="37"/>
        <v xml:space="preserve"> </v>
      </c>
      <c r="X116" s="79" t="s">
        <v>100</v>
      </c>
      <c r="Y116" s="2"/>
      <c r="Z116" s="4"/>
    </row>
    <row r="117" spans="1:26" ht="54.75" hidden="1" customHeight="1" x14ac:dyDescent="0.25">
      <c r="A117" s="88" t="s">
        <v>103</v>
      </c>
      <c r="B117" s="94" t="s">
        <v>241</v>
      </c>
      <c r="C117" s="44" t="s">
        <v>103</v>
      </c>
      <c r="D117" s="44" t="s">
        <v>207</v>
      </c>
      <c r="E117" s="7" t="s">
        <v>208</v>
      </c>
      <c r="F117" s="5" t="s">
        <v>90</v>
      </c>
      <c r="G117" s="5">
        <v>2</v>
      </c>
      <c r="H117" s="11">
        <v>44873</v>
      </c>
      <c r="I117" s="5">
        <f t="shared" si="39"/>
        <v>11</v>
      </c>
      <c r="J117" s="11">
        <f>+H117+G117</f>
        <v>44875</v>
      </c>
      <c r="K117" s="5">
        <f t="shared" si="40"/>
        <v>11</v>
      </c>
      <c r="L117" s="3" t="str">
        <f t="shared" si="31"/>
        <v xml:space="preserve"> </v>
      </c>
      <c r="M117" s="3" t="str">
        <f t="shared" si="32"/>
        <v xml:space="preserve"> </v>
      </c>
      <c r="N117" s="3" t="str">
        <f t="shared" si="42"/>
        <v xml:space="preserve"> </v>
      </c>
      <c r="O117" s="3" t="str">
        <f t="shared" si="42"/>
        <v xml:space="preserve"> </v>
      </c>
      <c r="P117" s="3" t="str">
        <f t="shared" si="44"/>
        <v xml:space="preserve"> </v>
      </c>
      <c r="Q117" s="3" t="str">
        <f t="shared" si="34"/>
        <v xml:space="preserve"> </v>
      </c>
      <c r="R117" s="3" t="str">
        <f t="shared" si="27"/>
        <v xml:space="preserve"> </v>
      </c>
      <c r="S117" s="3" t="str">
        <f t="shared" si="30"/>
        <v xml:space="preserve"> </v>
      </c>
      <c r="T117" s="3" t="str">
        <f t="shared" si="36"/>
        <v xml:space="preserve"> </v>
      </c>
      <c r="U117" s="3" t="str">
        <f t="shared" si="36"/>
        <v xml:space="preserve"> </v>
      </c>
      <c r="V117" s="3">
        <f t="shared" si="38"/>
        <v>1</v>
      </c>
      <c r="W117" s="3" t="str">
        <f t="shared" si="37"/>
        <v xml:space="preserve"> </v>
      </c>
      <c r="X117" s="79" t="s">
        <v>100</v>
      </c>
      <c r="Y117" s="2"/>
      <c r="Z117" s="4"/>
    </row>
    <row r="118" spans="1:26" ht="54.75" hidden="1" customHeight="1" x14ac:dyDescent="0.25">
      <c r="A118" s="88" t="s">
        <v>94</v>
      </c>
      <c r="B118" s="88"/>
      <c r="C118" s="44" t="s">
        <v>34</v>
      </c>
      <c r="D118" s="44" t="s">
        <v>69</v>
      </c>
      <c r="E118" s="7" t="s">
        <v>166</v>
      </c>
      <c r="F118" s="5" t="s">
        <v>84</v>
      </c>
      <c r="G118" s="5">
        <v>30</v>
      </c>
      <c r="H118" s="11">
        <v>44873</v>
      </c>
      <c r="I118" s="5">
        <f t="shared" si="39"/>
        <v>11</v>
      </c>
      <c r="J118" s="11">
        <f>WORKDAY(H118,G118,1)</f>
        <v>44915</v>
      </c>
      <c r="K118" s="5">
        <f t="shared" si="40"/>
        <v>12</v>
      </c>
      <c r="L118" s="3" t="str">
        <f t="shared" si="31"/>
        <v xml:space="preserve"> </v>
      </c>
      <c r="M118" s="3" t="str">
        <f t="shared" si="32"/>
        <v xml:space="preserve"> </v>
      </c>
      <c r="N118" s="3" t="str">
        <f t="shared" si="42"/>
        <v xml:space="preserve"> </v>
      </c>
      <c r="O118" s="3" t="str">
        <f t="shared" si="42"/>
        <v xml:space="preserve"> </v>
      </c>
      <c r="P118" s="3" t="str">
        <f t="shared" si="44"/>
        <v xml:space="preserve"> </v>
      </c>
      <c r="Q118" s="3" t="str">
        <f t="shared" si="34"/>
        <v xml:space="preserve"> </v>
      </c>
      <c r="R118" s="3" t="str">
        <f t="shared" si="27"/>
        <v xml:space="preserve"> </v>
      </c>
      <c r="S118" s="3" t="str">
        <f t="shared" si="30"/>
        <v xml:space="preserve"> </v>
      </c>
      <c r="T118" s="3" t="str">
        <f t="shared" si="36"/>
        <v xml:space="preserve"> </v>
      </c>
      <c r="U118" s="3" t="str">
        <f t="shared" si="36"/>
        <v xml:space="preserve"> </v>
      </c>
      <c r="V118" s="3">
        <f t="shared" si="38"/>
        <v>1</v>
      </c>
      <c r="W118" s="3">
        <f t="shared" si="37"/>
        <v>1</v>
      </c>
      <c r="X118" s="79" t="s">
        <v>100</v>
      </c>
      <c r="Y118" s="2"/>
      <c r="Z118" s="4"/>
    </row>
    <row r="119" spans="1:26" s="51" customFormat="1" ht="54.75" hidden="1" customHeight="1" x14ac:dyDescent="0.25">
      <c r="A119" s="88" t="s">
        <v>103</v>
      </c>
      <c r="B119" s="94" t="s">
        <v>241</v>
      </c>
      <c r="C119" s="44" t="s">
        <v>103</v>
      </c>
      <c r="D119" s="44" t="s">
        <v>92</v>
      </c>
      <c r="E119" s="7" t="s">
        <v>155</v>
      </c>
      <c r="F119" s="5" t="s">
        <v>90</v>
      </c>
      <c r="G119" s="5">
        <v>1</v>
      </c>
      <c r="H119" s="11">
        <v>44896</v>
      </c>
      <c r="I119" s="5">
        <f t="shared" si="39"/>
        <v>12</v>
      </c>
      <c r="J119" s="11">
        <f>+H119+G119</f>
        <v>44897</v>
      </c>
      <c r="K119" s="5">
        <f t="shared" si="40"/>
        <v>12</v>
      </c>
      <c r="L119" s="3" t="str">
        <f t="shared" si="31"/>
        <v xml:space="preserve"> </v>
      </c>
      <c r="M119" s="3" t="str">
        <f t="shared" si="32"/>
        <v xml:space="preserve"> </v>
      </c>
      <c r="N119" s="3" t="str">
        <f t="shared" si="42"/>
        <v xml:space="preserve"> </v>
      </c>
      <c r="O119" s="3" t="str">
        <f t="shared" si="42"/>
        <v xml:space="preserve"> </v>
      </c>
      <c r="P119" s="3" t="str">
        <f t="shared" si="44"/>
        <v xml:space="preserve"> </v>
      </c>
      <c r="Q119" s="3" t="str">
        <f t="shared" si="34"/>
        <v xml:space="preserve"> </v>
      </c>
      <c r="R119" s="3" t="str">
        <f t="shared" si="27"/>
        <v xml:space="preserve"> </v>
      </c>
      <c r="S119" s="3" t="str">
        <f t="shared" si="30"/>
        <v xml:space="preserve"> </v>
      </c>
      <c r="T119" s="3" t="str">
        <f t="shared" si="36"/>
        <v xml:space="preserve"> </v>
      </c>
      <c r="U119" s="3" t="str">
        <f t="shared" si="36"/>
        <v xml:space="preserve"> </v>
      </c>
      <c r="V119" s="3" t="str">
        <f t="shared" si="38"/>
        <v xml:space="preserve"> </v>
      </c>
      <c r="W119" s="3">
        <f t="shared" si="37"/>
        <v>1</v>
      </c>
      <c r="X119" s="79" t="s">
        <v>100</v>
      </c>
      <c r="Y119" s="2"/>
      <c r="Z119" s="4"/>
    </row>
    <row r="120" spans="1:26" s="51" customFormat="1" ht="54.75" hidden="1" customHeight="1" x14ac:dyDescent="0.25">
      <c r="A120" s="88" t="s">
        <v>94</v>
      </c>
      <c r="B120" s="94" t="s">
        <v>241</v>
      </c>
      <c r="C120" s="44" t="s">
        <v>30</v>
      </c>
      <c r="D120" s="44" t="s">
        <v>191</v>
      </c>
      <c r="E120" s="1" t="s">
        <v>192</v>
      </c>
      <c r="F120" s="5" t="s">
        <v>243</v>
      </c>
      <c r="G120" s="5">
        <v>20</v>
      </c>
      <c r="H120" s="11">
        <v>44880</v>
      </c>
      <c r="I120" s="5">
        <f t="shared" si="39"/>
        <v>11</v>
      </c>
      <c r="J120" s="11">
        <f>+H120+G120+3</f>
        <v>44903</v>
      </c>
      <c r="K120" s="5">
        <f t="shared" si="40"/>
        <v>12</v>
      </c>
      <c r="L120" s="3"/>
      <c r="M120" s="3"/>
      <c r="N120" s="3"/>
      <c r="O120" s="3"/>
      <c r="P120" s="3"/>
      <c r="Q120" s="3"/>
      <c r="R120" s="3"/>
      <c r="S120" s="3"/>
      <c r="T120" s="3"/>
      <c r="U120" s="3" t="str">
        <f>IF(OR($I120=U$8,$K120=U$8),1," ")</f>
        <v xml:space="preserve"> </v>
      </c>
      <c r="V120" s="3">
        <f t="shared" si="38"/>
        <v>1</v>
      </c>
      <c r="W120" s="3">
        <f t="shared" si="37"/>
        <v>1</v>
      </c>
      <c r="X120" s="79" t="s">
        <v>100</v>
      </c>
      <c r="Y120" s="2"/>
      <c r="Z120" s="4"/>
    </row>
    <row r="121" spans="1:26" s="51" customFormat="1" ht="54.75" hidden="1" customHeight="1" x14ac:dyDescent="0.25">
      <c r="A121" s="88" t="s">
        <v>85</v>
      </c>
      <c r="B121" s="94" t="s">
        <v>241</v>
      </c>
      <c r="C121" s="44" t="s">
        <v>30</v>
      </c>
      <c r="D121" s="44" t="s">
        <v>209</v>
      </c>
      <c r="E121" s="7" t="s">
        <v>149</v>
      </c>
      <c r="F121" s="5" t="s">
        <v>84</v>
      </c>
      <c r="G121" s="5">
        <v>3</v>
      </c>
      <c r="H121" s="11">
        <v>44896</v>
      </c>
      <c r="I121" s="5">
        <f t="shared" si="39"/>
        <v>12</v>
      </c>
      <c r="J121" s="11">
        <f>WORKDAY(H121,G121)</f>
        <v>44901</v>
      </c>
      <c r="K121" s="5">
        <f t="shared" si="40"/>
        <v>12</v>
      </c>
      <c r="L121" s="3" t="str">
        <f t="shared" ref="L121:T123" si="45">IF(OR($I121=L$8,$K121=L$8),1," ")</f>
        <v xml:space="preserve"> </v>
      </c>
      <c r="M121" s="3" t="str">
        <f t="shared" si="45"/>
        <v xml:space="preserve"> </v>
      </c>
      <c r="N121" s="3" t="str">
        <f t="shared" si="45"/>
        <v xml:space="preserve"> </v>
      </c>
      <c r="O121" s="3" t="str">
        <f t="shared" si="45"/>
        <v xml:space="preserve"> </v>
      </c>
      <c r="P121" s="3" t="str">
        <f t="shared" si="45"/>
        <v xml:space="preserve"> </v>
      </c>
      <c r="Q121" s="3" t="str">
        <f t="shared" si="45"/>
        <v xml:space="preserve"> </v>
      </c>
      <c r="R121" s="3" t="str">
        <f t="shared" si="45"/>
        <v xml:space="preserve"> </v>
      </c>
      <c r="S121" s="3" t="str">
        <f t="shared" si="45"/>
        <v xml:space="preserve"> </v>
      </c>
      <c r="T121" s="3" t="str">
        <f t="shared" si="45"/>
        <v xml:space="preserve"> </v>
      </c>
      <c r="U121" s="3" t="str">
        <f>IF(OR($I121=U$8,$K121=U$8),1," ")</f>
        <v xml:space="preserve"> </v>
      </c>
      <c r="V121" s="3" t="str">
        <f t="shared" si="38"/>
        <v xml:space="preserve"> </v>
      </c>
      <c r="W121" s="3">
        <f t="shared" si="37"/>
        <v>1</v>
      </c>
      <c r="X121" s="79" t="s">
        <v>100</v>
      </c>
      <c r="Y121" s="2"/>
      <c r="Z121" s="4"/>
    </row>
    <row r="122" spans="1:26" s="51" customFormat="1" ht="54.75" hidden="1" customHeight="1" x14ac:dyDescent="0.25">
      <c r="A122" s="88" t="s">
        <v>103</v>
      </c>
      <c r="B122" s="94" t="s">
        <v>241</v>
      </c>
      <c r="C122" s="44" t="s">
        <v>103</v>
      </c>
      <c r="D122" s="44" t="s">
        <v>86</v>
      </c>
      <c r="E122" s="7" t="s">
        <v>205</v>
      </c>
      <c r="F122" s="5" t="s">
        <v>206</v>
      </c>
      <c r="G122" s="5">
        <v>2</v>
      </c>
      <c r="H122" s="11">
        <v>44902</v>
      </c>
      <c r="I122" s="5">
        <f t="shared" si="39"/>
        <v>12</v>
      </c>
      <c r="J122" s="11">
        <f>+H122+G122+3</f>
        <v>44907</v>
      </c>
      <c r="K122" s="5">
        <f t="shared" si="40"/>
        <v>12</v>
      </c>
      <c r="L122" s="3" t="str">
        <f t="shared" si="45"/>
        <v xml:space="preserve"> </v>
      </c>
      <c r="M122" s="3" t="str">
        <f t="shared" si="45"/>
        <v xml:space="preserve"> </v>
      </c>
      <c r="N122" s="3" t="str">
        <f t="shared" si="45"/>
        <v xml:space="preserve"> </v>
      </c>
      <c r="O122" s="3" t="str">
        <f t="shared" si="45"/>
        <v xml:space="preserve"> </v>
      </c>
      <c r="P122" s="3" t="str">
        <f t="shared" si="45"/>
        <v xml:space="preserve"> </v>
      </c>
      <c r="Q122" s="3" t="str">
        <f t="shared" si="45"/>
        <v xml:space="preserve"> </v>
      </c>
      <c r="R122" s="3" t="str">
        <f t="shared" si="45"/>
        <v xml:space="preserve"> </v>
      </c>
      <c r="S122" s="3" t="str">
        <f t="shared" si="45"/>
        <v xml:space="preserve"> </v>
      </c>
      <c r="T122" s="3" t="str">
        <f t="shared" si="45"/>
        <v xml:space="preserve"> </v>
      </c>
      <c r="U122" s="3" t="str">
        <f>IF(OR($I122=U$8,$K122=U$8),1," ")</f>
        <v xml:space="preserve"> </v>
      </c>
      <c r="V122" s="3" t="str">
        <f t="shared" si="38"/>
        <v xml:space="preserve"> </v>
      </c>
      <c r="W122" s="3">
        <f t="shared" si="37"/>
        <v>1</v>
      </c>
      <c r="X122" s="79" t="s">
        <v>100</v>
      </c>
      <c r="Y122" s="2"/>
      <c r="Z122" s="4"/>
    </row>
    <row r="123" spans="1:26" s="51" customFormat="1" ht="54.75" hidden="1" customHeight="1" x14ac:dyDescent="0.25">
      <c r="A123" s="88" t="s">
        <v>103</v>
      </c>
      <c r="B123" s="94" t="s">
        <v>241</v>
      </c>
      <c r="C123" s="44" t="s">
        <v>103</v>
      </c>
      <c r="D123" s="44" t="s">
        <v>207</v>
      </c>
      <c r="E123" s="7" t="s">
        <v>208</v>
      </c>
      <c r="F123" s="5" t="s">
        <v>90</v>
      </c>
      <c r="G123" s="5">
        <v>2</v>
      </c>
      <c r="H123" s="11">
        <v>44902</v>
      </c>
      <c r="I123" s="5">
        <f t="shared" si="39"/>
        <v>12</v>
      </c>
      <c r="J123" s="11">
        <f>+H123+G123+3</f>
        <v>44907</v>
      </c>
      <c r="K123" s="5">
        <f t="shared" si="40"/>
        <v>12</v>
      </c>
      <c r="L123" s="3" t="str">
        <f t="shared" si="45"/>
        <v xml:space="preserve"> </v>
      </c>
      <c r="M123" s="3" t="str">
        <f t="shared" si="45"/>
        <v xml:space="preserve"> </v>
      </c>
      <c r="N123" s="3" t="str">
        <f t="shared" si="45"/>
        <v xml:space="preserve"> </v>
      </c>
      <c r="O123" s="3" t="str">
        <f t="shared" si="45"/>
        <v xml:space="preserve"> </v>
      </c>
      <c r="P123" s="3" t="str">
        <f t="shared" si="45"/>
        <v xml:space="preserve"> </v>
      </c>
      <c r="Q123" s="3" t="str">
        <f t="shared" si="45"/>
        <v xml:space="preserve"> </v>
      </c>
      <c r="R123" s="3" t="str">
        <f t="shared" si="45"/>
        <v xml:space="preserve"> </v>
      </c>
      <c r="S123" s="3" t="str">
        <f t="shared" si="45"/>
        <v xml:space="preserve"> </v>
      </c>
      <c r="T123" s="3" t="str">
        <f t="shared" si="45"/>
        <v xml:space="preserve"> </v>
      </c>
      <c r="U123" s="3" t="str">
        <f>IF(OR($I123=U$8,$K123=U$8),1," ")</f>
        <v xml:space="preserve"> </v>
      </c>
      <c r="V123" s="3" t="str">
        <f t="shared" si="38"/>
        <v xml:space="preserve"> </v>
      </c>
      <c r="W123" s="3">
        <f t="shared" si="37"/>
        <v>1</v>
      </c>
      <c r="X123" s="79" t="s">
        <v>100</v>
      </c>
      <c r="Y123" s="2"/>
      <c r="Z123" s="4"/>
    </row>
    <row r="124" spans="1:26" s="51" customFormat="1" ht="54.75" hidden="1" customHeight="1" x14ac:dyDescent="0.25">
      <c r="A124" s="88" t="s">
        <v>85</v>
      </c>
      <c r="B124" s="94" t="s">
        <v>241</v>
      </c>
      <c r="C124" s="44" t="s">
        <v>30</v>
      </c>
      <c r="D124" s="44" t="s">
        <v>223</v>
      </c>
      <c r="E124" s="1" t="s">
        <v>136</v>
      </c>
      <c r="F124" s="5" t="s">
        <v>35</v>
      </c>
      <c r="G124" s="5">
        <v>100</v>
      </c>
      <c r="H124" s="11">
        <v>44606</v>
      </c>
      <c r="I124" s="5">
        <f t="shared" si="39"/>
        <v>2</v>
      </c>
      <c r="J124" s="11">
        <f>WORKDAY(H124,G124)</f>
        <v>44746</v>
      </c>
      <c r="K124" s="5">
        <f t="shared" si="40"/>
        <v>7</v>
      </c>
      <c r="L124" s="3" t="str">
        <f>IF(OR($I124=L$8,$K124=L$8),1," ")</f>
        <v xml:space="preserve"> </v>
      </c>
      <c r="M124" s="24">
        <f>IF(OR($I124=M$8,$K124=M$8),1," ")</f>
        <v>1</v>
      </c>
      <c r="N124" s="24">
        <v>1</v>
      </c>
      <c r="O124" s="24">
        <v>1</v>
      </c>
      <c r="P124" s="24">
        <v>1</v>
      </c>
      <c r="Q124" s="24">
        <v>1</v>
      </c>
      <c r="R124" s="24">
        <f>IF(OR($I124=R$8,$K124=R$8),1," ")</f>
        <v>1</v>
      </c>
      <c r="S124" s="3" t="str">
        <f>IF(OR($I124=S$8,$K124=S$8),1," ")</f>
        <v xml:space="preserve"> </v>
      </c>
      <c r="T124" s="3" t="str">
        <f>IF(OR($I124=T$8,$K124=T$8),1," ")</f>
        <v xml:space="preserve"> </v>
      </c>
      <c r="U124" s="3" t="str">
        <f>IF(OR($I124=U$8,$K124=U$8),1," ")</f>
        <v xml:space="preserve"> </v>
      </c>
      <c r="V124" s="3" t="str">
        <f t="shared" si="38"/>
        <v xml:space="preserve"> </v>
      </c>
      <c r="W124" s="3" t="str">
        <f t="shared" si="37"/>
        <v xml:space="preserve"> </v>
      </c>
      <c r="X124" s="79" t="s">
        <v>100</v>
      </c>
      <c r="Y124" s="11"/>
      <c r="Z124" s="11"/>
    </row>
    <row r="125" spans="1:26" s="51" customFormat="1" x14ac:dyDescent="0.25">
      <c r="D125" s="53"/>
      <c r="E125" s="54"/>
      <c r="F125" s="55"/>
      <c r="G125" s="55"/>
      <c r="H125" s="56"/>
      <c r="I125" s="55"/>
      <c r="J125" s="56"/>
      <c r="K125" s="55"/>
      <c r="X125" s="50"/>
      <c r="Z125" s="52"/>
    </row>
    <row r="126" spans="1:26" s="51" customFormat="1" ht="409.5" customHeight="1" x14ac:dyDescent="0.25">
      <c r="D126" s="53"/>
      <c r="E126" s="54"/>
      <c r="F126" s="55"/>
      <c r="G126" s="55"/>
      <c r="H126" s="56"/>
      <c r="I126" s="55"/>
      <c r="J126" s="56"/>
      <c r="K126" s="55"/>
      <c r="X126" s="50"/>
      <c r="Z126" s="52"/>
    </row>
    <row r="127" spans="1:26" s="51" customFormat="1" ht="45" customHeight="1" x14ac:dyDescent="0.25">
      <c r="A127" s="107" t="s">
        <v>225</v>
      </c>
      <c r="B127" s="107"/>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row>
    <row r="128" spans="1:26" s="51" customFormat="1" ht="30.75" customHeight="1" x14ac:dyDescent="0.25">
      <c r="A128" s="108" t="s">
        <v>226</v>
      </c>
      <c r="B128" s="108"/>
      <c r="C128" s="108"/>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row>
    <row r="129" spans="4:26" s="51" customFormat="1" x14ac:dyDescent="0.25">
      <c r="D129" s="53"/>
      <c r="E129" s="54"/>
      <c r="F129" s="55"/>
      <c r="G129" s="55"/>
      <c r="H129" s="56"/>
      <c r="I129" s="55"/>
      <c r="J129" s="56"/>
      <c r="K129" s="55"/>
      <c r="X129" s="50"/>
      <c r="Z129" s="52"/>
    </row>
    <row r="130" spans="4:26" s="51" customFormat="1" x14ac:dyDescent="0.25">
      <c r="D130" s="53"/>
      <c r="E130" s="54"/>
      <c r="F130" s="55"/>
      <c r="G130" s="55"/>
      <c r="H130" s="56"/>
      <c r="I130" s="55"/>
      <c r="J130" s="56"/>
      <c r="K130" s="55"/>
      <c r="X130" s="50"/>
      <c r="Z130" s="52"/>
    </row>
    <row r="131" spans="4:26" s="51" customFormat="1" x14ac:dyDescent="0.25">
      <c r="D131" s="53"/>
      <c r="E131" s="54"/>
      <c r="F131" s="55"/>
      <c r="G131" s="55"/>
      <c r="H131" s="82"/>
      <c r="I131" s="55"/>
      <c r="J131" s="56"/>
      <c r="K131" s="55"/>
      <c r="X131" s="50"/>
      <c r="Z131" s="52"/>
    </row>
    <row r="132" spans="4:26" s="51" customFormat="1" x14ac:dyDescent="0.25">
      <c r="D132" s="53"/>
      <c r="E132" s="54"/>
      <c r="F132" s="55"/>
      <c r="G132" s="55"/>
      <c r="H132" s="56"/>
      <c r="I132" s="55"/>
      <c r="J132" s="56"/>
      <c r="K132" s="55"/>
      <c r="X132" s="50"/>
      <c r="Z132" s="52"/>
    </row>
    <row r="133" spans="4:26" s="51" customFormat="1" x14ac:dyDescent="0.25">
      <c r="D133" s="53"/>
      <c r="E133" s="54"/>
      <c r="F133" s="55"/>
      <c r="G133" s="55"/>
      <c r="H133" s="56"/>
      <c r="I133" s="55"/>
      <c r="J133" s="56"/>
      <c r="K133" s="55"/>
      <c r="X133" s="50"/>
      <c r="Z133" s="52"/>
    </row>
    <row r="134" spans="4:26" s="51" customFormat="1" x14ac:dyDescent="0.25">
      <c r="D134" s="53"/>
      <c r="E134" s="54"/>
      <c r="F134" s="55"/>
      <c r="G134" s="55"/>
      <c r="H134" s="56"/>
      <c r="I134" s="55"/>
      <c r="J134" s="56"/>
      <c r="K134" s="55"/>
      <c r="X134" s="50"/>
      <c r="Z134" s="52"/>
    </row>
    <row r="135" spans="4:26" s="51" customFormat="1" x14ac:dyDescent="0.25">
      <c r="D135" s="53"/>
      <c r="E135" s="54"/>
      <c r="F135" s="55"/>
      <c r="G135" s="55"/>
      <c r="H135" s="56"/>
      <c r="I135" s="55"/>
      <c r="J135" s="56"/>
      <c r="K135" s="55"/>
      <c r="X135" s="50"/>
      <c r="Z135" s="52"/>
    </row>
    <row r="136" spans="4:26" s="51" customFormat="1" x14ac:dyDescent="0.25">
      <c r="D136" s="53"/>
      <c r="E136" s="54"/>
      <c r="F136" s="55"/>
      <c r="G136" s="55"/>
      <c r="H136" s="56"/>
      <c r="I136" s="55"/>
      <c r="J136" s="56"/>
      <c r="K136" s="55"/>
      <c r="X136" s="50"/>
      <c r="Z136" s="52"/>
    </row>
    <row r="137" spans="4:26" s="51" customFormat="1" x14ac:dyDescent="0.25">
      <c r="D137" s="53"/>
      <c r="E137" s="54"/>
      <c r="F137" s="55"/>
      <c r="G137" s="55"/>
      <c r="H137" s="56"/>
      <c r="I137" s="55"/>
      <c r="J137" s="56"/>
      <c r="K137" s="55"/>
      <c r="X137" s="50"/>
      <c r="Z137" s="52"/>
    </row>
    <row r="138" spans="4:26" s="51" customFormat="1" x14ac:dyDescent="0.25">
      <c r="D138" s="53"/>
      <c r="E138" s="54"/>
      <c r="F138" s="55"/>
      <c r="G138" s="55"/>
      <c r="H138" s="56"/>
      <c r="I138" s="55"/>
      <c r="J138" s="56"/>
      <c r="K138" s="55"/>
      <c r="X138" s="50"/>
      <c r="Z138" s="52"/>
    </row>
    <row r="139" spans="4:26" s="51" customFormat="1" x14ac:dyDescent="0.25">
      <c r="D139" s="53"/>
      <c r="E139" s="54"/>
      <c r="F139" s="55"/>
      <c r="G139" s="55"/>
      <c r="H139" s="56"/>
      <c r="I139" s="55"/>
      <c r="J139" s="56"/>
      <c r="K139" s="55"/>
      <c r="X139" s="50"/>
      <c r="Z139" s="52"/>
    </row>
    <row r="140" spans="4:26" s="51" customFormat="1" x14ac:dyDescent="0.25">
      <c r="D140" s="53"/>
      <c r="E140" s="54"/>
      <c r="F140" s="55"/>
      <c r="G140" s="55"/>
      <c r="H140" s="56"/>
      <c r="I140" s="55"/>
      <c r="J140" s="56"/>
      <c r="K140" s="55"/>
      <c r="X140" s="50"/>
      <c r="Z140" s="52"/>
    </row>
    <row r="141" spans="4:26" s="51" customFormat="1" x14ac:dyDescent="0.25">
      <c r="D141" s="53"/>
      <c r="E141" s="54"/>
      <c r="F141" s="55"/>
      <c r="G141" s="55"/>
      <c r="H141" s="56"/>
      <c r="I141" s="55"/>
      <c r="J141" s="56"/>
      <c r="K141" s="55"/>
      <c r="X141" s="50"/>
      <c r="Z141" s="52"/>
    </row>
    <row r="142" spans="4:26" s="51" customFormat="1" x14ac:dyDescent="0.25">
      <c r="D142" s="53"/>
      <c r="E142" s="54"/>
      <c r="F142" s="55"/>
      <c r="G142" s="55"/>
      <c r="H142" s="56"/>
      <c r="I142" s="55"/>
      <c r="J142" s="56"/>
      <c r="K142" s="55"/>
      <c r="X142" s="50"/>
      <c r="Z142" s="52"/>
    </row>
    <row r="143" spans="4:26" s="51" customFormat="1" x14ac:dyDescent="0.25">
      <c r="D143" s="53"/>
      <c r="E143" s="54"/>
      <c r="F143" s="55"/>
      <c r="G143" s="55"/>
      <c r="H143" s="56"/>
      <c r="I143" s="55"/>
      <c r="J143" s="56"/>
      <c r="K143" s="55"/>
      <c r="X143" s="50"/>
      <c r="Z143" s="52"/>
    </row>
    <row r="144" spans="4:26" s="51" customFormat="1" x14ac:dyDescent="0.25">
      <c r="D144" s="53"/>
      <c r="E144" s="54"/>
      <c r="F144" s="55"/>
      <c r="G144" s="55"/>
      <c r="H144" s="56"/>
      <c r="I144" s="55"/>
      <c r="J144" s="56"/>
      <c r="K144" s="55"/>
      <c r="X144" s="50"/>
      <c r="Z144" s="52"/>
    </row>
    <row r="145" spans="4:26" s="51" customFormat="1" x14ac:dyDescent="0.25">
      <c r="D145" s="53"/>
      <c r="E145" s="54"/>
      <c r="F145" s="55"/>
      <c r="G145" s="55"/>
      <c r="H145" s="56"/>
      <c r="I145" s="55"/>
      <c r="J145" s="56"/>
      <c r="K145" s="55"/>
      <c r="X145" s="50"/>
      <c r="Z145" s="52"/>
    </row>
    <row r="146" spans="4:26" s="51" customFormat="1" x14ac:dyDescent="0.25">
      <c r="D146" s="53"/>
      <c r="E146" s="54"/>
      <c r="F146" s="55"/>
      <c r="G146" s="55"/>
      <c r="H146" s="56"/>
      <c r="I146" s="55"/>
      <c r="J146" s="56"/>
      <c r="K146" s="55"/>
      <c r="X146" s="50"/>
      <c r="Z146" s="52"/>
    </row>
    <row r="147" spans="4:26" s="51" customFormat="1" x14ac:dyDescent="0.25">
      <c r="D147" s="53"/>
      <c r="E147" s="54"/>
      <c r="F147" s="55"/>
      <c r="G147" s="55"/>
      <c r="H147" s="56"/>
      <c r="I147" s="55"/>
      <c r="J147" s="56"/>
      <c r="K147" s="55"/>
      <c r="X147" s="50"/>
      <c r="Z147" s="52"/>
    </row>
    <row r="148" spans="4:26" s="51" customFormat="1" x14ac:dyDescent="0.25">
      <c r="D148" s="53"/>
      <c r="E148" s="54"/>
      <c r="F148" s="55"/>
      <c r="G148" s="55"/>
      <c r="H148" s="56"/>
      <c r="I148" s="55"/>
      <c r="J148" s="56"/>
      <c r="K148" s="55"/>
      <c r="X148" s="50"/>
      <c r="Z148" s="52"/>
    </row>
    <row r="149" spans="4:26" s="51" customFormat="1" x14ac:dyDescent="0.25">
      <c r="D149" s="53"/>
      <c r="E149" s="54"/>
      <c r="F149" s="55"/>
      <c r="G149" s="55"/>
      <c r="H149" s="56"/>
      <c r="I149" s="55"/>
      <c r="J149" s="56"/>
      <c r="K149" s="55"/>
      <c r="X149" s="50"/>
      <c r="Z149" s="52"/>
    </row>
    <row r="150" spans="4:26" s="51" customFormat="1" x14ac:dyDescent="0.25">
      <c r="D150" s="53"/>
      <c r="E150" s="54"/>
      <c r="F150" s="55"/>
      <c r="G150" s="55"/>
      <c r="H150" s="56"/>
      <c r="I150" s="55"/>
      <c r="J150" s="56"/>
      <c r="K150" s="55"/>
      <c r="X150" s="50"/>
      <c r="Z150" s="52"/>
    </row>
    <row r="151" spans="4:26" s="51" customFormat="1" x14ac:dyDescent="0.25">
      <c r="D151" s="53"/>
      <c r="E151" s="54"/>
      <c r="F151" s="55"/>
      <c r="G151" s="55"/>
      <c r="H151" s="56"/>
      <c r="I151" s="55"/>
      <c r="J151" s="56"/>
      <c r="K151" s="55"/>
      <c r="X151" s="50"/>
      <c r="Z151" s="52"/>
    </row>
    <row r="152" spans="4:26" s="51" customFormat="1" x14ac:dyDescent="0.25">
      <c r="D152" s="53"/>
      <c r="E152" s="54"/>
      <c r="F152" s="55"/>
      <c r="G152" s="55"/>
      <c r="H152" s="56"/>
      <c r="I152" s="55"/>
      <c r="J152" s="56"/>
      <c r="K152" s="55"/>
      <c r="X152" s="50"/>
      <c r="Z152" s="52"/>
    </row>
    <row r="153" spans="4:26" s="51" customFormat="1" x14ac:dyDescent="0.25">
      <c r="D153" s="53"/>
      <c r="E153" s="54"/>
      <c r="F153" s="55"/>
      <c r="G153" s="55"/>
      <c r="H153" s="56"/>
      <c r="I153" s="55"/>
      <c r="J153" s="56"/>
      <c r="K153" s="55"/>
      <c r="X153" s="50"/>
      <c r="Z153" s="52"/>
    </row>
    <row r="154" spans="4:26" s="51" customFormat="1" x14ac:dyDescent="0.25">
      <c r="D154" s="53"/>
      <c r="E154" s="54"/>
      <c r="F154" s="55"/>
      <c r="G154" s="55"/>
      <c r="H154" s="56"/>
      <c r="I154" s="55"/>
      <c r="J154" s="56"/>
      <c r="K154" s="55"/>
      <c r="X154" s="50"/>
      <c r="Z154" s="52"/>
    </row>
    <row r="155" spans="4:26" s="51" customFormat="1" x14ac:dyDescent="0.25">
      <c r="D155" s="53"/>
      <c r="E155" s="54"/>
      <c r="F155" s="55"/>
      <c r="G155" s="55"/>
      <c r="H155" s="56"/>
      <c r="I155" s="55"/>
      <c r="J155" s="56"/>
      <c r="K155" s="55"/>
      <c r="X155" s="50"/>
      <c r="Z155" s="52"/>
    </row>
    <row r="156" spans="4:26" s="51" customFormat="1" x14ac:dyDescent="0.25">
      <c r="D156" s="53"/>
      <c r="E156" s="54"/>
      <c r="F156" s="55"/>
      <c r="G156" s="55"/>
      <c r="H156" s="56"/>
      <c r="I156" s="55"/>
      <c r="J156" s="56"/>
      <c r="K156" s="55"/>
      <c r="X156" s="50"/>
      <c r="Z156" s="52"/>
    </row>
    <row r="157" spans="4:26" s="51" customFormat="1" x14ac:dyDescent="0.25">
      <c r="D157" s="53"/>
      <c r="E157" s="54"/>
      <c r="F157" s="55"/>
      <c r="G157" s="55"/>
      <c r="H157" s="56"/>
      <c r="I157" s="55"/>
      <c r="J157" s="56"/>
      <c r="K157" s="55"/>
      <c r="X157" s="50"/>
      <c r="Z157" s="52"/>
    </row>
    <row r="158" spans="4:26" s="51" customFormat="1" x14ac:dyDescent="0.25">
      <c r="D158" s="53"/>
      <c r="E158" s="54"/>
      <c r="F158" s="55"/>
      <c r="G158" s="55"/>
      <c r="H158" s="56"/>
      <c r="I158" s="55"/>
      <c r="J158" s="56"/>
      <c r="K158" s="55"/>
      <c r="X158" s="50"/>
      <c r="Z158" s="52"/>
    </row>
    <row r="159" spans="4:26" s="51" customFormat="1" x14ac:dyDescent="0.25">
      <c r="D159" s="53"/>
      <c r="E159" s="54"/>
      <c r="F159" s="55"/>
      <c r="G159" s="55"/>
      <c r="H159" s="56"/>
      <c r="I159" s="55"/>
      <c r="J159" s="56"/>
      <c r="K159" s="55"/>
      <c r="X159" s="50"/>
      <c r="Z159" s="52"/>
    </row>
    <row r="160" spans="4:26" s="51" customFormat="1" x14ac:dyDescent="0.25">
      <c r="D160" s="53"/>
      <c r="E160" s="54"/>
      <c r="F160" s="55"/>
      <c r="G160" s="55"/>
      <c r="H160" s="56"/>
      <c r="I160" s="55"/>
      <c r="J160" s="56"/>
      <c r="K160" s="55"/>
      <c r="X160" s="50"/>
      <c r="Z160" s="52"/>
    </row>
    <row r="161" spans="4:26" s="51" customFormat="1" x14ac:dyDescent="0.25">
      <c r="D161" s="53"/>
      <c r="E161" s="54"/>
      <c r="F161" s="55"/>
      <c r="G161" s="55"/>
      <c r="H161" s="56"/>
      <c r="I161" s="55"/>
      <c r="J161" s="56"/>
      <c r="K161" s="55"/>
      <c r="X161" s="50"/>
      <c r="Z161" s="52"/>
    </row>
    <row r="162" spans="4:26" s="51" customFormat="1" x14ac:dyDescent="0.25">
      <c r="D162" s="53"/>
      <c r="E162" s="54"/>
      <c r="F162" s="55"/>
      <c r="G162" s="55"/>
      <c r="H162" s="56"/>
      <c r="I162" s="55"/>
      <c r="J162" s="56"/>
      <c r="K162" s="55"/>
      <c r="X162" s="50"/>
      <c r="Z162" s="52"/>
    </row>
    <row r="163" spans="4:26" s="51" customFormat="1" x14ac:dyDescent="0.25">
      <c r="D163" s="53"/>
      <c r="E163" s="54"/>
      <c r="F163" s="55"/>
      <c r="G163" s="55"/>
      <c r="H163" s="56"/>
      <c r="I163" s="55"/>
      <c r="J163" s="56"/>
      <c r="K163" s="55"/>
      <c r="X163" s="50"/>
      <c r="Z163" s="52"/>
    </row>
    <row r="164" spans="4:26" s="51" customFormat="1" x14ac:dyDescent="0.25">
      <c r="D164" s="53"/>
      <c r="E164" s="54"/>
      <c r="F164" s="55"/>
      <c r="G164" s="55"/>
      <c r="H164" s="56"/>
      <c r="I164" s="55"/>
      <c r="J164" s="56"/>
      <c r="K164" s="55"/>
      <c r="X164" s="50"/>
      <c r="Z164" s="52"/>
    </row>
    <row r="165" spans="4:26" s="51" customFormat="1" x14ac:dyDescent="0.25">
      <c r="D165" s="53"/>
      <c r="E165" s="54"/>
      <c r="F165" s="55"/>
      <c r="G165" s="55"/>
      <c r="H165" s="56"/>
      <c r="I165" s="55"/>
      <c r="J165" s="56"/>
      <c r="K165" s="55"/>
      <c r="X165" s="50"/>
      <c r="Z165" s="52"/>
    </row>
    <row r="166" spans="4:26" s="51" customFormat="1" x14ac:dyDescent="0.25">
      <c r="D166" s="53"/>
      <c r="E166" s="54"/>
      <c r="F166" s="55"/>
      <c r="G166" s="55"/>
      <c r="H166" s="56"/>
      <c r="I166" s="55"/>
      <c r="J166" s="56"/>
      <c r="K166" s="55"/>
      <c r="X166" s="50"/>
      <c r="Z166" s="52"/>
    </row>
    <row r="167" spans="4:26" s="51" customFormat="1" x14ac:dyDescent="0.25">
      <c r="D167" s="53"/>
      <c r="E167" s="54"/>
      <c r="F167" s="55"/>
      <c r="G167" s="55"/>
      <c r="H167" s="56"/>
      <c r="I167" s="55"/>
      <c r="J167" s="56"/>
      <c r="K167" s="55"/>
      <c r="X167" s="50"/>
      <c r="Z167" s="52"/>
    </row>
    <row r="168" spans="4:26" s="51" customFormat="1" x14ac:dyDescent="0.25">
      <c r="D168" s="53"/>
      <c r="E168" s="54"/>
      <c r="F168" s="55"/>
      <c r="G168" s="55"/>
      <c r="H168" s="56"/>
      <c r="I168" s="55"/>
      <c r="J168" s="56"/>
      <c r="K168" s="55"/>
      <c r="X168" s="50"/>
      <c r="Z168" s="52"/>
    </row>
    <row r="169" spans="4:26" s="51" customFormat="1" x14ac:dyDescent="0.25">
      <c r="D169" s="53"/>
      <c r="E169" s="54"/>
      <c r="F169" s="55"/>
      <c r="G169" s="55"/>
      <c r="H169" s="56"/>
      <c r="I169" s="55"/>
      <c r="J169" s="56"/>
      <c r="K169" s="55"/>
      <c r="X169" s="50"/>
      <c r="Z169" s="52"/>
    </row>
    <row r="170" spans="4:26" s="51" customFormat="1" x14ac:dyDescent="0.25">
      <c r="D170" s="53"/>
      <c r="E170" s="54"/>
      <c r="F170" s="55"/>
      <c r="G170" s="55"/>
      <c r="H170" s="56"/>
      <c r="I170" s="55"/>
      <c r="J170" s="56"/>
      <c r="K170" s="55"/>
      <c r="X170" s="50"/>
      <c r="Z170" s="52"/>
    </row>
    <row r="171" spans="4:26" s="51" customFormat="1" x14ac:dyDescent="0.25">
      <c r="D171" s="53"/>
      <c r="E171" s="54"/>
      <c r="F171" s="55"/>
      <c r="G171" s="55"/>
      <c r="H171" s="56"/>
      <c r="I171" s="55"/>
      <c r="J171" s="56"/>
      <c r="K171" s="55"/>
      <c r="X171" s="50"/>
      <c r="Z171" s="52"/>
    </row>
    <row r="172" spans="4:26" s="51" customFormat="1" x14ac:dyDescent="0.25">
      <c r="D172" s="53"/>
      <c r="E172" s="54"/>
      <c r="F172" s="55"/>
      <c r="G172" s="55"/>
      <c r="H172" s="56"/>
      <c r="I172" s="55"/>
      <c r="J172" s="56"/>
      <c r="K172" s="55"/>
      <c r="X172" s="50"/>
      <c r="Z172" s="52"/>
    </row>
    <row r="173" spans="4:26" s="51" customFormat="1" x14ac:dyDescent="0.25">
      <c r="D173" s="53"/>
      <c r="E173" s="54"/>
      <c r="F173" s="55"/>
      <c r="G173" s="55"/>
      <c r="H173" s="56"/>
      <c r="I173" s="55"/>
      <c r="J173" s="56"/>
      <c r="K173" s="55"/>
      <c r="X173" s="50"/>
      <c r="Z173" s="52"/>
    </row>
    <row r="174" spans="4:26" s="51" customFormat="1" x14ac:dyDescent="0.25">
      <c r="D174" s="53"/>
      <c r="E174" s="54"/>
      <c r="F174" s="55"/>
      <c r="G174" s="55"/>
      <c r="H174" s="56"/>
      <c r="I174" s="55"/>
      <c r="J174" s="56"/>
      <c r="K174" s="55"/>
      <c r="X174" s="50"/>
      <c r="Z174" s="52"/>
    </row>
    <row r="175" spans="4:26" s="51" customFormat="1" x14ac:dyDescent="0.25">
      <c r="D175" s="53"/>
      <c r="E175" s="54"/>
      <c r="F175" s="55"/>
      <c r="G175" s="55"/>
      <c r="H175" s="56"/>
      <c r="I175" s="55"/>
      <c r="J175" s="56"/>
      <c r="K175" s="55"/>
      <c r="X175" s="50"/>
      <c r="Z175" s="52"/>
    </row>
    <row r="176" spans="4:26" s="51" customFormat="1" x14ac:dyDescent="0.25">
      <c r="D176" s="53"/>
      <c r="E176" s="54"/>
      <c r="F176" s="55"/>
      <c r="G176" s="55"/>
      <c r="H176" s="56"/>
      <c r="I176" s="55"/>
      <c r="J176" s="56"/>
      <c r="K176" s="55"/>
      <c r="X176" s="50"/>
      <c r="Z176" s="52"/>
    </row>
    <row r="177" spans="4:26" s="51" customFormat="1" x14ac:dyDescent="0.25">
      <c r="D177" s="53"/>
      <c r="E177" s="54"/>
      <c r="F177" s="55"/>
      <c r="G177" s="55"/>
      <c r="H177" s="56"/>
      <c r="I177" s="55"/>
      <c r="J177" s="56"/>
      <c r="K177" s="55"/>
      <c r="X177" s="50"/>
      <c r="Z177" s="52"/>
    </row>
    <row r="178" spans="4:26" s="51" customFormat="1" x14ac:dyDescent="0.25">
      <c r="D178" s="53"/>
      <c r="E178" s="54"/>
      <c r="F178" s="55"/>
      <c r="G178" s="55"/>
      <c r="H178" s="56"/>
      <c r="I178" s="55"/>
      <c r="J178" s="56"/>
      <c r="K178" s="55"/>
      <c r="X178" s="50"/>
      <c r="Z178" s="52"/>
    </row>
    <row r="179" spans="4:26" s="51" customFormat="1" x14ac:dyDescent="0.25">
      <c r="D179" s="53"/>
      <c r="E179" s="54"/>
      <c r="F179" s="55"/>
      <c r="G179" s="55"/>
      <c r="H179" s="56"/>
      <c r="I179" s="55"/>
      <c r="J179" s="56"/>
      <c r="K179" s="55"/>
      <c r="X179" s="50"/>
      <c r="Z179" s="52"/>
    </row>
    <row r="180" spans="4:26" s="51" customFormat="1" x14ac:dyDescent="0.25">
      <c r="D180" s="53"/>
      <c r="E180" s="54"/>
      <c r="F180" s="55"/>
      <c r="G180" s="55"/>
      <c r="H180" s="56"/>
      <c r="I180" s="55"/>
      <c r="J180" s="56"/>
      <c r="K180" s="55"/>
      <c r="X180" s="50"/>
      <c r="Z180" s="52"/>
    </row>
    <row r="181" spans="4:26" s="51" customFormat="1" x14ac:dyDescent="0.25">
      <c r="D181" s="53"/>
      <c r="E181" s="54"/>
      <c r="F181" s="55"/>
      <c r="G181" s="55"/>
      <c r="H181" s="56"/>
      <c r="I181" s="55"/>
      <c r="J181" s="56"/>
      <c r="K181" s="55"/>
      <c r="X181" s="50"/>
      <c r="Z181" s="52"/>
    </row>
    <row r="182" spans="4:26" s="51" customFormat="1" x14ac:dyDescent="0.25">
      <c r="D182" s="53"/>
      <c r="E182" s="54"/>
      <c r="F182" s="55"/>
      <c r="G182" s="55"/>
      <c r="H182" s="56"/>
      <c r="I182" s="55"/>
      <c r="J182" s="56"/>
      <c r="K182" s="55"/>
      <c r="X182" s="50"/>
      <c r="Z182" s="52"/>
    </row>
    <row r="183" spans="4:26" s="51" customFormat="1" x14ac:dyDescent="0.25">
      <c r="D183" s="53"/>
      <c r="E183" s="54"/>
      <c r="F183" s="55"/>
      <c r="G183" s="55"/>
      <c r="H183" s="56"/>
      <c r="I183" s="55"/>
      <c r="J183" s="56"/>
      <c r="K183" s="55"/>
      <c r="X183" s="50"/>
      <c r="Z183" s="52"/>
    </row>
    <row r="184" spans="4:26" s="51" customFormat="1" x14ac:dyDescent="0.25">
      <c r="D184" s="53"/>
      <c r="E184" s="54"/>
      <c r="F184" s="55"/>
      <c r="G184" s="55"/>
      <c r="H184" s="56"/>
      <c r="I184" s="55"/>
      <c r="J184" s="56"/>
      <c r="K184" s="55"/>
      <c r="X184" s="50"/>
      <c r="Z184" s="52"/>
    </row>
    <row r="185" spans="4:26" s="51" customFormat="1" x14ac:dyDescent="0.25">
      <c r="D185" s="53"/>
      <c r="E185" s="54"/>
      <c r="F185" s="55"/>
      <c r="G185" s="55"/>
      <c r="H185" s="56"/>
      <c r="I185" s="55"/>
      <c r="J185" s="56"/>
      <c r="K185" s="55"/>
      <c r="X185" s="50"/>
      <c r="Z185" s="52"/>
    </row>
    <row r="186" spans="4:26" s="51" customFormat="1" x14ac:dyDescent="0.25">
      <c r="D186" s="53"/>
      <c r="E186" s="54"/>
      <c r="F186" s="55"/>
      <c r="G186" s="55"/>
      <c r="H186" s="56"/>
      <c r="I186" s="55"/>
      <c r="J186" s="56"/>
      <c r="K186" s="55"/>
      <c r="X186" s="50"/>
      <c r="Z186" s="52"/>
    </row>
    <row r="187" spans="4:26" s="51" customFormat="1" x14ac:dyDescent="0.25">
      <c r="D187" s="53"/>
      <c r="E187" s="54"/>
      <c r="F187" s="55"/>
      <c r="G187" s="55"/>
      <c r="H187" s="56"/>
      <c r="I187" s="55"/>
      <c r="J187" s="56"/>
      <c r="K187" s="55"/>
      <c r="X187" s="50"/>
      <c r="Z187" s="52"/>
    </row>
    <row r="188" spans="4:26" s="51" customFormat="1" x14ac:dyDescent="0.25">
      <c r="D188" s="53"/>
      <c r="E188" s="54"/>
      <c r="F188" s="55"/>
      <c r="G188" s="55"/>
      <c r="H188" s="56"/>
      <c r="I188" s="55"/>
      <c r="J188" s="56"/>
      <c r="K188" s="55"/>
      <c r="X188" s="50"/>
      <c r="Z188" s="52"/>
    </row>
    <row r="189" spans="4:26" s="51" customFormat="1" x14ac:dyDescent="0.25">
      <c r="D189" s="53"/>
      <c r="E189" s="54"/>
      <c r="F189" s="55"/>
      <c r="G189" s="55"/>
      <c r="H189" s="56"/>
      <c r="I189" s="55"/>
      <c r="J189" s="56"/>
      <c r="K189" s="55"/>
      <c r="X189" s="50"/>
      <c r="Z189" s="52"/>
    </row>
    <row r="190" spans="4:26" s="51" customFormat="1" x14ac:dyDescent="0.25">
      <c r="D190" s="53"/>
      <c r="E190" s="54"/>
      <c r="F190" s="55"/>
      <c r="G190" s="55"/>
      <c r="H190" s="56"/>
      <c r="I190" s="55"/>
      <c r="J190" s="56"/>
      <c r="K190" s="55"/>
      <c r="X190" s="50"/>
      <c r="Z190" s="52"/>
    </row>
    <row r="191" spans="4:26" s="51" customFormat="1" x14ac:dyDescent="0.25">
      <c r="D191" s="53"/>
      <c r="E191" s="54"/>
      <c r="F191" s="55"/>
      <c r="G191" s="55"/>
      <c r="H191" s="56"/>
      <c r="I191" s="55"/>
      <c r="J191" s="56"/>
      <c r="K191" s="55"/>
      <c r="X191" s="50"/>
      <c r="Z191" s="52"/>
    </row>
    <row r="192" spans="4:26" s="51" customFormat="1" x14ac:dyDescent="0.25">
      <c r="D192" s="53"/>
      <c r="E192" s="54"/>
      <c r="F192" s="55"/>
      <c r="G192" s="55"/>
      <c r="H192" s="56"/>
      <c r="I192" s="55"/>
      <c r="J192" s="56"/>
      <c r="K192" s="55"/>
      <c r="X192" s="50"/>
      <c r="Z192" s="52"/>
    </row>
    <row r="193" spans="4:26" s="51" customFormat="1" x14ac:dyDescent="0.25">
      <c r="D193" s="53"/>
      <c r="E193" s="54"/>
      <c r="F193" s="55"/>
      <c r="G193" s="55"/>
      <c r="H193" s="56"/>
      <c r="I193" s="55"/>
      <c r="J193" s="56"/>
      <c r="K193" s="55"/>
      <c r="X193" s="50"/>
      <c r="Z193" s="52"/>
    </row>
    <row r="194" spans="4:26" s="51" customFormat="1" x14ac:dyDescent="0.25">
      <c r="D194" s="53"/>
      <c r="E194" s="54"/>
      <c r="F194" s="55"/>
      <c r="G194" s="55"/>
      <c r="H194" s="56"/>
      <c r="I194" s="55"/>
      <c r="J194" s="56"/>
      <c r="K194" s="55"/>
      <c r="X194" s="50"/>
      <c r="Z194" s="52"/>
    </row>
    <row r="195" spans="4:26" s="51" customFormat="1" x14ac:dyDescent="0.25">
      <c r="D195" s="53"/>
      <c r="E195" s="54"/>
      <c r="F195" s="55"/>
      <c r="G195" s="55"/>
      <c r="H195" s="56"/>
      <c r="I195" s="55"/>
      <c r="J195" s="56"/>
      <c r="K195" s="55"/>
      <c r="X195" s="50"/>
      <c r="Z195" s="52"/>
    </row>
    <row r="196" spans="4:26" s="51" customFormat="1" x14ac:dyDescent="0.25">
      <c r="D196" s="53"/>
      <c r="E196" s="54"/>
      <c r="F196" s="55"/>
      <c r="G196" s="55"/>
      <c r="H196" s="56"/>
      <c r="I196" s="55"/>
      <c r="J196" s="56"/>
      <c r="K196" s="55"/>
      <c r="X196" s="50"/>
      <c r="Z196" s="52"/>
    </row>
    <row r="197" spans="4:26" s="51" customFormat="1" x14ac:dyDescent="0.25">
      <c r="D197" s="53"/>
      <c r="E197" s="54"/>
      <c r="F197" s="55"/>
      <c r="G197" s="55"/>
      <c r="H197" s="56"/>
      <c r="I197" s="55"/>
      <c r="J197" s="56"/>
      <c r="K197" s="55"/>
      <c r="X197" s="50"/>
      <c r="Z197" s="52"/>
    </row>
    <row r="198" spans="4:26" s="51" customFormat="1" x14ac:dyDescent="0.25">
      <c r="D198" s="53"/>
      <c r="E198" s="54"/>
      <c r="F198" s="55"/>
      <c r="G198" s="55"/>
      <c r="H198" s="56"/>
      <c r="I198" s="55"/>
      <c r="J198" s="56"/>
      <c r="K198" s="55"/>
      <c r="X198" s="50"/>
      <c r="Z198" s="52"/>
    </row>
    <row r="199" spans="4:26" s="51" customFormat="1" x14ac:dyDescent="0.25">
      <c r="D199" s="53"/>
      <c r="E199" s="54"/>
      <c r="F199" s="55"/>
      <c r="G199" s="55"/>
      <c r="H199" s="56"/>
      <c r="I199" s="55"/>
      <c r="J199" s="56"/>
      <c r="K199" s="55"/>
      <c r="X199" s="50"/>
      <c r="Z199" s="52"/>
    </row>
    <row r="200" spans="4:26" s="51" customFormat="1" x14ac:dyDescent="0.25">
      <c r="D200" s="53"/>
      <c r="E200" s="54"/>
      <c r="F200" s="55"/>
      <c r="G200" s="55"/>
      <c r="H200" s="56"/>
      <c r="I200" s="55"/>
      <c r="J200" s="56"/>
      <c r="K200" s="55"/>
      <c r="X200" s="50"/>
      <c r="Z200" s="52"/>
    </row>
    <row r="201" spans="4:26" s="51" customFormat="1" x14ac:dyDescent="0.25">
      <c r="D201" s="53"/>
      <c r="E201" s="54"/>
      <c r="F201" s="55"/>
      <c r="G201" s="55"/>
      <c r="H201" s="56"/>
      <c r="I201" s="55"/>
      <c r="J201" s="56"/>
      <c r="K201" s="55"/>
      <c r="X201" s="50"/>
      <c r="Z201" s="52"/>
    </row>
    <row r="202" spans="4:26" s="51" customFormat="1" x14ac:dyDescent="0.25">
      <c r="D202" s="53"/>
      <c r="E202" s="54"/>
      <c r="F202" s="55"/>
      <c r="G202" s="55"/>
      <c r="H202" s="56"/>
      <c r="I202" s="55"/>
      <c r="J202" s="56"/>
      <c r="K202" s="55"/>
      <c r="X202" s="50"/>
      <c r="Z202" s="52"/>
    </row>
    <row r="203" spans="4:26" s="51" customFormat="1" x14ac:dyDescent="0.25">
      <c r="D203" s="53"/>
      <c r="E203" s="54"/>
      <c r="F203" s="55"/>
      <c r="G203" s="55"/>
      <c r="H203" s="56"/>
      <c r="I203" s="55"/>
      <c r="J203" s="56"/>
      <c r="K203" s="55"/>
      <c r="X203" s="50"/>
      <c r="Z203" s="52"/>
    </row>
    <row r="204" spans="4:26" s="51" customFormat="1" x14ac:dyDescent="0.25">
      <c r="D204" s="53"/>
      <c r="E204" s="54"/>
      <c r="F204" s="55"/>
      <c r="G204" s="55"/>
      <c r="H204" s="56"/>
      <c r="I204" s="55"/>
      <c r="J204" s="56"/>
      <c r="K204" s="55"/>
      <c r="X204" s="50"/>
      <c r="Z204" s="52"/>
    </row>
    <row r="205" spans="4:26" s="51" customFormat="1" x14ac:dyDescent="0.25">
      <c r="D205" s="53"/>
      <c r="E205" s="54"/>
      <c r="F205" s="55"/>
      <c r="G205" s="55"/>
      <c r="H205" s="56"/>
      <c r="I205" s="55"/>
      <c r="J205" s="56"/>
      <c r="K205" s="55"/>
      <c r="X205" s="50"/>
      <c r="Z205" s="52"/>
    </row>
    <row r="206" spans="4:26" s="51" customFormat="1" x14ac:dyDescent="0.25">
      <c r="D206" s="53"/>
      <c r="E206" s="54"/>
      <c r="F206" s="55"/>
      <c r="G206" s="55"/>
      <c r="H206" s="56"/>
      <c r="I206" s="55"/>
      <c r="J206" s="56"/>
      <c r="K206" s="55"/>
      <c r="X206" s="50"/>
      <c r="Z206" s="52"/>
    </row>
    <row r="207" spans="4:26" s="51" customFormat="1" x14ac:dyDescent="0.25">
      <c r="D207" s="53"/>
      <c r="E207" s="54"/>
      <c r="F207" s="55"/>
      <c r="G207" s="55"/>
      <c r="H207" s="56"/>
      <c r="I207" s="55"/>
      <c r="J207" s="56"/>
      <c r="K207" s="55"/>
      <c r="X207" s="50"/>
      <c r="Z207" s="52"/>
    </row>
    <row r="208" spans="4:26" s="51" customFormat="1" x14ac:dyDescent="0.25">
      <c r="D208" s="53"/>
      <c r="E208" s="54"/>
      <c r="F208" s="55"/>
      <c r="G208" s="55"/>
      <c r="H208" s="56"/>
      <c r="I208" s="55"/>
      <c r="J208" s="56"/>
      <c r="K208" s="55"/>
      <c r="X208" s="50"/>
      <c r="Z208" s="52"/>
    </row>
    <row r="209" spans="4:26" s="51" customFormat="1" x14ac:dyDescent="0.25">
      <c r="D209" s="53"/>
      <c r="E209" s="54"/>
      <c r="F209" s="55"/>
      <c r="G209" s="55"/>
      <c r="H209" s="56"/>
      <c r="I209" s="55"/>
      <c r="J209" s="56"/>
      <c r="K209" s="55"/>
      <c r="X209" s="50"/>
      <c r="Z209" s="52"/>
    </row>
    <row r="210" spans="4:26" s="51" customFormat="1" x14ac:dyDescent="0.25">
      <c r="D210" s="53"/>
      <c r="E210" s="54"/>
      <c r="F210" s="55"/>
      <c r="G210" s="55"/>
      <c r="H210" s="56"/>
      <c r="I210" s="55"/>
      <c r="J210" s="56"/>
      <c r="K210" s="55"/>
      <c r="X210" s="50"/>
      <c r="Z210" s="52"/>
    </row>
    <row r="211" spans="4:26" s="51" customFormat="1" x14ac:dyDescent="0.25">
      <c r="D211" s="53"/>
      <c r="E211" s="54"/>
      <c r="F211" s="55"/>
      <c r="G211" s="55"/>
      <c r="H211" s="56"/>
      <c r="I211" s="55"/>
      <c r="J211" s="56"/>
      <c r="K211" s="55"/>
      <c r="X211" s="50"/>
      <c r="Z211" s="52"/>
    </row>
    <row r="212" spans="4:26" s="51" customFormat="1" x14ac:dyDescent="0.25">
      <c r="D212" s="53"/>
      <c r="E212" s="54"/>
      <c r="F212" s="55"/>
      <c r="G212" s="55"/>
      <c r="H212" s="56"/>
      <c r="I212" s="55"/>
      <c r="J212" s="56"/>
      <c r="K212" s="55"/>
      <c r="X212" s="50"/>
      <c r="Z212" s="52"/>
    </row>
    <row r="213" spans="4:26" s="51" customFormat="1" x14ac:dyDescent="0.25">
      <c r="D213" s="53"/>
      <c r="E213" s="54"/>
      <c r="F213" s="55"/>
      <c r="G213" s="55"/>
      <c r="H213" s="56"/>
      <c r="I213" s="55"/>
      <c r="J213" s="56"/>
      <c r="K213" s="55"/>
      <c r="X213" s="50"/>
      <c r="Z213" s="52"/>
    </row>
    <row r="214" spans="4:26" s="51" customFormat="1" x14ac:dyDescent="0.25">
      <c r="D214" s="53"/>
      <c r="E214" s="54"/>
      <c r="F214" s="55"/>
      <c r="G214" s="55"/>
      <c r="H214" s="56"/>
      <c r="I214" s="55"/>
      <c r="J214" s="56"/>
      <c r="K214" s="55"/>
      <c r="X214" s="50"/>
      <c r="Z214" s="52"/>
    </row>
    <row r="215" spans="4:26" s="51" customFormat="1" x14ac:dyDescent="0.25">
      <c r="D215" s="53"/>
      <c r="E215" s="54"/>
      <c r="F215" s="55"/>
      <c r="G215" s="55"/>
      <c r="H215" s="56"/>
      <c r="I215" s="55"/>
      <c r="J215" s="56"/>
      <c r="K215" s="55"/>
      <c r="X215" s="50"/>
      <c r="Z215" s="52"/>
    </row>
    <row r="216" spans="4:26" s="51" customFormat="1" x14ac:dyDescent="0.25">
      <c r="D216" s="53"/>
      <c r="E216" s="54"/>
      <c r="F216" s="55"/>
      <c r="G216" s="55"/>
      <c r="H216" s="56"/>
      <c r="I216" s="55"/>
      <c r="J216" s="56"/>
      <c r="K216" s="55"/>
      <c r="X216" s="50"/>
      <c r="Z216" s="52"/>
    </row>
    <row r="217" spans="4:26" s="51" customFormat="1" x14ac:dyDescent="0.25">
      <c r="D217" s="53"/>
      <c r="E217" s="54"/>
      <c r="F217" s="55"/>
      <c r="G217" s="55"/>
      <c r="H217" s="56"/>
      <c r="I217" s="55"/>
      <c r="J217" s="56"/>
      <c r="K217" s="55"/>
      <c r="X217" s="50"/>
      <c r="Z217" s="52"/>
    </row>
    <row r="218" spans="4:26" s="51" customFormat="1" x14ac:dyDescent="0.25">
      <c r="D218" s="53"/>
      <c r="E218" s="54"/>
      <c r="F218" s="55"/>
      <c r="G218" s="55"/>
      <c r="H218" s="56"/>
      <c r="I218" s="55"/>
      <c r="J218" s="56"/>
      <c r="K218" s="55"/>
      <c r="X218" s="50"/>
      <c r="Z218" s="52"/>
    </row>
    <row r="219" spans="4:26" s="51" customFormat="1" x14ac:dyDescent="0.25">
      <c r="D219" s="53"/>
      <c r="E219" s="54"/>
      <c r="F219" s="55"/>
      <c r="G219" s="55"/>
      <c r="H219" s="56"/>
      <c r="I219" s="55"/>
      <c r="J219" s="56"/>
      <c r="K219" s="55"/>
      <c r="X219" s="50"/>
      <c r="Z219" s="52"/>
    </row>
    <row r="220" spans="4:26" s="51" customFormat="1" x14ac:dyDescent="0.25">
      <c r="D220" s="53"/>
      <c r="E220" s="54"/>
      <c r="F220" s="55"/>
      <c r="G220" s="55"/>
      <c r="H220" s="56"/>
      <c r="I220" s="55"/>
      <c r="J220" s="56"/>
      <c r="K220" s="55"/>
      <c r="X220" s="50"/>
      <c r="Z220" s="52"/>
    </row>
    <row r="221" spans="4:26" s="51" customFormat="1" x14ac:dyDescent="0.25">
      <c r="D221" s="53"/>
      <c r="E221" s="54"/>
      <c r="F221" s="55"/>
      <c r="G221" s="55"/>
      <c r="H221" s="56"/>
      <c r="I221" s="55"/>
      <c r="J221" s="56"/>
      <c r="K221" s="55"/>
      <c r="X221" s="50"/>
      <c r="Z221" s="52"/>
    </row>
    <row r="222" spans="4:26" s="51" customFormat="1" x14ac:dyDescent="0.25">
      <c r="D222" s="53"/>
      <c r="E222" s="54"/>
      <c r="F222" s="55"/>
      <c r="G222" s="55"/>
      <c r="H222" s="56"/>
      <c r="I222" s="55"/>
      <c r="J222" s="56"/>
      <c r="K222" s="55"/>
      <c r="X222" s="50"/>
      <c r="Z222" s="52"/>
    </row>
    <row r="223" spans="4:26" s="51" customFormat="1" x14ac:dyDescent="0.25">
      <c r="D223" s="53"/>
      <c r="E223" s="54"/>
      <c r="F223" s="55"/>
      <c r="G223" s="55"/>
      <c r="H223" s="56"/>
      <c r="I223" s="55"/>
      <c r="J223" s="56"/>
      <c r="K223" s="55"/>
      <c r="X223" s="50"/>
      <c r="Z223" s="52"/>
    </row>
    <row r="224" spans="4:26" s="51" customFormat="1" x14ac:dyDescent="0.25">
      <c r="D224" s="53"/>
      <c r="E224" s="54"/>
      <c r="F224" s="55"/>
      <c r="G224" s="55"/>
      <c r="H224" s="56"/>
      <c r="I224" s="55"/>
      <c r="J224" s="56"/>
      <c r="K224" s="55"/>
      <c r="X224" s="50"/>
      <c r="Z224" s="52"/>
    </row>
    <row r="225" spans="4:26" s="51" customFormat="1" x14ac:dyDescent="0.25">
      <c r="D225" s="53"/>
      <c r="E225" s="54"/>
      <c r="F225" s="55"/>
      <c r="G225" s="55"/>
      <c r="H225" s="56"/>
      <c r="I225" s="55"/>
      <c r="J225" s="56"/>
      <c r="K225" s="55"/>
      <c r="X225" s="50"/>
      <c r="Z225" s="52"/>
    </row>
    <row r="226" spans="4:26" s="51" customFormat="1" x14ac:dyDescent="0.25">
      <c r="D226" s="53"/>
      <c r="E226" s="54"/>
      <c r="F226" s="55"/>
      <c r="G226" s="55"/>
      <c r="H226" s="56"/>
      <c r="I226" s="55"/>
      <c r="J226" s="56"/>
      <c r="K226" s="55"/>
      <c r="X226" s="50"/>
      <c r="Z226" s="52"/>
    </row>
    <row r="227" spans="4:26" s="51" customFormat="1" x14ac:dyDescent="0.25">
      <c r="D227" s="53"/>
      <c r="E227" s="54"/>
      <c r="F227" s="55"/>
      <c r="G227" s="55"/>
      <c r="H227" s="56"/>
      <c r="I227" s="55"/>
      <c r="J227" s="56"/>
      <c r="K227" s="55"/>
      <c r="X227" s="50"/>
      <c r="Z227" s="52"/>
    </row>
    <row r="228" spans="4:26" s="51" customFormat="1" x14ac:dyDescent="0.25">
      <c r="D228" s="53"/>
      <c r="E228" s="54"/>
      <c r="F228" s="55"/>
      <c r="G228" s="55"/>
      <c r="H228" s="56"/>
      <c r="I228" s="55"/>
      <c r="J228" s="56"/>
      <c r="K228" s="55"/>
      <c r="X228" s="50"/>
      <c r="Z228" s="52"/>
    </row>
    <row r="229" spans="4:26" s="51" customFormat="1" x14ac:dyDescent="0.25">
      <c r="D229" s="53"/>
      <c r="E229" s="54"/>
      <c r="F229" s="55"/>
      <c r="G229" s="55"/>
      <c r="H229" s="56"/>
      <c r="I229" s="55"/>
      <c r="J229" s="56"/>
      <c r="K229" s="55"/>
      <c r="X229" s="50"/>
      <c r="Z229" s="52"/>
    </row>
    <row r="230" spans="4:26" s="51" customFormat="1" x14ac:dyDescent="0.25">
      <c r="D230" s="53"/>
      <c r="E230" s="54"/>
      <c r="F230" s="55"/>
      <c r="G230" s="55"/>
      <c r="H230" s="56"/>
      <c r="I230" s="55"/>
      <c r="J230" s="56"/>
      <c r="K230" s="55"/>
      <c r="X230" s="50"/>
      <c r="Z230" s="52"/>
    </row>
    <row r="231" spans="4:26" s="51" customFormat="1" x14ac:dyDescent="0.25">
      <c r="D231" s="53"/>
      <c r="E231" s="54"/>
      <c r="F231" s="55"/>
      <c r="G231" s="55"/>
      <c r="H231" s="56"/>
      <c r="I231" s="55"/>
      <c r="J231" s="56"/>
      <c r="K231" s="55"/>
      <c r="X231" s="50"/>
      <c r="Z231" s="52"/>
    </row>
    <row r="232" spans="4:26" s="51" customFormat="1" x14ac:dyDescent="0.25">
      <c r="D232" s="53"/>
      <c r="E232" s="54"/>
      <c r="F232" s="55"/>
      <c r="G232" s="55"/>
      <c r="H232" s="56"/>
      <c r="I232" s="55"/>
      <c r="J232" s="56"/>
      <c r="K232" s="55"/>
      <c r="X232" s="50"/>
      <c r="Z232" s="52"/>
    </row>
    <row r="233" spans="4:26" s="51" customFormat="1" x14ac:dyDescent="0.25">
      <c r="D233" s="53"/>
      <c r="E233" s="54"/>
      <c r="F233" s="55"/>
      <c r="G233" s="55"/>
      <c r="H233" s="56"/>
      <c r="I233" s="55"/>
      <c r="J233" s="56"/>
      <c r="K233" s="55"/>
      <c r="X233" s="50"/>
      <c r="Z233" s="52"/>
    </row>
    <row r="234" spans="4:26" s="51" customFormat="1" x14ac:dyDescent="0.25">
      <c r="D234" s="53"/>
      <c r="E234" s="54"/>
      <c r="F234" s="55"/>
      <c r="G234" s="55"/>
      <c r="H234" s="56"/>
      <c r="I234" s="55"/>
      <c r="J234" s="56"/>
      <c r="K234" s="55"/>
      <c r="X234" s="50"/>
      <c r="Z234" s="52"/>
    </row>
    <row r="235" spans="4:26" s="51" customFormat="1" x14ac:dyDescent="0.25">
      <c r="D235" s="53"/>
      <c r="E235" s="54"/>
      <c r="F235" s="55"/>
      <c r="G235" s="55"/>
      <c r="H235" s="56"/>
      <c r="I235" s="55"/>
      <c r="J235" s="56"/>
      <c r="K235" s="55"/>
      <c r="X235" s="50"/>
      <c r="Z235" s="52"/>
    </row>
    <row r="236" spans="4:26" s="51" customFormat="1" x14ac:dyDescent="0.25">
      <c r="D236" s="53"/>
      <c r="E236" s="54"/>
      <c r="F236" s="55"/>
      <c r="G236" s="55"/>
      <c r="H236" s="56"/>
      <c r="I236" s="55"/>
      <c r="J236" s="56"/>
      <c r="K236" s="55"/>
      <c r="X236" s="50"/>
      <c r="Z236" s="52"/>
    </row>
    <row r="237" spans="4:26" s="51" customFormat="1" x14ac:dyDescent="0.25">
      <c r="D237" s="53"/>
      <c r="E237" s="54"/>
      <c r="F237" s="55"/>
      <c r="G237" s="55"/>
      <c r="H237" s="56"/>
      <c r="I237" s="55"/>
      <c r="J237" s="56"/>
      <c r="K237" s="55"/>
      <c r="X237" s="50"/>
      <c r="Z237" s="52"/>
    </row>
    <row r="238" spans="4:26" s="51" customFormat="1" x14ac:dyDescent="0.25">
      <c r="D238" s="53"/>
      <c r="E238" s="54"/>
      <c r="F238" s="55"/>
      <c r="G238" s="55"/>
      <c r="H238" s="56"/>
      <c r="I238" s="55"/>
      <c r="J238" s="56"/>
      <c r="K238" s="55"/>
      <c r="X238" s="50"/>
      <c r="Z238" s="52"/>
    </row>
    <row r="239" spans="4:26" s="51" customFormat="1" x14ac:dyDescent="0.25">
      <c r="D239" s="53"/>
      <c r="E239" s="54"/>
      <c r="F239" s="55"/>
      <c r="G239" s="55"/>
      <c r="H239" s="56"/>
      <c r="I239" s="55"/>
      <c r="J239" s="56"/>
      <c r="K239" s="55"/>
      <c r="X239" s="50"/>
      <c r="Z239" s="52"/>
    </row>
    <row r="240" spans="4:26" s="51" customFormat="1" x14ac:dyDescent="0.25">
      <c r="D240" s="53"/>
      <c r="E240" s="54"/>
      <c r="F240" s="55"/>
      <c r="G240" s="55"/>
      <c r="H240" s="56"/>
      <c r="I240" s="55"/>
      <c r="J240" s="56"/>
      <c r="K240" s="55"/>
      <c r="X240" s="50"/>
      <c r="Z240" s="52"/>
    </row>
    <row r="241" spans="4:26" s="51" customFormat="1" x14ac:dyDescent="0.25">
      <c r="D241" s="53"/>
      <c r="E241" s="54"/>
      <c r="F241" s="55"/>
      <c r="G241" s="55"/>
      <c r="H241" s="56"/>
      <c r="I241" s="55"/>
      <c r="J241" s="56"/>
      <c r="K241" s="55"/>
      <c r="X241" s="50"/>
      <c r="Z241" s="52"/>
    </row>
    <row r="242" spans="4:26" s="51" customFormat="1" x14ac:dyDescent="0.25">
      <c r="D242" s="53"/>
      <c r="E242" s="54"/>
      <c r="F242" s="55"/>
      <c r="G242" s="55"/>
      <c r="H242" s="56"/>
      <c r="I242" s="55"/>
      <c r="J242" s="56"/>
      <c r="K242" s="55"/>
      <c r="X242" s="50"/>
      <c r="Z242" s="52"/>
    </row>
    <row r="243" spans="4:26" s="51" customFormat="1" x14ac:dyDescent="0.25">
      <c r="D243" s="53"/>
      <c r="E243" s="54"/>
      <c r="F243" s="55"/>
      <c r="G243" s="55"/>
      <c r="H243" s="56"/>
      <c r="I243" s="55"/>
      <c r="J243" s="56"/>
      <c r="K243" s="55"/>
      <c r="X243" s="50"/>
      <c r="Z243" s="52"/>
    </row>
    <row r="244" spans="4:26" s="51" customFormat="1" x14ac:dyDescent="0.25">
      <c r="D244" s="53"/>
      <c r="E244" s="54"/>
      <c r="F244" s="55"/>
      <c r="G244" s="55"/>
      <c r="H244" s="56"/>
      <c r="I244" s="55"/>
      <c r="J244" s="56"/>
      <c r="K244" s="55"/>
      <c r="X244" s="50"/>
      <c r="Z244" s="52"/>
    </row>
    <row r="245" spans="4:26" s="51" customFormat="1" x14ac:dyDescent="0.25">
      <c r="D245" s="53"/>
      <c r="E245" s="54"/>
      <c r="F245" s="55"/>
      <c r="G245" s="55"/>
      <c r="H245" s="56"/>
      <c r="I245" s="55"/>
      <c r="J245" s="56"/>
      <c r="K245" s="55"/>
      <c r="X245" s="50"/>
      <c r="Z245" s="52"/>
    </row>
    <row r="246" spans="4:26" s="51" customFormat="1" x14ac:dyDescent="0.25">
      <c r="D246" s="53"/>
      <c r="E246" s="54"/>
      <c r="F246" s="55"/>
      <c r="G246" s="55"/>
      <c r="H246" s="56"/>
      <c r="I246" s="55"/>
      <c r="J246" s="56"/>
      <c r="K246" s="55"/>
      <c r="X246" s="50"/>
      <c r="Z246" s="52"/>
    </row>
    <row r="247" spans="4:26" s="51" customFormat="1" x14ac:dyDescent="0.25">
      <c r="D247" s="53"/>
      <c r="E247" s="54"/>
      <c r="F247" s="55"/>
      <c r="G247" s="55"/>
      <c r="H247" s="56"/>
      <c r="I247" s="55"/>
      <c r="J247" s="56"/>
      <c r="K247" s="55"/>
      <c r="X247" s="50"/>
      <c r="Z247" s="52"/>
    </row>
    <row r="248" spans="4:26" s="51" customFormat="1" x14ac:dyDescent="0.25">
      <c r="D248" s="53"/>
      <c r="E248" s="54"/>
      <c r="F248" s="55"/>
      <c r="G248" s="55"/>
      <c r="H248" s="56"/>
      <c r="I248" s="55"/>
      <c r="J248" s="56"/>
      <c r="K248" s="55"/>
      <c r="X248" s="50"/>
      <c r="Z248" s="52"/>
    </row>
    <row r="249" spans="4:26" s="51" customFormat="1" x14ac:dyDescent="0.25">
      <c r="D249" s="53"/>
      <c r="E249" s="54"/>
      <c r="F249" s="55"/>
      <c r="G249" s="55"/>
      <c r="H249" s="56"/>
      <c r="I249" s="55"/>
      <c r="J249" s="56"/>
      <c r="K249" s="55"/>
      <c r="X249" s="50"/>
      <c r="Z249" s="52"/>
    </row>
    <row r="250" spans="4:26" s="51" customFormat="1" x14ac:dyDescent="0.25">
      <c r="D250" s="53"/>
      <c r="E250" s="54"/>
      <c r="F250" s="55"/>
      <c r="G250" s="55"/>
      <c r="H250" s="56"/>
      <c r="I250" s="55"/>
      <c r="J250" s="56"/>
      <c r="K250" s="55"/>
      <c r="X250" s="50"/>
      <c r="Z250" s="52"/>
    </row>
    <row r="251" spans="4:26" s="51" customFormat="1" x14ac:dyDescent="0.25">
      <c r="D251" s="53"/>
      <c r="E251" s="54"/>
      <c r="F251" s="55"/>
      <c r="G251" s="55"/>
      <c r="H251" s="56"/>
      <c r="I251" s="55"/>
      <c r="J251" s="56"/>
      <c r="K251" s="55"/>
      <c r="X251" s="50"/>
      <c r="Z251" s="52"/>
    </row>
    <row r="252" spans="4:26" s="51" customFormat="1" x14ac:dyDescent="0.25">
      <c r="D252" s="53"/>
      <c r="E252" s="54"/>
      <c r="F252" s="55"/>
      <c r="G252" s="55"/>
      <c r="H252" s="56"/>
      <c r="I252" s="55"/>
      <c r="J252" s="56"/>
      <c r="K252" s="55"/>
      <c r="X252" s="50"/>
      <c r="Z252" s="52"/>
    </row>
    <row r="253" spans="4:26" s="51" customFormat="1" x14ac:dyDescent="0.25">
      <c r="D253" s="53"/>
      <c r="E253" s="54"/>
      <c r="F253" s="55"/>
      <c r="G253" s="55"/>
      <c r="H253" s="56"/>
      <c r="I253" s="55"/>
      <c r="J253" s="56"/>
      <c r="K253" s="55"/>
      <c r="X253" s="50"/>
      <c r="Z253" s="52"/>
    </row>
    <row r="254" spans="4:26" s="51" customFormat="1" x14ac:dyDescent="0.25">
      <c r="D254" s="53"/>
      <c r="E254" s="54"/>
      <c r="F254" s="55"/>
      <c r="G254" s="55"/>
      <c r="H254" s="56"/>
      <c r="I254" s="55"/>
      <c r="J254" s="56"/>
      <c r="K254" s="55"/>
      <c r="X254" s="50"/>
      <c r="Z254" s="52"/>
    </row>
    <row r="255" spans="4:26" s="51" customFormat="1" x14ac:dyDescent="0.25">
      <c r="D255" s="53"/>
      <c r="E255" s="54"/>
      <c r="F255" s="55"/>
      <c r="G255" s="55"/>
      <c r="H255" s="56"/>
      <c r="I255" s="55"/>
      <c r="J255" s="56"/>
      <c r="K255" s="55"/>
      <c r="X255" s="50"/>
      <c r="Z255" s="52"/>
    </row>
    <row r="256" spans="4:26" s="51" customFormat="1" x14ac:dyDescent="0.25">
      <c r="D256" s="53"/>
      <c r="E256" s="54"/>
      <c r="F256" s="55"/>
      <c r="G256" s="55"/>
      <c r="H256" s="56"/>
      <c r="I256" s="55"/>
      <c r="J256" s="56"/>
      <c r="K256" s="55"/>
      <c r="X256" s="50"/>
      <c r="Z256" s="52"/>
    </row>
    <row r="257" spans="4:26" s="51" customFormat="1" x14ac:dyDescent="0.25">
      <c r="D257" s="53"/>
      <c r="E257" s="54"/>
      <c r="F257" s="55"/>
      <c r="G257" s="55"/>
      <c r="H257" s="56"/>
      <c r="I257" s="55"/>
      <c r="J257" s="56"/>
      <c r="K257" s="55"/>
      <c r="X257" s="50"/>
      <c r="Z257" s="52"/>
    </row>
    <row r="258" spans="4:26" s="51" customFormat="1" x14ac:dyDescent="0.25">
      <c r="D258" s="53"/>
      <c r="E258" s="54"/>
      <c r="F258" s="55"/>
      <c r="G258" s="55"/>
      <c r="H258" s="56"/>
      <c r="I258" s="55"/>
      <c r="J258" s="56"/>
      <c r="K258" s="55"/>
      <c r="X258" s="50"/>
      <c r="Z258" s="52"/>
    </row>
    <row r="259" spans="4:26" s="51" customFormat="1" x14ac:dyDescent="0.25">
      <c r="D259" s="53"/>
      <c r="E259" s="54"/>
      <c r="F259" s="55"/>
      <c r="G259" s="55"/>
      <c r="H259" s="56"/>
      <c r="I259" s="55"/>
      <c r="J259" s="56"/>
      <c r="K259" s="55"/>
      <c r="X259" s="50"/>
      <c r="Z259" s="52"/>
    </row>
    <row r="260" spans="4:26" s="51" customFormat="1" x14ac:dyDescent="0.25">
      <c r="D260" s="53"/>
      <c r="E260" s="54"/>
      <c r="F260" s="55"/>
      <c r="G260" s="55"/>
      <c r="H260" s="56"/>
      <c r="I260" s="55"/>
      <c r="J260" s="56"/>
      <c r="K260" s="55"/>
      <c r="X260" s="50"/>
      <c r="Z260" s="52"/>
    </row>
    <row r="261" spans="4:26" s="51" customFormat="1" x14ac:dyDescent="0.25">
      <c r="D261" s="53"/>
      <c r="E261" s="54"/>
      <c r="F261" s="55"/>
      <c r="G261" s="55"/>
      <c r="H261" s="56"/>
      <c r="I261" s="55"/>
      <c r="J261" s="56"/>
      <c r="K261" s="55"/>
      <c r="X261" s="50"/>
      <c r="Z261" s="52"/>
    </row>
    <row r="262" spans="4:26" s="51" customFormat="1" x14ac:dyDescent="0.25">
      <c r="D262" s="53"/>
      <c r="E262" s="54"/>
      <c r="F262" s="55"/>
      <c r="G262" s="55"/>
      <c r="H262" s="56"/>
      <c r="I262" s="55"/>
      <c r="J262" s="56"/>
      <c r="K262" s="55"/>
      <c r="X262" s="50"/>
      <c r="Z262" s="52"/>
    </row>
    <row r="263" spans="4:26" s="51" customFormat="1" x14ac:dyDescent="0.25">
      <c r="D263" s="53"/>
      <c r="E263" s="54"/>
      <c r="F263" s="55"/>
      <c r="G263" s="55"/>
      <c r="H263" s="56"/>
      <c r="I263" s="55"/>
      <c r="J263" s="56"/>
      <c r="K263" s="55"/>
      <c r="X263" s="50"/>
      <c r="Z263" s="52"/>
    </row>
    <row r="264" spans="4:26" s="51" customFormat="1" x14ac:dyDescent="0.25">
      <c r="D264" s="53"/>
      <c r="E264" s="54"/>
      <c r="F264" s="55"/>
      <c r="G264" s="55"/>
      <c r="H264" s="56"/>
      <c r="I264" s="55"/>
      <c r="J264" s="56"/>
      <c r="K264" s="55"/>
      <c r="X264" s="50"/>
      <c r="Z264" s="52"/>
    </row>
    <row r="265" spans="4:26" s="51" customFormat="1" x14ac:dyDescent="0.25">
      <c r="D265" s="53"/>
      <c r="E265" s="54"/>
      <c r="F265" s="55"/>
      <c r="G265" s="55"/>
      <c r="H265" s="56"/>
      <c r="I265" s="55"/>
      <c r="J265" s="56"/>
      <c r="K265" s="55"/>
      <c r="X265" s="50"/>
      <c r="Z265" s="52"/>
    </row>
    <row r="266" spans="4:26" s="51" customFormat="1" x14ac:dyDescent="0.25">
      <c r="D266" s="53"/>
      <c r="E266" s="54"/>
      <c r="F266" s="55"/>
      <c r="G266" s="55"/>
      <c r="H266" s="56"/>
      <c r="I266" s="55"/>
      <c r="J266" s="56"/>
      <c r="K266" s="55"/>
      <c r="X266" s="50"/>
      <c r="Z266" s="52"/>
    </row>
    <row r="267" spans="4:26" s="51" customFormat="1" x14ac:dyDescent="0.25">
      <c r="D267" s="53"/>
      <c r="E267" s="54"/>
      <c r="F267" s="55"/>
      <c r="G267" s="55"/>
      <c r="H267" s="56"/>
      <c r="I267" s="55"/>
      <c r="J267" s="56"/>
      <c r="K267" s="55"/>
      <c r="X267" s="50"/>
      <c r="Z267" s="52"/>
    </row>
    <row r="268" spans="4:26" s="51" customFormat="1" x14ac:dyDescent="0.25">
      <c r="D268" s="53"/>
      <c r="E268" s="54"/>
      <c r="F268" s="55"/>
      <c r="G268" s="55"/>
      <c r="H268" s="56"/>
      <c r="I268" s="55"/>
      <c r="J268" s="56"/>
      <c r="K268" s="55"/>
      <c r="X268" s="50"/>
      <c r="Z268" s="52"/>
    </row>
    <row r="269" spans="4:26" s="51" customFormat="1" x14ac:dyDescent="0.25">
      <c r="D269" s="53"/>
      <c r="E269" s="54"/>
      <c r="F269" s="55"/>
      <c r="G269" s="55"/>
      <c r="H269" s="56"/>
      <c r="I269" s="55"/>
      <c r="J269" s="56"/>
      <c r="K269" s="55"/>
      <c r="X269" s="50"/>
      <c r="Z269" s="52"/>
    </row>
    <row r="270" spans="4:26" s="51" customFormat="1" x14ac:dyDescent="0.25">
      <c r="D270" s="53"/>
      <c r="E270" s="54"/>
      <c r="F270" s="55"/>
      <c r="G270" s="55"/>
      <c r="H270" s="56"/>
      <c r="I270" s="55"/>
      <c r="J270" s="56"/>
      <c r="K270" s="55"/>
      <c r="X270" s="50"/>
      <c r="Z270" s="52"/>
    </row>
    <row r="271" spans="4:26" s="51" customFormat="1" x14ac:dyDescent="0.25">
      <c r="D271" s="53"/>
      <c r="E271" s="54"/>
      <c r="F271" s="55"/>
      <c r="G271" s="55"/>
      <c r="H271" s="56"/>
      <c r="I271" s="55"/>
      <c r="J271" s="56"/>
      <c r="K271" s="55"/>
      <c r="X271" s="50"/>
      <c r="Z271" s="52"/>
    </row>
    <row r="272" spans="4:26" s="51" customFormat="1" x14ac:dyDescent="0.25">
      <c r="D272" s="53"/>
      <c r="E272" s="54"/>
      <c r="F272" s="55"/>
      <c r="G272" s="55"/>
      <c r="H272" s="56"/>
      <c r="I272" s="55"/>
      <c r="J272" s="56"/>
      <c r="K272" s="55"/>
      <c r="X272" s="50"/>
      <c r="Z272" s="52"/>
    </row>
    <row r="273" spans="4:26" s="51" customFormat="1" x14ac:dyDescent="0.25">
      <c r="D273" s="53"/>
      <c r="E273" s="54"/>
      <c r="F273" s="55"/>
      <c r="G273" s="55"/>
      <c r="H273" s="56"/>
      <c r="I273" s="55"/>
      <c r="J273" s="56"/>
      <c r="K273" s="55"/>
      <c r="X273" s="50"/>
      <c r="Z273" s="52"/>
    </row>
    <row r="274" spans="4:26" s="51" customFormat="1" x14ac:dyDescent="0.25">
      <c r="D274" s="53"/>
      <c r="E274" s="54"/>
      <c r="F274" s="55"/>
      <c r="G274" s="55"/>
      <c r="H274" s="56"/>
      <c r="I274" s="55"/>
      <c r="J274" s="56"/>
      <c r="K274" s="55"/>
      <c r="X274" s="50"/>
      <c r="Z274" s="52"/>
    </row>
    <row r="275" spans="4:26" s="51" customFormat="1" x14ac:dyDescent="0.25">
      <c r="D275" s="53"/>
      <c r="E275" s="54"/>
      <c r="F275" s="55"/>
      <c r="G275" s="55"/>
      <c r="H275" s="56"/>
      <c r="I275" s="55"/>
      <c r="J275" s="56"/>
      <c r="K275" s="55"/>
      <c r="X275" s="50"/>
      <c r="Z275" s="52"/>
    </row>
    <row r="276" spans="4:26" s="51" customFormat="1" x14ac:dyDescent="0.25">
      <c r="D276" s="53"/>
      <c r="E276" s="54"/>
      <c r="F276" s="55"/>
      <c r="G276" s="55"/>
      <c r="H276" s="56"/>
      <c r="I276" s="55"/>
      <c r="J276" s="56"/>
      <c r="K276" s="55"/>
      <c r="X276" s="50"/>
      <c r="Z276" s="52"/>
    </row>
    <row r="277" spans="4:26" s="51" customFormat="1" x14ac:dyDescent="0.25">
      <c r="D277" s="53"/>
      <c r="E277" s="54"/>
      <c r="F277" s="55"/>
      <c r="G277" s="55"/>
      <c r="H277" s="56"/>
      <c r="I277" s="55"/>
      <c r="J277" s="56"/>
      <c r="K277" s="55"/>
      <c r="X277" s="50"/>
      <c r="Z277" s="52"/>
    </row>
    <row r="278" spans="4:26" s="51" customFormat="1" x14ac:dyDescent="0.25">
      <c r="D278" s="53"/>
      <c r="E278" s="54"/>
      <c r="F278" s="55"/>
      <c r="G278" s="55"/>
      <c r="H278" s="56"/>
      <c r="I278" s="55"/>
      <c r="J278" s="56"/>
      <c r="K278" s="55"/>
      <c r="X278" s="50"/>
      <c r="Z278" s="52"/>
    </row>
    <row r="279" spans="4:26" s="51" customFormat="1" x14ac:dyDescent="0.25">
      <c r="D279" s="53"/>
      <c r="E279" s="54"/>
      <c r="F279" s="55"/>
      <c r="G279" s="55"/>
      <c r="H279" s="56"/>
      <c r="I279" s="55"/>
      <c r="J279" s="56"/>
      <c r="K279" s="55"/>
      <c r="X279" s="50"/>
      <c r="Z279" s="52"/>
    </row>
    <row r="280" spans="4:26" s="51" customFormat="1" x14ac:dyDescent="0.25">
      <c r="D280" s="53"/>
      <c r="E280" s="54"/>
      <c r="F280" s="55"/>
      <c r="G280" s="55"/>
      <c r="H280" s="56"/>
      <c r="I280" s="55"/>
      <c r="J280" s="56"/>
      <c r="K280" s="55"/>
      <c r="X280" s="50"/>
      <c r="Z280" s="52"/>
    </row>
    <row r="281" spans="4:26" s="51" customFormat="1" x14ac:dyDescent="0.25">
      <c r="D281" s="53"/>
      <c r="E281" s="54"/>
      <c r="F281" s="55"/>
      <c r="G281" s="55"/>
      <c r="H281" s="56"/>
      <c r="I281" s="55"/>
      <c r="J281" s="56"/>
      <c r="K281" s="55"/>
      <c r="X281" s="50"/>
      <c r="Z281" s="52"/>
    </row>
    <row r="282" spans="4:26" s="51" customFormat="1" x14ac:dyDescent="0.25">
      <c r="D282" s="53"/>
      <c r="E282" s="54"/>
      <c r="F282" s="55"/>
      <c r="G282" s="55"/>
      <c r="H282" s="56"/>
      <c r="I282" s="55"/>
      <c r="J282" s="56"/>
      <c r="K282" s="55"/>
      <c r="X282" s="50"/>
      <c r="Z282" s="52"/>
    </row>
    <row r="283" spans="4:26" s="51" customFormat="1" x14ac:dyDescent="0.25">
      <c r="D283" s="53"/>
      <c r="E283" s="54"/>
      <c r="F283" s="55"/>
      <c r="G283" s="55"/>
      <c r="H283" s="56"/>
      <c r="I283" s="55"/>
      <c r="J283" s="56"/>
      <c r="K283" s="55"/>
      <c r="X283" s="50"/>
      <c r="Z283" s="52"/>
    </row>
    <row r="284" spans="4:26" s="51" customFormat="1" x14ac:dyDescent="0.25">
      <c r="D284" s="53"/>
      <c r="E284" s="54"/>
      <c r="F284" s="55"/>
      <c r="G284" s="55"/>
      <c r="H284" s="56"/>
      <c r="I284" s="55"/>
      <c r="J284" s="56"/>
      <c r="K284" s="55"/>
      <c r="X284" s="50"/>
      <c r="Z284" s="52"/>
    </row>
    <row r="285" spans="4:26" s="51" customFormat="1" x14ac:dyDescent="0.25">
      <c r="D285" s="53"/>
      <c r="E285" s="54"/>
      <c r="F285" s="55"/>
      <c r="G285" s="55"/>
      <c r="H285" s="56"/>
      <c r="I285" s="55"/>
      <c r="J285" s="56"/>
      <c r="K285" s="55"/>
      <c r="X285" s="50"/>
      <c r="Z285" s="52"/>
    </row>
    <row r="286" spans="4:26" s="51" customFormat="1" x14ac:dyDescent="0.25">
      <c r="D286" s="53"/>
      <c r="E286" s="54"/>
      <c r="F286" s="55"/>
      <c r="G286" s="55"/>
      <c r="H286" s="56"/>
      <c r="I286" s="55"/>
      <c r="J286" s="56"/>
      <c r="K286" s="55"/>
      <c r="X286" s="50"/>
      <c r="Z286" s="52"/>
    </row>
    <row r="287" spans="4:26" s="51" customFormat="1" x14ac:dyDescent="0.25">
      <c r="D287" s="53"/>
      <c r="E287" s="54"/>
      <c r="F287" s="55"/>
      <c r="G287" s="55"/>
      <c r="H287" s="56"/>
      <c r="I287" s="55"/>
      <c r="J287" s="56"/>
      <c r="K287" s="55"/>
      <c r="X287" s="50"/>
      <c r="Z287" s="52"/>
    </row>
    <row r="288" spans="4:26" s="51" customFormat="1" x14ac:dyDescent="0.25">
      <c r="D288" s="53"/>
      <c r="E288" s="54"/>
      <c r="F288" s="55"/>
      <c r="G288" s="55"/>
      <c r="H288" s="56"/>
      <c r="I288" s="55"/>
      <c r="J288" s="56"/>
      <c r="K288" s="55"/>
      <c r="X288" s="50"/>
      <c r="Z288" s="52"/>
    </row>
    <row r="289" spans="4:26" s="51" customFormat="1" x14ac:dyDescent="0.25">
      <c r="D289" s="53"/>
      <c r="E289" s="54"/>
      <c r="F289" s="55"/>
      <c r="G289" s="55"/>
      <c r="H289" s="56"/>
      <c r="I289" s="55"/>
      <c r="J289" s="56"/>
      <c r="K289" s="55"/>
      <c r="X289" s="50"/>
      <c r="Z289" s="52"/>
    </row>
    <row r="290" spans="4:26" s="51" customFormat="1" x14ac:dyDescent="0.25">
      <c r="D290" s="53"/>
      <c r="E290" s="54"/>
      <c r="F290" s="55"/>
      <c r="G290" s="55"/>
      <c r="H290" s="56"/>
      <c r="I290" s="55"/>
      <c r="J290" s="56"/>
      <c r="K290" s="55"/>
      <c r="X290" s="50"/>
      <c r="Z290" s="52"/>
    </row>
    <row r="291" spans="4:26" s="51" customFormat="1" x14ac:dyDescent="0.25">
      <c r="D291" s="53"/>
      <c r="E291" s="54"/>
      <c r="F291" s="55"/>
      <c r="G291" s="55"/>
      <c r="H291" s="56"/>
      <c r="I291" s="55"/>
      <c r="J291" s="56"/>
      <c r="K291" s="55"/>
      <c r="X291" s="50"/>
      <c r="Z291" s="52"/>
    </row>
    <row r="292" spans="4:26" s="51" customFormat="1" x14ac:dyDescent="0.25">
      <c r="D292" s="53"/>
      <c r="E292" s="54"/>
      <c r="F292" s="55"/>
      <c r="G292" s="55"/>
      <c r="H292" s="56"/>
      <c r="I292" s="55"/>
      <c r="J292" s="56"/>
      <c r="K292" s="55"/>
      <c r="X292" s="50"/>
      <c r="Z292" s="52"/>
    </row>
    <row r="293" spans="4:26" s="51" customFormat="1" x14ac:dyDescent="0.25">
      <c r="D293" s="53"/>
      <c r="E293" s="54"/>
      <c r="F293" s="55"/>
      <c r="G293" s="55"/>
      <c r="H293" s="56"/>
      <c r="I293" s="55"/>
      <c r="J293" s="56"/>
      <c r="K293" s="55"/>
      <c r="X293" s="50"/>
      <c r="Z293" s="52"/>
    </row>
    <row r="294" spans="4:26" s="51" customFormat="1" x14ac:dyDescent="0.25">
      <c r="D294" s="53"/>
      <c r="E294" s="54"/>
      <c r="F294" s="55"/>
      <c r="G294" s="55"/>
      <c r="H294" s="56"/>
      <c r="I294" s="55"/>
      <c r="J294" s="56"/>
      <c r="K294" s="55"/>
      <c r="X294" s="50"/>
      <c r="Z294" s="52"/>
    </row>
    <row r="295" spans="4:26" s="51" customFormat="1" x14ac:dyDescent="0.25">
      <c r="D295" s="53"/>
      <c r="E295" s="54"/>
      <c r="F295" s="55"/>
      <c r="G295" s="55"/>
      <c r="H295" s="56"/>
      <c r="I295" s="55"/>
      <c r="J295" s="56"/>
      <c r="K295" s="55"/>
      <c r="X295" s="50"/>
      <c r="Z295" s="52"/>
    </row>
    <row r="296" spans="4:26" s="51" customFormat="1" x14ac:dyDescent="0.25">
      <c r="D296" s="53"/>
      <c r="E296" s="54"/>
      <c r="F296" s="55"/>
      <c r="G296" s="55"/>
      <c r="H296" s="56"/>
      <c r="I296" s="55"/>
      <c r="J296" s="56"/>
      <c r="K296" s="55"/>
      <c r="X296" s="50"/>
      <c r="Z296" s="52"/>
    </row>
    <row r="297" spans="4:26" s="51" customFormat="1" x14ac:dyDescent="0.25">
      <c r="D297" s="53"/>
      <c r="E297" s="54"/>
      <c r="F297" s="55"/>
      <c r="G297" s="55"/>
      <c r="H297" s="56"/>
      <c r="I297" s="55"/>
      <c r="J297" s="56"/>
      <c r="K297" s="55"/>
      <c r="X297" s="50"/>
      <c r="Z297" s="52"/>
    </row>
    <row r="298" spans="4:26" s="51" customFormat="1" x14ac:dyDescent="0.25">
      <c r="D298" s="53"/>
      <c r="E298" s="54"/>
      <c r="F298" s="55"/>
      <c r="G298" s="55"/>
      <c r="H298" s="56"/>
      <c r="I298" s="55"/>
      <c r="J298" s="56"/>
      <c r="K298" s="55"/>
      <c r="X298" s="50"/>
      <c r="Z298" s="52"/>
    </row>
    <row r="299" spans="4:26" s="51" customFormat="1" x14ac:dyDescent="0.25">
      <c r="D299" s="53"/>
      <c r="E299" s="54"/>
      <c r="F299" s="55"/>
      <c r="G299" s="55"/>
      <c r="H299" s="56"/>
      <c r="I299" s="55"/>
      <c r="J299" s="56"/>
      <c r="K299" s="55"/>
      <c r="X299" s="50"/>
      <c r="Z299" s="52"/>
    </row>
    <row r="300" spans="4:26" s="51" customFormat="1" x14ac:dyDescent="0.25">
      <c r="D300" s="53"/>
      <c r="E300" s="54"/>
      <c r="F300" s="55"/>
      <c r="G300" s="55"/>
      <c r="H300" s="56"/>
      <c r="I300" s="55"/>
      <c r="J300" s="56"/>
      <c r="K300" s="55"/>
      <c r="X300" s="50"/>
      <c r="Z300" s="52"/>
    </row>
    <row r="301" spans="4:26" s="51" customFormat="1" x14ac:dyDescent="0.25">
      <c r="D301" s="53"/>
      <c r="E301" s="54"/>
      <c r="F301" s="55"/>
      <c r="G301" s="55"/>
      <c r="H301" s="56"/>
      <c r="I301" s="55"/>
      <c r="J301" s="56"/>
      <c r="K301" s="55"/>
      <c r="X301" s="50"/>
      <c r="Z301" s="52"/>
    </row>
    <row r="302" spans="4:26" s="51" customFormat="1" x14ac:dyDescent="0.25">
      <c r="D302" s="53"/>
      <c r="E302" s="54"/>
      <c r="F302" s="55"/>
      <c r="G302" s="55"/>
      <c r="H302" s="56"/>
      <c r="I302" s="55"/>
      <c r="J302" s="56"/>
      <c r="K302" s="55"/>
      <c r="X302" s="50"/>
      <c r="Z302" s="52"/>
    </row>
    <row r="303" spans="4:26" s="51" customFormat="1" x14ac:dyDescent="0.25">
      <c r="D303" s="53"/>
      <c r="E303" s="54"/>
      <c r="F303" s="55"/>
      <c r="G303" s="55"/>
      <c r="H303" s="56"/>
      <c r="I303" s="55"/>
      <c r="J303" s="56"/>
      <c r="K303" s="55"/>
      <c r="X303" s="50"/>
      <c r="Z303" s="52"/>
    </row>
    <row r="304" spans="4:26" s="51" customFormat="1" x14ac:dyDescent="0.25">
      <c r="D304" s="53"/>
      <c r="E304" s="54"/>
      <c r="F304" s="55"/>
      <c r="G304" s="55"/>
      <c r="H304" s="56"/>
      <c r="I304" s="55"/>
      <c r="J304" s="56"/>
      <c r="K304" s="55"/>
      <c r="X304" s="50"/>
      <c r="Z304" s="52"/>
    </row>
    <row r="305" spans="4:26" s="51" customFormat="1" x14ac:dyDescent="0.25">
      <c r="D305" s="53"/>
      <c r="E305" s="54"/>
      <c r="F305" s="55"/>
      <c r="G305" s="55"/>
      <c r="H305" s="56"/>
      <c r="I305" s="55"/>
      <c r="J305" s="56"/>
      <c r="K305" s="55"/>
      <c r="X305" s="50"/>
      <c r="Z305" s="52"/>
    </row>
    <row r="306" spans="4:26" s="51" customFormat="1" x14ac:dyDescent="0.25">
      <c r="D306" s="53"/>
      <c r="E306" s="54"/>
      <c r="F306" s="55"/>
      <c r="G306" s="55"/>
      <c r="H306" s="56"/>
      <c r="I306" s="55"/>
      <c r="J306" s="56"/>
      <c r="K306" s="55"/>
      <c r="X306" s="50"/>
      <c r="Z306" s="52"/>
    </row>
    <row r="307" spans="4:26" s="51" customFormat="1" x14ac:dyDescent="0.25">
      <c r="D307" s="53"/>
      <c r="E307" s="54"/>
      <c r="F307" s="55"/>
      <c r="G307" s="55"/>
      <c r="H307" s="56"/>
      <c r="I307" s="55"/>
      <c r="J307" s="56"/>
      <c r="K307" s="55"/>
      <c r="X307" s="50"/>
      <c r="Z307" s="52"/>
    </row>
    <row r="308" spans="4:26" s="51" customFormat="1" x14ac:dyDescent="0.25">
      <c r="D308" s="53"/>
      <c r="E308" s="54"/>
      <c r="F308" s="55"/>
      <c r="G308" s="55"/>
      <c r="H308" s="56"/>
      <c r="I308" s="55"/>
      <c r="J308" s="56"/>
      <c r="K308" s="55"/>
      <c r="X308" s="50"/>
      <c r="Z308" s="52"/>
    </row>
    <row r="309" spans="4:26" s="51" customFormat="1" x14ac:dyDescent="0.25">
      <c r="D309" s="53"/>
      <c r="E309" s="54"/>
      <c r="F309" s="55"/>
      <c r="G309" s="55"/>
      <c r="H309" s="56"/>
      <c r="I309" s="55"/>
      <c r="J309" s="56"/>
      <c r="K309" s="55"/>
      <c r="X309" s="50"/>
      <c r="Z309" s="52"/>
    </row>
    <row r="310" spans="4:26" s="51" customFormat="1" x14ac:dyDescent="0.25">
      <c r="D310" s="53"/>
      <c r="E310" s="54"/>
      <c r="F310" s="55"/>
      <c r="G310" s="55"/>
      <c r="H310" s="56"/>
      <c r="I310" s="55"/>
      <c r="J310" s="56"/>
      <c r="K310" s="55"/>
      <c r="X310" s="50"/>
      <c r="Z310" s="52"/>
    </row>
    <row r="311" spans="4:26" s="51" customFormat="1" x14ac:dyDescent="0.25">
      <c r="D311" s="53"/>
      <c r="E311" s="54"/>
      <c r="F311" s="55"/>
      <c r="G311" s="55"/>
      <c r="H311" s="56"/>
      <c r="I311" s="55"/>
      <c r="J311" s="56"/>
      <c r="K311" s="55"/>
      <c r="X311" s="50"/>
      <c r="Z311" s="52"/>
    </row>
    <row r="312" spans="4:26" s="51" customFormat="1" x14ac:dyDescent="0.25">
      <c r="D312" s="53"/>
      <c r="E312" s="54"/>
      <c r="F312" s="55"/>
      <c r="G312" s="55"/>
      <c r="H312" s="56"/>
      <c r="I312" s="55"/>
      <c r="J312" s="56"/>
      <c r="K312" s="55"/>
      <c r="X312" s="50"/>
      <c r="Z312" s="52"/>
    </row>
    <row r="313" spans="4:26" s="51" customFormat="1" x14ac:dyDescent="0.25">
      <c r="D313" s="53"/>
      <c r="E313" s="54"/>
      <c r="F313" s="55"/>
      <c r="G313" s="55"/>
      <c r="H313" s="56"/>
      <c r="I313" s="55"/>
      <c r="J313" s="56"/>
      <c r="K313" s="55"/>
      <c r="X313" s="50"/>
      <c r="Z313" s="52"/>
    </row>
    <row r="314" spans="4:26" s="51" customFormat="1" x14ac:dyDescent="0.25">
      <c r="D314" s="53"/>
      <c r="E314" s="54"/>
      <c r="F314" s="55"/>
      <c r="G314" s="55"/>
      <c r="H314" s="56"/>
      <c r="I314" s="55"/>
      <c r="J314" s="56"/>
      <c r="K314" s="55"/>
      <c r="X314" s="50"/>
      <c r="Z314" s="52"/>
    </row>
    <row r="315" spans="4:26" s="51" customFormat="1" x14ac:dyDescent="0.25">
      <c r="D315" s="53"/>
      <c r="E315" s="54"/>
      <c r="F315" s="55"/>
      <c r="G315" s="55"/>
      <c r="H315" s="56"/>
      <c r="I315" s="55"/>
      <c r="J315" s="56"/>
      <c r="K315" s="55"/>
      <c r="X315" s="50"/>
      <c r="Z315" s="52"/>
    </row>
    <row r="316" spans="4:26" s="51" customFormat="1" x14ac:dyDescent="0.25">
      <c r="D316" s="53"/>
      <c r="E316" s="54"/>
      <c r="F316" s="55"/>
      <c r="G316" s="55"/>
      <c r="H316" s="56"/>
      <c r="I316" s="55"/>
      <c r="J316" s="56"/>
      <c r="K316" s="55"/>
      <c r="X316" s="50"/>
      <c r="Z316" s="52"/>
    </row>
    <row r="317" spans="4:26" s="51" customFormat="1" x14ac:dyDescent="0.25">
      <c r="D317" s="53"/>
      <c r="E317" s="54"/>
      <c r="F317" s="55"/>
      <c r="G317" s="55"/>
      <c r="H317" s="56"/>
      <c r="I317" s="55"/>
      <c r="J317" s="56"/>
      <c r="K317" s="55"/>
      <c r="X317" s="50"/>
      <c r="Z317" s="52"/>
    </row>
    <row r="318" spans="4:26" s="51" customFormat="1" x14ac:dyDescent="0.25">
      <c r="D318" s="53"/>
      <c r="E318" s="54"/>
      <c r="F318" s="55"/>
      <c r="G318" s="55"/>
      <c r="H318" s="56"/>
      <c r="I318" s="55"/>
      <c r="J318" s="56"/>
      <c r="K318" s="55"/>
      <c r="X318" s="50"/>
      <c r="Z318" s="52"/>
    </row>
    <row r="319" spans="4:26" s="51" customFormat="1" x14ac:dyDescent="0.25">
      <c r="D319" s="53"/>
      <c r="E319" s="54"/>
      <c r="F319" s="55"/>
      <c r="G319" s="55"/>
      <c r="H319" s="56"/>
      <c r="I319" s="55"/>
      <c r="J319" s="56"/>
      <c r="K319" s="55"/>
      <c r="X319" s="50"/>
      <c r="Z319" s="52"/>
    </row>
    <row r="320" spans="4:26" s="51" customFormat="1" x14ac:dyDescent="0.25">
      <c r="D320" s="53"/>
      <c r="E320" s="54"/>
      <c r="F320" s="55"/>
      <c r="G320" s="55"/>
      <c r="H320" s="56"/>
      <c r="I320" s="55"/>
      <c r="J320" s="56"/>
      <c r="K320" s="55"/>
      <c r="X320" s="50"/>
      <c r="Z320" s="52"/>
    </row>
    <row r="321" spans="4:26" s="51" customFormat="1" x14ac:dyDescent="0.25">
      <c r="D321" s="53"/>
      <c r="E321" s="54"/>
      <c r="F321" s="55"/>
      <c r="G321" s="55"/>
      <c r="H321" s="56"/>
      <c r="I321" s="55"/>
      <c r="J321" s="56"/>
      <c r="K321" s="55"/>
      <c r="X321" s="50"/>
      <c r="Z321" s="52"/>
    </row>
    <row r="322" spans="4:26" s="51" customFormat="1" x14ac:dyDescent="0.25">
      <c r="D322" s="53"/>
      <c r="E322" s="54"/>
      <c r="F322" s="55"/>
      <c r="G322" s="55"/>
      <c r="H322" s="56"/>
      <c r="I322" s="55"/>
      <c r="J322" s="56"/>
      <c r="K322" s="55"/>
      <c r="X322" s="50"/>
      <c r="Z322" s="52"/>
    </row>
    <row r="323" spans="4:26" s="51" customFormat="1" x14ac:dyDescent="0.25">
      <c r="D323" s="53"/>
      <c r="E323" s="54"/>
      <c r="F323" s="55"/>
      <c r="G323" s="55"/>
      <c r="H323" s="56"/>
      <c r="I323" s="55"/>
      <c r="J323" s="56"/>
      <c r="K323" s="55"/>
      <c r="X323" s="50"/>
      <c r="Z323" s="52"/>
    </row>
    <row r="324" spans="4:26" s="51" customFormat="1" x14ac:dyDescent="0.25">
      <c r="D324" s="53"/>
      <c r="E324" s="54"/>
      <c r="F324" s="55"/>
      <c r="G324" s="55"/>
      <c r="H324" s="56"/>
      <c r="I324" s="55"/>
      <c r="J324" s="56"/>
      <c r="K324" s="55"/>
      <c r="X324" s="50"/>
      <c r="Z324" s="52"/>
    </row>
    <row r="325" spans="4:26" s="51" customFormat="1" x14ac:dyDescent="0.25">
      <c r="D325" s="53"/>
      <c r="E325" s="54"/>
      <c r="F325" s="55"/>
      <c r="G325" s="55"/>
      <c r="H325" s="56"/>
      <c r="I325" s="55"/>
      <c r="J325" s="56"/>
      <c r="K325" s="55"/>
      <c r="X325" s="50"/>
      <c r="Z325" s="52"/>
    </row>
    <row r="326" spans="4:26" s="51" customFormat="1" x14ac:dyDescent="0.25">
      <c r="D326" s="53"/>
      <c r="E326" s="54"/>
      <c r="F326" s="55"/>
      <c r="G326" s="55"/>
      <c r="H326" s="56"/>
      <c r="I326" s="55"/>
      <c r="J326" s="56"/>
      <c r="K326" s="55"/>
      <c r="X326" s="50"/>
      <c r="Z326" s="52"/>
    </row>
    <row r="327" spans="4:26" s="51" customFormat="1" x14ac:dyDescent="0.25">
      <c r="D327" s="53"/>
      <c r="E327" s="54"/>
      <c r="F327" s="55"/>
      <c r="G327" s="55"/>
      <c r="H327" s="56"/>
      <c r="I327" s="55"/>
      <c r="J327" s="56"/>
      <c r="K327" s="55"/>
      <c r="X327" s="50"/>
      <c r="Z327" s="52"/>
    </row>
    <row r="328" spans="4:26" s="51" customFormat="1" x14ac:dyDescent="0.25">
      <c r="D328" s="53"/>
      <c r="E328" s="54"/>
      <c r="F328" s="55"/>
      <c r="G328" s="55"/>
      <c r="H328" s="56"/>
      <c r="I328" s="55"/>
      <c r="J328" s="56"/>
      <c r="K328" s="55"/>
      <c r="X328" s="50"/>
      <c r="Z328" s="52"/>
    </row>
    <row r="329" spans="4:26" s="51" customFormat="1" x14ac:dyDescent="0.25">
      <c r="D329" s="53"/>
      <c r="E329" s="54"/>
      <c r="F329" s="55"/>
      <c r="G329" s="55"/>
      <c r="H329" s="56"/>
      <c r="I329" s="55"/>
      <c r="J329" s="56"/>
      <c r="K329" s="55"/>
      <c r="X329" s="50"/>
      <c r="Z329" s="52"/>
    </row>
    <row r="330" spans="4:26" s="51" customFormat="1" x14ac:dyDescent="0.25">
      <c r="D330" s="53"/>
      <c r="E330" s="54"/>
      <c r="F330" s="55"/>
      <c r="G330" s="55"/>
      <c r="H330" s="56"/>
      <c r="I330" s="55"/>
      <c r="J330" s="56"/>
      <c r="K330" s="55"/>
      <c r="X330" s="50"/>
      <c r="Z330" s="52"/>
    </row>
    <row r="331" spans="4:26" s="51" customFormat="1" x14ac:dyDescent="0.25">
      <c r="D331" s="53"/>
      <c r="E331" s="54"/>
      <c r="F331" s="55"/>
      <c r="G331" s="55"/>
      <c r="H331" s="56"/>
      <c r="I331" s="55"/>
      <c r="J331" s="56"/>
      <c r="K331" s="55"/>
      <c r="X331" s="50"/>
      <c r="Z331" s="52"/>
    </row>
    <row r="332" spans="4:26" s="51" customFormat="1" x14ac:dyDescent="0.25">
      <c r="D332" s="53"/>
      <c r="E332" s="54"/>
      <c r="F332" s="55"/>
      <c r="G332" s="55"/>
      <c r="H332" s="56"/>
      <c r="I332" s="55"/>
      <c r="J332" s="56"/>
      <c r="K332" s="55"/>
      <c r="X332" s="50"/>
      <c r="Z332" s="52"/>
    </row>
    <row r="333" spans="4:26" s="51" customFormat="1" x14ac:dyDescent="0.25">
      <c r="D333" s="53"/>
      <c r="E333" s="54"/>
      <c r="F333" s="55"/>
      <c r="G333" s="55"/>
      <c r="H333" s="56"/>
      <c r="I333" s="55"/>
      <c r="J333" s="56"/>
      <c r="K333" s="55"/>
      <c r="X333" s="50"/>
      <c r="Z333" s="52"/>
    </row>
    <row r="334" spans="4:26" s="51" customFormat="1" x14ac:dyDescent="0.25">
      <c r="D334" s="53"/>
      <c r="E334" s="54"/>
      <c r="F334" s="55"/>
      <c r="G334" s="55"/>
      <c r="H334" s="56"/>
      <c r="I334" s="55"/>
      <c r="J334" s="56"/>
      <c r="K334" s="55"/>
      <c r="X334" s="50"/>
      <c r="Z334" s="52"/>
    </row>
    <row r="335" spans="4:26" s="51" customFormat="1" x14ac:dyDescent="0.25">
      <c r="D335" s="53"/>
      <c r="E335" s="54"/>
      <c r="F335" s="55"/>
      <c r="G335" s="55"/>
      <c r="H335" s="56"/>
      <c r="I335" s="55"/>
      <c r="J335" s="56"/>
      <c r="K335" s="55"/>
      <c r="X335" s="50"/>
      <c r="Z335" s="52"/>
    </row>
    <row r="336" spans="4:26" s="51" customFormat="1" x14ac:dyDescent="0.25">
      <c r="D336" s="53"/>
      <c r="E336" s="54"/>
      <c r="F336" s="55"/>
      <c r="G336" s="55"/>
      <c r="H336" s="56"/>
      <c r="I336" s="55"/>
      <c r="J336" s="56"/>
      <c r="K336" s="55"/>
      <c r="X336" s="50"/>
      <c r="Z336" s="52"/>
    </row>
    <row r="337" spans="4:26" s="51" customFormat="1" x14ac:dyDescent="0.25">
      <c r="D337" s="53"/>
      <c r="E337" s="54"/>
      <c r="F337" s="55"/>
      <c r="G337" s="55"/>
      <c r="H337" s="56"/>
      <c r="I337" s="55"/>
      <c r="J337" s="56"/>
      <c r="K337" s="55"/>
      <c r="X337" s="50"/>
      <c r="Z337" s="52"/>
    </row>
    <row r="338" spans="4:26" s="51" customFormat="1" x14ac:dyDescent="0.25">
      <c r="D338" s="53"/>
      <c r="E338" s="54"/>
      <c r="F338" s="55"/>
      <c r="G338" s="55"/>
      <c r="H338" s="56"/>
      <c r="I338" s="55"/>
      <c r="J338" s="56"/>
      <c r="K338" s="55"/>
      <c r="X338" s="50"/>
      <c r="Z338" s="52"/>
    </row>
    <row r="339" spans="4:26" s="51" customFormat="1" x14ac:dyDescent="0.25">
      <c r="D339" s="53"/>
      <c r="E339" s="54"/>
      <c r="F339" s="55"/>
      <c r="G339" s="55"/>
      <c r="H339" s="56"/>
      <c r="I339" s="55"/>
      <c r="J339" s="56"/>
      <c r="K339" s="55"/>
      <c r="X339" s="50"/>
      <c r="Z339" s="52"/>
    </row>
    <row r="340" spans="4:26" s="51" customFormat="1" x14ac:dyDescent="0.25">
      <c r="D340" s="53"/>
      <c r="E340" s="54"/>
      <c r="F340" s="55"/>
      <c r="G340" s="55"/>
      <c r="H340" s="56"/>
      <c r="I340" s="55"/>
      <c r="J340" s="56"/>
      <c r="K340" s="55"/>
      <c r="X340" s="50"/>
      <c r="Z340" s="52"/>
    </row>
    <row r="341" spans="4:26" s="51" customFormat="1" x14ac:dyDescent="0.25">
      <c r="D341" s="53"/>
      <c r="E341" s="54"/>
      <c r="F341" s="55"/>
      <c r="G341" s="55"/>
      <c r="H341" s="56"/>
      <c r="I341" s="55"/>
      <c r="J341" s="56"/>
      <c r="K341" s="55"/>
      <c r="X341" s="50"/>
      <c r="Z341" s="52"/>
    </row>
    <row r="342" spans="4:26" s="51" customFormat="1" x14ac:dyDescent="0.25">
      <c r="D342" s="53"/>
      <c r="E342" s="54"/>
      <c r="F342" s="55"/>
      <c r="G342" s="55"/>
      <c r="H342" s="56"/>
      <c r="I342" s="55"/>
      <c r="J342" s="56"/>
      <c r="K342" s="55"/>
      <c r="X342" s="50"/>
      <c r="Z342" s="52"/>
    </row>
    <row r="343" spans="4:26" s="51" customFormat="1" x14ac:dyDescent="0.25">
      <c r="D343" s="53"/>
      <c r="E343" s="54"/>
      <c r="F343" s="55"/>
      <c r="G343" s="55"/>
      <c r="H343" s="56"/>
      <c r="I343" s="55"/>
      <c r="J343" s="56"/>
      <c r="K343" s="55"/>
      <c r="X343" s="50"/>
      <c r="Z343" s="52"/>
    </row>
    <row r="344" spans="4:26" s="51" customFormat="1" x14ac:dyDescent="0.25">
      <c r="D344" s="53"/>
      <c r="E344" s="54"/>
      <c r="F344" s="55"/>
      <c r="G344" s="55"/>
      <c r="H344" s="56"/>
      <c r="I344" s="55"/>
      <c r="J344" s="56"/>
      <c r="K344" s="55"/>
      <c r="X344" s="50"/>
      <c r="Z344" s="52"/>
    </row>
    <row r="345" spans="4:26" s="51" customFormat="1" x14ac:dyDescent="0.25">
      <c r="D345" s="53"/>
      <c r="E345" s="54"/>
      <c r="F345" s="55"/>
      <c r="G345" s="55"/>
      <c r="H345" s="56"/>
      <c r="I345" s="55"/>
      <c r="J345" s="56"/>
      <c r="K345" s="55"/>
      <c r="X345" s="50"/>
      <c r="Z345" s="52"/>
    </row>
    <row r="346" spans="4:26" s="51" customFormat="1" x14ac:dyDescent="0.25">
      <c r="D346" s="53"/>
      <c r="E346" s="54"/>
      <c r="F346" s="55"/>
      <c r="G346" s="55"/>
      <c r="H346" s="56"/>
      <c r="I346" s="55"/>
      <c r="J346" s="56"/>
      <c r="K346" s="55"/>
      <c r="X346" s="50"/>
      <c r="Z346" s="52"/>
    </row>
    <row r="347" spans="4:26" s="51" customFormat="1" x14ac:dyDescent="0.25">
      <c r="D347" s="53"/>
      <c r="E347" s="54"/>
      <c r="F347" s="55"/>
      <c r="G347" s="55"/>
      <c r="H347" s="56"/>
      <c r="I347" s="55"/>
      <c r="J347" s="56"/>
      <c r="K347" s="55"/>
      <c r="X347" s="50"/>
      <c r="Z347" s="52"/>
    </row>
    <row r="348" spans="4:26" s="51" customFormat="1" x14ac:dyDescent="0.25">
      <c r="D348" s="53"/>
      <c r="E348" s="54"/>
      <c r="F348" s="55"/>
      <c r="G348" s="55"/>
      <c r="H348" s="56"/>
      <c r="I348" s="55"/>
      <c r="J348" s="56"/>
      <c r="K348" s="55"/>
      <c r="X348" s="50"/>
      <c r="Z348" s="52"/>
    </row>
    <row r="349" spans="4:26" s="51" customFormat="1" x14ac:dyDescent="0.25">
      <c r="D349" s="53"/>
      <c r="E349" s="54"/>
      <c r="F349" s="55"/>
      <c r="G349" s="55"/>
      <c r="H349" s="56"/>
      <c r="I349" s="55"/>
      <c r="J349" s="56"/>
      <c r="K349" s="55"/>
      <c r="X349" s="50"/>
      <c r="Z349" s="52"/>
    </row>
    <row r="350" spans="4:26" s="51" customFormat="1" x14ac:dyDescent="0.25">
      <c r="D350" s="53"/>
      <c r="E350" s="54"/>
      <c r="F350" s="55"/>
      <c r="G350" s="55"/>
      <c r="H350" s="56"/>
      <c r="I350" s="55"/>
      <c r="J350" s="56"/>
      <c r="K350" s="55"/>
      <c r="X350" s="50"/>
      <c r="Z350" s="52"/>
    </row>
    <row r="351" spans="4:26" s="51" customFormat="1" x14ac:dyDescent="0.25">
      <c r="D351" s="53"/>
      <c r="E351" s="54"/>
      <c r="F351" s="55"/>
      <c r="G351" s="55"/>
      <c r="H351" s="56"/>
      <c r="I351" s="55"/>
      <c r="J351" s="56"/>
      <c r="K351" s="55"/>
      <c r="X351" s="50"/>
      <c r="Z351" s="52"/>
    </row>
    <row r="352" spans="4:26" s="51" customFormat="1" x14ac:dyDescent="0.25">
      <c r="D352" s="53"/>
      <c r="E352" s="54"/>
      <c r="F352" s="55"/>
      <c r="G352" s="55"/>
      <c r="H352" s="56"/>
      <c r="I352" s="55"/>
      <c r="J352" s="56"/>
      <c r="K352" s="55"/>
      <c r="X352" s="50"/>
      <c r="Z352" s="52"/>
    </row>
    <row r="353" spans="4:26" s="51" customFormat="1" x14ac:dyDescent="0.25">
      <c r="D353" s="53"/>
      <c r="E353" s="54"/>
      <c r="F353" s="55"/>
      <c r="G353" s="55"/>
      <c r="H353" s="56"/>
      <c r="I353" s="55"/>
      <c r="J353" s="56"/>
      <c r="K353" s="55"/>
      <c r="X353" s="50"/>
      <c r="Z353" s="52"/>
    </row>
    <row r="354" spans="4:26" s="51" customFormat="1" x14ac:dyDescent="0.25">
      <c r="D354" s="53"/>
      <c r="E354" s="54"/>
      <c r="F354" s="55"/>
      <c r="G354" s="55"/>
      <c r="H354" s="56"/>
      <c r="I354" s="55"/>
      <c r="J354" s="56"/>
      <c r="K354" s="55"/>
      <c r="X354" s="50"/>
      <c r="Z354" s="52"/>
    </row>
    <row r="355" spans="4:26" s="51" customFormat="1" x14ac:dyDescent="0.25">
      <c r="D355" s="53"/>
      <c r="E355" s="54"/>
      <c r="F355" s="55"/>
      <c r="G355" s="55"/>
      <c r="H355" s="56"/>
      <c r="I355" s="55"/>
      <c r="J355" s="56"/>
      <c r="K355" s="55"/>
      <c r="X355" s="50"/>
      <c r="Z355" s="52"/>
    </row>
    <row r="356" spans="4:26" s="51" customFormat="1" x14ac:dyDescent="0.25">
      <c r="D356" s="53"/>
      <c r="E356" s="54"/>
      <c r="F356" s="55"/>
      <c r="G356" s="55"/>
      <c r="H356" s="56"/>
      <c r="I356" s="55"/>
      <c r="J356" s="56"/>
      <c r="K356" s="55"/>
      <c r="X356" s="50"/>
      <c r="Z356" s="52"/>
    </row>
    <row r="357" spans="4:26" s="51" customFormat="1" x14ac:dyDescent="0.25">
      <c r="D357" s="53"/>
      <c r="E357" s="54"/>
      <c r="F357" s="55"/>
      <c r="G357" s="55"/>
      <c r="H357" s="56"/>
      <c r="I357" s="55"/>
      <c r="J357" s="56"/>
      <c r="K357" s="55"/>
      <c r="X357" s="50"/>
      <c r="Z357" s="52"/>
    </row>
    <row r="358" spans="4:26" s="51" customFormat="1" x14ac:dyDescent="0.25">
      <c r="D358" s="53"/>
      <c r="E358" s="54"/>
      <c r="F358" s="55"/>
      <c r="G358" s="55"/>
      <c r="H358" s="56"/>
      <c r="I358" s="55"/>
      <c r="J358" s="56"/>
      <c r="K358" s="55"/>
      <c r="X358" s="50"/>
      <c r="Z358" s="52"/>
    </row>
    <row r="359" spans="4:26" s="51" customFormat="1" x14ac:dyDescent="0.25">
      <c r="D359" s="53"/>
      <c r="E359" s="54"/>
      <c r="F359" s="55"/>
      <c r="G359" s="55"/>
      <c r="H359" s="56"/>
      <c r="I359" s="55"/>
      <c r="J359" s="56"/>
      <c r="K359" s="55"/>
      <c r="X359" s="50"/>
      <c r="Z359" s="52"/>
    </row>
    <row r="360" spans="4:26" s="51" customFormat="1" x14ac:dyDescent="0.25">
      <c r="D360" s="53"/>
      <c r="E360" s="54"/>
      <c r="F360" s="55"/>
      <c r="G360" s="55"/>
      <c r="H360" s="56"/>
      <c r="I360" s="55"/>
      <c r="J360" s="56"/>
      <c r="K360" s="55"/>
      <c r="X360" s="50"/>
      <c r="Z360" s="52"/>
    </row>
    <row r="361" spans="4:26" s="51" customFormat="1" x14ac:dyDescent="0.25">
      <c r="D361" s="53"/>
      <c r="E361" s="54"/>
      <c r="F361" s="55"/>
      <c r="G361" s="55"/>
      <c r="H361" s="56"/>
      <c r="I361" s="55"/>
      <c r="J361" s="56"/>
      <c r="K361" s="55"/>
      <c r="X361" s="50"/>
      <c r="Z361" s="52"/>
    </row>
    <row r="362" spans="4:26" s="51" customFormat="1" x14ac:dyDescent="0.25">
      <c r="D362" s="53"/>
      <c r="E362" s="54"/>
      <c r="F362" s="55"/>
      <c r="G362" s="55"/>
      <c r="H362" s="56"/>
      <c r="I362" s="55"/>
      <c r="J362" s="56"/>
      <c r="K362" s="55"/>
      <c r="X362" s="50"/>
      <c r="Z362" s="52"/>
    </row>
    <row r="363" spans="4:26" s="51" customFormat="1" x14ac:dyDescent="0.25">
      <c r="D363" s="53"/>
      <c r="E363" s="54"/>
      <c r="F363" s="55"/>
      <c r="G363" s="55"/>
      <c r="H363" s="56"/>
      <c r="I363" s="55"/>
      <c r="J363" s="56"/>
      <c r="K363" s="55"/>
      <c r="X363" s="50"/>
      <c r="Z363" s="52"/>
    </row>
    <row r="364" spans="4:26" s="51" customFormat="1" x14ac:dyDescent="0.25">
      <c r="D364" s="53"/>
      <c r="E364" s="54"/>
      <c r="F364" s="55"/>
      <c r="G364" s="55"/>
      <c r="H364" s="56"/>
      <c r="I364" s="55"/>
      <c r="J364" s="56"/>
      <c r="K364" s="55"/>
      <c r="X364" s="50"/>
      <c r="Z364" s="52"/>
    </row>
    <row r="365" spans="4:26" s="51" customFormat="1" x14ac:dyDescent="0.25">
      <c r="D365" s="53"/>
      <c r="E365" s="54"/>
      <c r="F365" s="55"/>
      <c r="G365" s="55"/>
      <c r="H365" s="56"/>
      <c r="I365" s="55"/>
      <c r="J365" s="56"/>
      <c r="K365" s="55"/>
      <c r="X365" s="50"/>
      <c r="Z365" s="52"/>
    </row>
    <row r="366" spans="4:26" s="51" customFormat="1" x14ac:dyDescent="0.25">
      <c r="D366" s="53"/>
      <c r="E366" s="54"/>
      <c r="F366" s="55"/>
      <c r="G366" s="55"/>
      <c r="H366" s="56"/>
      <c r="I366" s="55"/>
      <c r="J366" s="56"/>
      <c r="K366" s="55"/>
      <c r="X366" s="50"/>
      <c r="Z366" s="52"/>
    </row>
    <row r="367" spans="4:26" s="51" customFormat="1" x14ac:dyDescent="0.25">
      <c r="D367" s="53"/>
      <c r="E367" s="54"/>
      <c r="F367" s="55"/>
      <c r="G367" s="55"/>
      <c r="H367" s="56"/>
      <c r="I367" s="55"/>
      <c r="J367" s="56"/>
      <c r="K367" s="55"/>
      <c r="X367" s="50"/>
      <c r="Z367" s="52"/>
    </row>
    <row r="368" spans="4:26" s="51" customFormat="1" x14ac:dyDescent="0.25">
      <c r="D368" s="53"/>
      <c r="E368" s="54"/>
      <c r="F368" s="55"/>
      <c r="G368" s="55"/>
      <c r="H368" s="56"/>
      <c r="I368" s="55"/>
      <c r="J368" s="56"/>
      <c r="K368" s="55"/>
      <c r="X368" s="50"/>
      <c r="Z368" s="52"/>
    </row>
    <row r="369" spans="4:26" s="51" customFormat="1" x14ac:dyDescent="0.25">
      <c r="D369" s="53"/>
      <c r="E369" s="54"/>
      <c r="F369" s="55"/>
      <c r="G369" s="55"/>
      <c r="H369" s="56"/>
      <c r="I369" s="55"/>
      <c r="J369" s="56"/>
      <c r="K369" s="55"/>
      <c r="X369" s="50"/>
      <c r="Z369" s="52"/>
    </row>
    <row r="370" spans="4:26" s="51" customFormat="1" x14ac:dyDescent="0.25">
      <c r="D370" s="53"/>
      <c r="E370" s="54"/>
      <c r="F370" s="55"/>
      <c r="G370" s="55"/>
      <c r="H370" s="56"/>
      <c r="I370" s="55"/>
      <c r="J370" s="56"/>
      <c r="K370" s="55"/>
      <c r="X370" s="50"/>
      <c r="Z370" s="52"/>
    </row>
    <row r="371" spans="4:26" s="51" customFormat="1" x14ac:dyDescent="0.25">
      <c r="D371" s="53"/>
      <c r="E371" s="54"/>
      <c r="F371" s="55"/>
      <c r="G371" s="55"/>
      <c r="H371" s="56"/>
      <c r="I371" s="55"/>
      <c r="J371" s="56"/>
      <c r="K371" s="55"/>
      <c r="X371" s="50"/>
      <c r="Z371" s="52"/>
    </row>
    <row r="372" spans="4:26" s="51" customFormat="1" x14ac:dyDescent="0.25">
      <c r="D372" s="53"/>
      <c r="E372" s="54"/>
      <c r="F372" s="55"/>
      <c r="G372" s="55"/>
      <c r="H372" s="56"/>
      <c r="I372" s="55"/>
      <c r="J372" s="56"/>
      <c r="K372" s="55"/>
      <c r="X372" s="50"/>
      <c r="Z372" s="52"/>
    </row>
    <row r="373" spans="4:26" s="51" customFormat="1" x14ac:dyDescent="0.25">
      <c r="D373" s="53"/>
      <c r="E373" s="54"/>
      <c r="F373" s="55"/>
      <c r="G373" s="55"/>
      <c r="H373" s="56"/>
      <c r="I373" s="55"/>
      <c r="J373" s="56"/>
      <c r="K373" s="55"/>
      <c r="X373" s="50"/>
      <c r="Z373" s="52"/>
    </row>
    <row r="374" spans="4:26" s="51" customFormat="1" x14ac:dyDescent="0.25">
      <c r="D374" s="53"/>
      <c r="E374" s="54"/>
      <c r="F374" s="55"/>
      <c r="G374" s="55"/>
      <c r="H374" s="56"/>
      <c r="I374" s="55"/>
      <c r="J374" s="56"/>
      <c r="K374" s="55"/>
      <c r="X374" s="50"/>
      <c r="Z374" s="52"/>
    </row>
    <row r="375" spans="4:26" s="51" customFormat="1" x14ac:dyDescent="0.25">
      <c r="D375" s="53"/>
      <c r="E375" s="54"/>
      <c r="F375" s="55"/>
      <c r="G375" s="55"/>
      <c r="H375" s="56"/>
      <c r="I375" s="55"/>
      <c r="J375" s="56"/>
      <c r="K375" s="55"/>
      <c r="X375" s="50"/>
      <c r="Z375" s="52"/>
    </row>
    <row r="376" spans="4:26" s="51" customFormat="1" x14ac:dyDescent="0.25">
      <c r="D376" s="53"/>
      <c r="E376" s="54"/>
      <c r="F376" s="55"/>
      <c r="G376" s="55"/>
      <c r="H376" s="56"/>
      <c r="I376" s="55"/>
      <c r="J376" s="56"/>
      <c r="K376" s="55"/>
      <c r="X376" s="50"/>
      <c r="Z376" s="52"/>
    </row>
    <row r="377" spans="4:26" s="51" customFormat="1" x14ac:dyDescent="0.25">
      <c r="D377" s="53"/>
      <c r="E377" s="54"/>
      <c r="F377" s="55"/>
      <c r="G377" s="55"/>
      <c r="H377" s="56"/>
      <c r="I377" s="55"/>
      <c r="J377" s="56"/>
      <c r="K377" s="55"/>
      <c r="X377" s="50"/>
      <c r="Z377" s="52"/>
    </row>
    <row r="378" spans="4:26" s="51" customFormat="1" x14ac:dyDescent="0.25">
      <c r="D378" s="53"/>
      <c r="E378" s="54"/>
      <c r="F378" s="55"/>
      <c r="G378" s="55"/>
      <c r="H378" s="56"/>
      <c r="I378" s="55"/>
      <c r="J378" s="56"/>
      <c r="K378" s="55"/>
      <c r="X378" s="50"/>
      <c r="Z378" s="52"/>
    </row>
    <row r="379" spans="4:26" s="51" customFormat="1" x14ac:dyDescent="0.25">
      <c r="D379" s="53"/>
      <c r="E379" s="54"/>
      <c r="F379" s="55"/>
      <c r="G379" s="55"/>
      <c r="H379" s="56"/>
      <c r="I379" s="55"/>
      <c r="J379" s="56"/>
      <c r="K379" s="55"/>
      <c r="X379" s="50"/>
      <c r="Z379" s="52"/>
    </row>
    <row r="380" spans="4:26" s="51" customFormat="1" x14ac:dyDescent="0.25">
      <c r="D380" s="53"/>
      <c r="E380" s="54"/>
      <c r="F380" s="55"/>
      <c r="G380" s="55"/>
      <c r="H380" s="56"/>
      <c r="I380" s="55"/>
      <c r="J380" s="56"/>
      <c r="K380" s="55"/>
      <c r="X380" s="50"/>
      <c r="Z380" s="52"/>
    </row>
    <row r="381" spans="4:26" s="51" customFormat="1" x14ac:dyDescent="0.25">
      <c r="D381" s="53"/>
      <c r="E381" s="54"/>
      <c r="F381" s="55"/>
      <c r="G381" s="55"/>
      <c r="H381" s="56"/>
      <c r="I381" s="55"/>
      <c r="J381" s="56"/>
      <c r="K381" s="55"/>
      <c r="X381" s="50"/>
      <c r="Z381" s="52"/>
    </row>
    <row r="382" spans="4:26" s="51" customFormat="1" x14ac:dyDescent="0.25">
      <c r="D382" s="53"/>
      <c r="E382" s="54"/>
      <c r="F382" s="55"/>
      <c r="G382" s="55"/>
      <c r="H382" s="56"/>
      <c r="I382" s="55"/>
      <c r="J382" s="56"/>
      <c r="K382" s="55"/>
      <c r="X382" s="50"/>
      <c r="Z382" s="52"/>
    </row>
    <row r="383" spans="4:26" s="51" customFormat="1" x14ac:dyDescent="0.25">
      <c r="D383" s="53"/>
      <c r="E383" s="54"/>
      <c r="F383" s="55"/>
      <c r="G383" s="55"/>
      <c r="H383" s="56"/>
      <c r="I383" s="55"/>
      <c r="J383" s="56"/>
      <c r="K383" s="55"/>
      <c r="X383" s="50"/>
      <c r="Z383" s="52"/>
    </row>
    <row r="384" spans="4:26" s="51" customFormat="1" x14ac:dyDescent="0.25">
      <c r="D384" s="53"/>
      <c r="E384" s="54"/>
      <c r="F384" s="55"/>
      <c r="G384" s="55"/>
      <c r="H384" s="56"/>
      <c r="I384" s="55"/>
      <c r="J384" s="56"/>
      <c r="K384" s="55"/>
      <c r="X384" s="50"/>
      <c r="Z384" s="52"/>
    </row>
    <row r="385" spans="4:26" s="51" customFormat="1" x14ac:dyDescent="0.25">
      <c r="D385" s="53"/>
      <c r="E385" s="54"/>
      <c r="F385" s="55"/>
      <c r="G385" s="55"/>
      <c r="H385" s="56"/>
      <c r="I385" s="55"/>
      <c r="J385" s="56"/>
      <c r="K385" s="55"/>
      <c r="X385" s="50"/>
      <c r="Z385" s="52"/>
    </row>
    <row r="386" spans="4:26" s="51" customFormat="1" x14ac:dyDescent="0.25">
      <c r="D386" s="53"/>
      <c r="E386" s="54"/>
      <c r="F386" s="55"/>
      <c r="G386" s="55"/>
      <c r="H386" s="56"/>
      <c r="I386" s="55"/>
      <c r="J386" s="56"/>
      <c r="K386" s="55"/>
      <c r="X386" s="50"/>
      <c r="Z386" s="52"/>
    </row>
    <row r="387" spans="4:26" s="51" customFormat="1" x14ac:dyDescent="0.25">
      <c r="D387" s="53"/>
      <c r="E387" s="54"/>
      <c r="F387" s="55"/>
      <c r="G387" s="55"/>
      <c r="H387" s="56"/>
      <c r="I387" s="55"/>
      <c r="J387" s="56"/>
      <c r="K387" s="55"/>
      <c r="X387" s="50"/>
      <c r="Z387" s="52"/>
    </row>
    <row r="388" spans="4:26" s="51" customFormat="1" x14ac:dyDescent="0.25">
      <c r="D388" s="53"/>
      <c r="E388" s="54"/>
      <c r="F388" s="55"/>
      <c r="G388" s="55"/>
      <c r="H388" s="56"/>
      <c r="I388" s="55"/>
      <c r="J388" s="56"/>
      <c r="K388" s="55"/>
      <c r="X388" s="50"/>
      <c r="Z388" s="52"/>
    </row>
    <row r="389" spans="4:26" s="51" customFormat="1" x14ac:dyDescent="0.25">
      <c r="D389" s="53"/>
      <c r="E389" s="54"/>
      <c r="F389" s="55"/>
      <c r="G389" s="55"/>
      <c r="H389" s="56"/>
      <c r="I389" s="55"/>
      <c r="J389" s="56"/>
      <c r="K389" s="55"/>
      <c r="X389" s="50"/>
      <c r="Z389" s="52"/>
    </row>
    <row r="390" spans="4:26" s="51" customFormat="1" x14ac:dyDescent="0.25">
      <c r="D390" s="53"/>
      <c r="E390" s="54"/>
      <c r="F390" s="55"/>
      <c r="G390" s="55"/>
      <c r="H390" s="56"/>
      <c r="I390" s="55"/>
      <c r="J390" s="56"/>
      <c r="K390" s="55"/>
      <c r="X390" s="50"/>
      <c r="Z390" s="52"/>
    </row>
    <row r="391" spans="4:26" s="51" customFormat="1" x14ac:dyDescent="0.25">
      <c r="D391" s="53"/>
      <c r="E391" s="54"/>
      <c r="F391" s="55"/>
      <c r="G391" s="55"/>
      <c r="H391" s="56"/>
      <c r="I391" s="55"/>
      <c r="J391" s="56"/>
      <c r="K391" s="55"/>
      <c r="X391" s="50"/>
      <c r="Z391" s="52"/>
    </row>
    <row r="392" spans="4:26" s="51" customFormat="1" x14ac:dyDescent="0.25">
      <c r="D392" s="53"/>
      <c r="E392" s="54"/>
      <c r="F392" s="55"/>
      <c r="G392" s="55"/>
      <c r="H392" s="56"/>
      <c r="I392" s="55"/>
      <c r="J392" s="56"/>
      <c r="K392" s="55"/>
      <c r="X392" s="50"/>
      <c r="Z392" s="52"/>
    </row>
    <row r="393" spans="4:26" s="51" customFormat="1" x14ac:dyDescent="0.25">
      <c r="D393" s="53"/>
      <c r="E393" s="54"/>
      <c r="F393" s="55"/>
      <c r="G393" s="55"/>
      <c r="H393" s="56"/>
      <c r="I393" s="55"/>
      <c r="J393" s="56"/>
      <c r="K393" s="55"/>
      <c r="X393" s="50"/>
      <c r="Z393" s="52"/>
    </row>
    <row r="394" spans="4:26" s="51" customFormat="1" x14ac:dyDescent="0.25">
      <c r="D394" s="53"/>
      <c r="E394" s="54"/>
      <c r="F394" s="55"/>
      <c r="G394" s="55"/>
      <c r="H394" s="56"/>
      <c r="I394" s="55"/>
      <c r="J394" s="56"/>
      <c r="K394" s="55"/>
      <c r="X394" s="50"/>
      <c r="Z394" s="52"/>
    </row>
    <row r="395" spans="4:26" s="51" customFormat="1" x14ac:dyDescent="0.25">
      <c r="D395" s="53"/>
      <c r="E395" s="54"/>
      <c r="F395" s="55"/>
      <c r="G395" s="55"/>
      <c r="H395" s="56"/>
      <c r="I395" s="55"/>
      <c r="J395" s="56"/>
      <c r="K395" s="55"/>
      <c r="X395" s="50"/>
      <c r="Z395" s="52"/>
    </row>
    <row r="396" spans="4:26" s="51" customFormat="1" x14ac:dyDescent="0.25">
      <c r="D396" s="53"/>
      <c r="E396" s="54"/>
      <c r="F396" s="55"/>
      <c r="G396" s="55"/>
      <c r="H396" s="56"/>
      <c r="I396" s="55"/>
      <c r="J396" s="56"/>
      <c r="K396" s="55"/>
      <c r="X396" s="50"/>
      <c r="Z396" s="52"/>
    </row>
    <row r="397" spans="4:26" s="51" customFormat="1" x14ac:dyDescent="0.25">
      <c r="D397" s="53"/>
      <c r="E397" s="54"/>
      <c r="F397" s="55"/>
      <c r="G397" s="55"/>
      <c r="H397" s="56"/>
      <c r="I397" s="55"/>
      <c r="J397" s="56"/>
      <c r="K397" s="55"/>
      <c r="X397" s="50"/>
      <c r="Z397" s="52"/>
    </row>
    <row r="398" spans="4:26" s="51" customFormat="1" x14ac:dyDescent="0.25">
      <c r="D398" s="53"/>
      <c r="E398" s="54"/>
      <c r="F398" s="55"/>
      <c r="G398" s="55"/>
      <c r="H398" s="56"/>
      <c r="I398" s="55"/>
      <c r="J398" s="56"/>
      <c r="K398" s="55"/>
      <c r="X398" s="50"/>
      <c r="Z398" s="52"/>
    </row>
    <row r="399" spans="4:26" s="51" customFormat="1" x14ac:dyDescent="0.25">
      <c r="D399" s="53"/>
      <c r="E399" s="54"/>
      <c r="F399" s="55"/>
      <c r="G399" s="55"/>
      <c r="H399" s="56"/>
      <c r="I399" s="55"/>
      <c r="J399" s="56"/>
      <c r="K399" s="55"/>
      <c r="X399" s="50"/>
      <c r="Z399" s="52"/>
    </row>
    <row r="400" spans="4:26" s="51" customFormat="1" x14ac:dyDescent="0.25">
      <c r="D400" s="53"/>
      <c r="E400" s="54"/>
      <c r="F400" s="55"/>
      <c r="G400" s="55"/>
      <c r="H400" s="56"/>
      <c r="I400" s="55"/>
      <c r="J400" s="56"/>
      <c r="K400" s="55"/>
      <c r="X400" s="50"/>
      <c r="Z400" s="52"/>
    </row>
    <row r="401" spans="4:26" s="51" customFormat="1" x14ac:dyDescent="0.25">
      <c r="D401" s="53"/>
      <c r="E401" s="54"/>
      <c r="F401" s="55"/>
      <c r="G401" s="55"/>
      <c r="H401" s="56"/>
      <c r="I401" s="55"/>
      <c r="J401" s="56"/>
      <c r="K401" s="55"/>
      <c r="X401" s="50"/>
      <c r="Z401" s="52"/>
    </row>
    <row r="402" spans="4:26" s="51" customFormat="1" x14ac:dyDescent="0.25">
      <c r="D402" s="53"/>
      <c r="E402" s="54"/>
      <c r="F402" s="55"/>
      <c r="G402" s="55"/>
      <c r="H402" s="56"/>
      <c r="I402" s="55"/>
      <c r="J402" s="56"/>
      <c r="K402" s="55"/>
      <c r="X402" s="50"/>
      <c r="Z402" s="52"/>
    </row>
    <row r="403" spans="4:26" s="51" customFormat="1" x14ac:dyDescent="0.25">
      <c r="D403" s="53"/>
      <c r="E403" s="54"/>
      <c r="F403" s="55"/>
      <c r="G403" s="55"/>
      <c r="H403" s="56"/>
      <c r="I403" s="55"/>
      <c r="J403" s="56"/>
      <c r="K403" s="55"/>
      <c r="X403" s="50"/>
      <c r="Z403" s="52"/>
    </row>
    <row r="404" spans="4:26" s="51" customFormat="1" x14ac:dyDescent="0.25">
      <c r="D404" s="53"/>
      <c r="E404" s="54"/>
      <c r="F404" s="55"/>
      <c r="G404" s="55"/>
      <c r="H404" s="56"/>
      <c r="I404" s="55"/>
      <c r="J404" s="56"/>
      <c r="K404" s="55"/>
      <c r="X404" s="50"/>
      <c r="Z404" s="52"/>
    </row>
    <row r="405" spans="4:26" s="51" customFormat="1" x14ac:dyDescent="0.25">
      <c r="D405" s="53"/>
      <c r="E405" s="54"/>
      <c r="F405" s="55"/>
      <c r="G405" s="55"/>
      <c r="H405" s="56"/>
      <c r="I405" s="55"/>
      <c r="J405" s="56"/>
      <c r="K405" s="55"/>
      <c r="X405" s="50"/>
      <c r="Z405" s="52"/>
    </row>
    <row r="406" spans="4:26" s="51" customFormat="1" x14ac:dyDescent="0.25">
      <c r="D406" s="53"/>
      <c r="E406" s="54"/>
      <c r="F406" s="55"/>
      <c r="G406" s="55"/>
      <c r="H406" s="56"/>
      <c r="I406" s="55"/>
      <c r="J406" s="56"/>
      <c r="K406" s="55"/>
      <c r="X406" s="50"/>
      <c r="Z406" s="52"/>
    </row>
    <row r="407" spans="4:26" s="51" customFormat="1" x14ac:dyDescent="0.25">
      <c r="D407" s="53"/>
      <c r="E407" s="54"/>
      <c r="F407" s="55"/>
      <c r="G407" s="55"/>
      <c r="H407" s="56"/>
      <c r="I407" s="55"/>
      <c r="J407" s="56"/>
      <c r="K407" s="55"/>
      <c r="X407" s="50"/>
      <c r="Z407" s="52"/>
    </row>
    <row r="408" spans="4:26" s="51" customFormat="1" x14ac:dyDescent="0.25">
      <c r="D408" s="53"/>
      <c r="E408" s="54"/>
      <c r="F408" s="55"/>
      <c r="G408" s="55"/>
      <c r="H408" s="56"/>
      <c r="I408" s="55"/>
      <c r="J408" s="56"/>
      <c r="K408" s="55"/>
      <c r="X408" s="50"/>
      <c r="Z408" s="52"/>
    </row>
    <row r="409" spans="4:26" s="51" customFormat="1" x14ac:dyDescent="0.25">
      <c r="D409" s="53"/>
      <c r="E409" s="54"/>
      <c r="F409" s="55"/>
      <c r="G409" s="55"/>
      <c r="H409" s="56"/>
      <c r="I409" s="55"/>
      <c r="J409" s="56"/>
      <c r="K409" s="55"/>
      <c r="X409" s="50"/>
      <c r="Z409" s="52"/>
    </row>
    <row r="410" spans="4:26" s="51" customFormat="1" x14ac:dyDescent="0.25">
      <c r="D410" s="53"/>
      <c r="E410" s="54"/>
      <c r="F410" s="55"/>
      <c r="G410" s="55"/>
      <c r="H410" s="56"/>
      <c r="I410" s="55"/>
      <c r="J410" s="56"/>
      <c r="K410" s="55"/>
      <c r="X410" s="50"/>
      <c r="Z410" s="52"/>
    </row>
    <row r="411" spans="4:26" s="51" customFormat="1" x14ac:dyDescent="0.25">
      <c r="D411" s="53"/>
      <c r="E411" s="54"/>
      <c r="F411" s="55"/>
      <c r="G411" s="55"/>
      <c r="H411" s="56"/>
      <c r="I411" s="55"/>
      <c r="J411" s="56"/>
      <c r="K411" s="55"/>
      <c r="X411" s="50"/>
      <c r="Z411" s="52"/>
    </row>
    <row r="412" spans="4:26" s="51" customFormat="1" x14ac:dyDescent="0.25">
      <c r="D412" s="53"/>
      <c r="E412" s="54"/>
      <c r="F412" s="55"/>
      <c r="G412" s="55"/>
      <c r="H412" s="56"/>
      <c r="I412" s="55"/>
      <c r="J412" s="56"/>
      <c r="K412" s="55"/>
      <c r="X412" s="50"/>
      <c r="Z412" s="52"/>
    </row>
    <row r="413" spans="4:26" s="51" customFormat="1" x14ac:dyDescent="0.25">
      <c r="D413" s="53"/>
      <c r="E413" s="54"/>
      <c r="F413" s="55"/>
      <c r="G413" s="55"/>
      <c r="H413" s="56"/>
      <c r="I413" s="55"/>
      <c r="J413" s="56"/>
      <c r="K413" s="55"/>
      <c r="X413" s="50"/>
      <c r="Z413" s="52"/>
    </row>
    <row r="414" spans="4:26" s="51" customFormat="1" x14ac:dyDescent="0.25">
      <c r="D414" s="53"/>
      <c r="E414" s="54"/>
      <c r="F414" s="55"/>
      <c r="G414" s="55"/>
      <c r="H414" s="56"/>
      <c r="I414" s="55"/>
      <c r="J414" s="56"/>
      <c r="K414" s="55"/>
      <c r="X414" s="50"/>
      <c r="Z414" s="52"/>
    </row>
    <row r="415" spans="4:26" s="51" customFormat="1" x14ac:dyDescent="0.25">
      <c r="D415" s="53"/>
      <c r="E415" s="54"/>
      <c r="F415" s="55"/>
      <c r="G415" s="55"/>
      <c r="H415" s="56"/>
      <c r="I415" s="55"/>
      <c r="J415" s="56"/>
      <c r="K415" s="55"/>
      <c r="X415" s="50"/>
      <c r="Z415" s="52"/>
    </row>
    <row r="416" spans="4:26" s="51" customFormat="1" x14ac:dyDescent="0.25">
      <c r="D416" s="53"/>
      <c r="E416" s="54"/>
      <c r="F416" s="55"/>
      <c r="G416" s="55"/>
      <c r="H416" s="56"/>
      <c r="I416" s="55"/>
      <c r="J416" s="56"/>
      <c r="K416" s="55"/>
      <c r="X416" s="50"/>
      <c r="Z416" s="52"/>
    </row>
    <row r="417" spans="4:26" s="51" customFormat="1" x14ac:dyDescent="0.25">
      <c r="D417" s="53"/>
      <c r="E417" s="54"/>
      <c r="F417" s="55"/>
      <c r="G417" s="55"/>
      <c r="H417" s="56"/>
      <c r="I417" s="55"/>
      <c r="J417" s="56"/>
      <c r="K417" s="55"/>
      <c r="X417" s="50"/>
      <c r="Z417" s="52"/>
    </row>
    <row r="418" spans="4:26" s="51" customFormat="1" x14ac:dyDescent="0.25">
      <c r="D418" s="53"/>
      <c r="E418" s="54"/>
      <c r="F418" s="55"/>
      <c r="G418" s="55"/>
      <c r="H418" s="56"/>
      <c r="I418" s="55"/>
      <c r="J418" s="56"/>
      <c r="K418" s="55"/>
      <c r="X418" s="50"/>
      <c r="Z418" s="52"/>
    </row>
    <row r="419" spans="4:26" s="51" customFormat="1" x14ac:dyDescent="0.25">
      <c r="D419" s="53"/>
      <c r="E419" s="54"/>
      <c r="F419" s="55"/>
      <c r="G419" s="55"/>
      <c r="H419" s="56"/>
      <c r="I419" s="55"/>
      <c r="J419" s="56"/>
      <c r="K419" s="55"/>
      <c r="X419" s="50"/>
      <c r="Z419" s="52"/>
    </row>
    <row r="420" spans="4:26" s="51" customFormat="1" x14ac:dyDescent="0.25">
      <c r="D420" s="53"/>
      <c r="E420" s="54"/>
      <c r="F420" s="55"/>
      <c r="G420" s="55"/>
      <c r="H420" s="56"/>
      <c r="I420" s="55"/>
      <c r="J420" s="56"/>
      <c r="K420" s="55"/>
      <c r="X420" s="50"/>
      <c r="Z420" s="52"/>
    </row>
    <row r="421" spans="4:26" s="51" customFormat="1" x14ac:dyDescent="0.25">
      <c r="D421" s="53"/>
      <c r="E421" s="54"/>
      <c r="F421" s="55"/>
      <c r="G421" s="55"/>
      <c r="H421" s="56"/>
      <c r="I421" s="55"/>
      <c r="J421" s="56"/>
      <c r="K421" s="55"/>
      <c r="X421" s="50"/>
      <c r="Z421" s="52"/>
    </row>
    <row r="422" spans="4:26" s="51" customFormat="1" x14ac:dyDescent="0.25">
      <c r="D422" s="53"/>
      <c r="E422" s="54"/>
      <c r="F422" s="55"/>
      <c r="G422" s="55"/>
      <c r="H422" s="56"/>
      <c r="I422" s="55"/>
      <c r="J422" s="56"/>
      <c r="K422" s="55"/>
      <c r="X422" s="50"/>
      <c r="Z422" s="52"/>
    </row>
    <row r="423" spans="4:26" s="51" customFormat="1" x14ac:dyDescent="0.25">
      <c r="D423" s="53"/>
      <c r="E423" s="54"/>
      <c r="F423" s="55"/>
      <c r="G423" s="55"/>
      <c r="H423" s="56"/>
      <c r="I423" s="55"/>
      <c r="J423" s="56"/>
      <c r="K423" s="55"/>
      <c r="X423" s="50"/>
      <c r="Z423" s="52"/>
    </row>
    <row r="424" spans="4:26" s="51" customFormat="1" x14ac:dyDescent="0.25">
      <c r="D424" s="53"/>
      <c r="E424" s="54"/>
      <c r="F424" s="55"/>
      <c r="G424" s="55"/>
      <c r="H424" s="56"/>
      <c r="I424" s="55"/>
      <c r="J424" s="56"/>
      <c r="K424" s="55"/>
      <c r="X424" s="50"/>
      <c r="Z424" s="52"/>
    </row>
    <row r="425" spans="4:26" s="51" customFormat="1" x14ac:dyDescent="0.25">
      <c r="D425" s="53"/>
      <c r="E425" s="54"/>
      <c r="F425" s="55"/>
      <c r="G425" s="55"/>
      <c r="H425" s="56"/>
      <c r="I425" s="55"/>
      <c r="J425" s="56"/>
      <c r="K425" s="55"/>
      <c r="X425" s="50"/>
      <c r="Z425" s="52"/>
    </row>
    <row r="426" spans="4:26" s="51" customFormat="1" x14ac:dyDescent="0.25">
      <c r="D426" s="53"/>
      <c r="E426" s="54"/>
      <c r="F426" s="55"/>
      <c r="G426" s="55"/>
      <c r="H426" s="56"/>
      <c r="I426" s="55"/>
      <c r="J426" s="56"/>
      <c r="K426" s="55"/>
      <c r="X426" s="50"/>
      <c r="Z426" s="52"/>
    </row>
    <row r="427" spans="4:26" s="51" customFormat="1" x14ac:dyDescent="0.25">
      <c r="D427" s="53"/>
      <c r="E427" s="54"/>
      <c r="F427" s="55"/>
      <c r="G427" s="55"/>
      <c r="H427" s="56"/>
      <c r="I427" s="55"/>
      <c r="J427" s="56"/>
      <c r="K427" s="55"/>
      <c r="X427" s="50"/>
      <c r="Z427" s="52"/>
    </row>
    <row r="428" spans="4:26" s="51" customFormat="1" x14ac:dyDescent="0.25">
      <c r="D428" s="53"/>
      <c r="E428" s="54"/>
      <c r="F428" s="55"/>
      <c r="G428" s="55"/>
      <c r="H428" s="56"/>
      <c r="I428" s="55"/>
      <c r="J428" s="56"/>
      <c r="K428" s="55"/>
      <c r="X428" s="50"/>
      <c r="Z428" s="52"/>
    </row>
    <row r="429" spans="4:26" s="51" customFormat="1" x14ac:dyDescent="0.25">
      <c r="D429" s="53"/>
      <c r="E429" s="54"/>
      <c r="F429" s="55"/>
      <c r="G429" s="55"/>
      <c r="H429" s="56"/>
      <c r="I429" s="55"/>
      <c r="J429" s="56"/>
      <c r="K429" s="55"/>
      <c r="X429" s="50"/>
      <c r="Z429" s="52"/>
    </row>
    <row r="430" spans="4:26" s="51" customFormat="1" x14ac:dyDescent="0.25">
      <c r="D430" s="53"/>
      <c r="E430" s="54"/>
      <c r="F430" s="55"/>
      <c r="G430" s="55"/>
      <c r="H430" s="56"/>
      <c r="I430" s="55"/>
      <c r="J430" s="56"/>
      <c r="K430" s="55"/>
      <c r="X430" s="50"/>
      <c r="Z430" s="52"/>
    </row>
    <row r="431" spans="4:26" s="51" customFormat="1" x14ac:dyDescent="0.25">
      <c r="D431" s="53"/>
      <c r="E431" s="54"/>
      <c r="F431" s="55"/>
      <c r="G431" s="55"/>
      <c r="H431" s="56"/>
      <c r="I431" s="55"/>
      <c r="J431" s="56"/>
      <c r="K431" s="55"/>
      <c r="X431" s="50"/>
      <c r="Z431" s="52"/>
    </row>
    <row r="432" spans="4:26" s="51" customFormat="1" x14ac:dyDescent="0.25">
      <c r="D432" s="53"/>
      <c r="E432" s="54"/>
      <c r="F432" s="55"/>
      <c r="G432" s="55"/>
      <c r="H432" s="56"/>
      <c r="I432" s="55"/>
      <c r="J432" s="56"/>
      <c r="K432" s="55"/>
      <c r="X432" s="50"/>
      <c r="Z432" s="52"/>
    </row>
    <row r="433" spans="4:26" s="51" customFormat="1" x14ac:dyDescent="0.25">
      <c r="D433" s="53"/>
      <c r="E433" s="54"/>
      <c r="F433" s="55"/>
      <c r="G433" s="55"/>
      <c r="H433" s="56"/>
      <c r="I433" s="55"/>
      <c r="J433" s="56"/>
      <c r="K433" s="55"/>
      <c r="X433" s="50"/>
      <c r="Z433" s="52"/>
    </row>
    <row r="434" spans="4:26" s="51" customFormat="1" x14ac:dyDescent="0.25">
      <c r="D434" s="53"/>
      <c r="E434" s="54"/>
      <c r="F434" s="55"/>
      <c r="G434" s="55"/>
      <c r="H434" s="56"/>
      <c r="I434" s="55"/>
      <c r="J434" s="56"/>
      <c r="K434" s="55"/>
      <c r="X434" s="50"/>
      <c r="Z434" s="52"/>
    </row>
    <row r="435" spans="4:26" s="51" customFormat="1" x14ac:dyDescent="0.25">
      <c r="D435" s="53"/>
      <c r="E435" s="54"/>
      <c r="F435" s="55"/>
      <c r="G435" s="55"/>
      <c r="H435" s="56"/>
      <c r="I435" s="55"/>
      <c r="J435" s="56"/>
      <c r="K435" s="55"/>
      <c r="X435" s="50"/>
      <c r="Z435" s="52"/>
    </row>
    <row r="436" spans="4:26" s="51" customFormat="1" x14ac:dyDescent="0.25">
      <c r="D436" s="53"/>
      <c r="E436" s="54"/>
      <c r="F436" s="55"/>
      <c r="G436" s="55"/>
      <c r="H436" s="56"/>
      <c r="I436" s="55"/>
      <c r="J436" s="56"/>
      <c r="K436" s="55"/>
      <c r="X436" s="50"/>
      <c r="Z436" s="52"/>
    </row>
    <row r="437" spans="4:26" s="51" customFormat="1" x14ac:dyDescent="0.25">
      <c r="D437" s="53"/>
      <c r="E437" s="54"/>
      <c r="F437" s="55"/>
      <c r="G437" s="55"/>
      <c r="H437" s="56"/>
      <c r="I437" s="55"/>
      <c r="J437" s="56"/>
      <c r="K437" s="55"/>
      <c r="X437" s="50"/>
      <c r="Z437" s="52"/>
    </row>
    <row r="438" spans="4:26" s="51" customFormat="1" x14ac:dyDescent="0.25">
      <c r="D438" s="53"/>
      <c r="E438" s="54"/>
      <c r="F438" s="55"/>
      <c r="G438" s="55"/>
      <c r="H438" s="56"/>
      <c r="I438" s="55"/>
      <c r="J438" s="56"/>
      <c r="K438" s="55"/>
      <c r="X438" s="50"/>
      <c r="Z438" s="52"/>
    </row>
    <row r="439" spans="4:26" s="51" customFormat="1" x14ac:dyDescent="0.25">
      <c r="D439" s="53"/>
      <c r="E439" s="54"/>
      <c r="F439" s="55"/>
      <c r="G439" s="55"/>
      <c r="H439" s="56"/>
      <c r="I439" s="55"/>
      <c r="J439" s="56"/>
      <c r="K439" s="55"/>
      <c r="X439" s="50"/>
      <c r="Z439" s="52"/>
    </row>
    <row r="440" spans="4:26" s="51" customFormat="1" x14ac:dyDescent="0.25">
      <c r="D440" s="53"/>
      <c r="E440" s="54"/>
      <c r="F440" s="55"/>
      <c r="G440" s="55"/>
      <c r="H440" s="56"/>
      <c r="I440" s="55"/>
      <c r="J440" s="56"/>
      <c r="K440" s="55"/>
      <c r="X440" s="50"/>
      <c r="Z440" s="52"/>
    </row>
    <row r="441" spans="4:26" s="51" customFormat="1" x14ac:dyDescent="0.25">
      <c r="D441" s="53"/>
      <c r="E441" s="54"/>
      <c r="F441" s="55"/>
      <c r="G441" s="55"/>
      <c r="H441" s="56"/>
      <c r="I441" s="55"/>
      <c r="J441" s="56"/>
      <c r="K441" s="55"/>
      <c r="X441" s="50"/>
      <c r="Z441" s="52"/>
    </row>
    <row r="442" spans="4:26" s="51" customFormat="1" x14ac:dyDescent="0.25">
      <c r="D442" s="53"/>
      <c r="E442" s="54"/>
      <c r="F442" s="55"/>
      <c r="G442" s="55"/>
      <c r="H442" s="56"/>
      <c r="I442" s="55"/>
      <c r="J442" s="56"/>
      <c r="K442" s="55"/>
      <c r="X442" s="50"/>
      <c r="Z442" s="52"/>
    </row>
    <row r="443" spans="4:26" s="51" customFormat="1" x14ac:dyDescent="0.25">
      <c r="D443" s="53"/>
      <c r="E443" s="54"/>
      <c r="F443" s="55"/>
      <c r="G443" s="55"/>
      <c r="H443" s="56"/>
      <c r="I443" s="55"/>
      <c r="J443" s="56"/>
      <c r="K443" s="55"/>
      <c r="X443" s="50"/>
      <c r="Z443" s="52"/>
    </row>
    <row r="444" spans="4:26" s="51" customFormat="1" x14ac:dyDescent="0.25">
      <c r="D444" s="53"/>
      <c r="E444" s="54"/>
      <c r="F444" s="55"/>
      <c r="G444" s="55"/>
      <c r="H444" s="56"/>
      <c r="I444" s="55"/>
      <c r="J444" s="56"/>
      <c r="K444" s="55"/>
      <c r="X444" s="50"/>
      <c r="Z444" s="52"/>
    </row>
    <row r="445" spans="4:26" s="51" customFormat="1" x14ac:dyDescent="0.25">
      <c r="D445" s="53"/>
      <c r="E445" s="54"/>
      <c r="F445" s="55"/>
      <c r="G445" s="55"/>
      <c r="H445" s="56"/>
      <c r="I445" s="55"/>
      <c r="J445" s="56"/>
      <c r="K445" s="55"/>
      <c r="X445" s="50"/>
      <c r="Z445" s="52"/>
    </row>
    <row r="446" spans="4:26" s="51" customFormat="1" x14ac:dyDescent="0.25">
      <c r="D446" s="53"/>
      <c r="E446" s="54"/>
      <c r="F446" s="55"/>
      <c r="G446" s="55"/>
      <c r="H446" s="56"/>
      <c r="I446" s="55"/>
      <c r="J446" s="56"/>
      <c r="K446" s="55"/>
      <c r="X446" s="50"/>
      <c r="Z446" s="52"/>
    </row>
    <row r="447" spans="4:26" s="51" customFormat="1" x14ac:dyDescent="0.25">
      <c r="D447" s="53"/>
      <c r="E447" s="54"/>
      <c r="F447" s="55"/>
      <c r="G447" s="55"/>
      <c r="H447" s="56"/>
      <c r="I447" s="55"/>
      <c r="J447" s="56"/>
      <c r="K447" s="55"/>
      <c r="X447" s="50"/>
      <c r="Z447" s="52"/>
    </row>
    <row r="448" spans="4:26" s="51" customFormat="1" x14ac:dyDescent="0.25">
      <c r="D448" s="53"/>
      <c r="E448" s="54"/>
      <c r="F448" s="55"/>
      <c r="G448" s="55"/>
      <c r="H448" s="56"/>
      <c r="I448" s="55"/>
      <c r="J448" s="56"/>
      <c r="K448" s="55"/>
      <c r="X448" s="50"/>
      <c r="Z448" s="52"/>
    </row>
    <row r="449" spans="4:26" s="51" customFormat="1" x14ac:dyDescent="0.25">
      <c r="D449" s="53"/>
      <c r="E449" s="54"/>
      <c r="F449" s="55"/>
      <c r="G449" s="55"/>
      <c r="H449" s="56"/>
      <c r="I449" s="55"/>
      <c r="J449" s="56"/>
      <c r="K449" s="55"/>
      <c r="X449" s="50"/>
      <c r="Z449" s="52"/>
    </row>
    <row r="450" spans="4:26" s="51" customFormat="1" x14ac:dyDescent="0.25">
      <c r="D450" s="53"/>
      <c r="E450" s="54"/>
      <c r="F450" s="55"/>
      <c r="G450" s="55"/>
      <c r="H450" s="56"/>
      <c r="I450" s="55"/>
      <c r="J450" s="56"/>
      <c r="K450" s="55"/>
      <c r="X450" s="50"/>
      <c r="Z450" s="52"/>
    </row>
    <row r="451" spans="4:26" s="51" customFormat="1" x14ac:dyDescent="0.25">
      <c r="D451" s="53"/>
      <c r="E451" s="54"/>
      <c r="F451" s="55"/>
      <c r="G451" s="55"/>
      <c r="H451" s="56"/>
      <c r="I451" s="55"/>
      <c r="J451" s="56"/>
      <c r="K451" s="55"/>
      <c r="X451" s="50"/>
      <c r="Z451" s="52"/>
    </row>
    <row r="452" spans="4:26" s="51" customFormat="1" x14ac:dyDescent="0.25">
      <c r="D452" s="53"/>
      <c r="E452" s="54"/>
      <c r="F452" s="55"/>
      <c r="G452" s="55"/>
      <c r="H452" s="56"/>
      <c r="I452" s="55"/>
      <c r="J452" s="56"/>
      <c r="K452" s="55"/>
      <c r="X452" s="50"/>
      <c r="Z452" s="52"/>
    </row>
    <row r="453" spans="4:26" s="51" customFormat="1" x14ac:dyDescent="0.25">
      <c r="D453" s="53"/>
      <c r="E453" s="54"/>
      <c r="F453" s="55"/>
      <c r="G453" s="55"/>
      <c r="H453" s="56"/>
      <c r="I453" s="55"/>
      <c r="J453" s="56"/>
      <c r="K453" s="55"/>
      <c r="X453" s="50"/>
      <c r="Z453" s="52"/>
    </row>
    <row r="454" spans="4:26" s="51" customFormat="1" x14ac:dyDescent="0.25">
      <c r="D454" s="53"/>
      <c r="E454" s="54"/>
      <c r="F454" s="55"/>
      <c r="G454" s="55"/>
      <c r="H454" s="56"/>
      <c r="I454" s="55"/>
      <c r="J454" s="56"/>
      <c r="K454" s="55"/>
      <c r="X454" s="50"/>
      <c r="Z454" s="52"/>
    </row>
    <row r="455" spans="4:26" s="51" customFormat="1" x14ac:dyDescent="0.25">
      <c r="D455" s="53"/>
      <c r="E455" s="54"/>
      <c r="F455" s="55"/>
      <c r="G455" s="55"/>
      <c r="H455" s="56"/>
      <c r="I455" s="55"/>
      <c r="J455" s="56"/>
      <c r="K455" s="55"/>
      <c r="X455" s="50"/>
      <c r="Z455" s="52"/>
    </row>
    <row r="456" spans="4:26" s="51" customFormat="1" x14ac:dyDescent="0.25">
      <c r="D456" s="53"/>
      <c r="E456" s="54"/>
      <c r="F456" s="55"/>
      <c r="G456" s="55"/>
      <c r="H456" s="56"/>
      <c r="I456" s="55"/>
      <c r="J456" s="56"/>
      <c r="K456" s="55"/>
      <c r="X456" s="50"/>
      <c r="Z456" s="52"/>
    </row>
    <row r="457" spans="4:26" s="51" customFormat="1" x14ac:dyDescent="0.25">
      <c r="D457" s="53"/>
      <c r="E457" s="54"/>
      <c r="F457" s="55"/>
      <c r="G457" s="55"/>
      <c r="H457" s="56"/>
      <c r="I457" s="55"/>
      <c r="J457" s="56"/>
      <c r="K457" s="55"/>
      <c r="X457" s="50"/>
      <c r="Z457" s="52"/>
    </row>
    <row r="458" spans="4:26" s="51" customFormat="1" x14ac:dyDescent="0.25">
      <c r="D458" s="53"/>
      <c r="E458" s="54"/>
      <c r="F458" s="55"/>
      <c r="G458" s="55"/>
      <c r="H458" s="56"/>
      <c r="I458" s="55"/>
      <c r="J458" s="56"/>
      <c r="K458" s="55"/>
      <c r="X458" s="50"/>
      <c r="Z458" s="52"/>
    </row>
    <row r="459" spans="4:26" s="51" customFormat="1" x14ac:dyDescent="0.25">
      <c r="D459" s="53"/>
      <c r="E459" s="54"/>
      <c r="F459" s="55"/>
      <c r="G459" s="55"/>
      <c r="H459" s="56"/>
      <c r="I459" s="55"/>
      <c r="J459" s="56"/>
      <c r="K459" s="55"/>
      <c r="X459" s="50"/>
      <c r="Z459" s="52"/>
    </row>
    <row r="460" spans="4:26" s="51" customFormat="1" x14ac:dyDescent="0.25">
      <c r="D460" s="53"/>
      <c r="E460" s="54"/>
      <c r="F460" s="55"/>
      <c r="G460" s="55"/>
      <c r="H460" s="56"/>
      <c r="I460" s="55"/>
      <c r="J460" s="56"/>
      <c r="K460" s="55"/>
      <c r="X460" s="50"/>
      <c r="Z460" s="52"/>
    </row>
    <row r="461" spans="4:26" s="51" customFormat="1" x14ac:dyDescent="0.25">
      <c r="D461" s="53"/>
      <c r="E461" s="54"/>
      <c r="F461" s="55"/>
      <c r="G461" s="55"/>
      <c r="H461" s="56"/>
      <c r="I461" s="55"/>
      <c r="J461" s="56"/>
      <c r="K461" s="55"/>
      <c r="X461" s="50"/>
      <c r="Z461" s="52"/>
    </row>
    <row r="462" spans="4:26" s="51" customFormat="1" x14ac:dyDescent="0.25">
      <c r="D462" s="53"/>
      <c r="E462" s="54"/>
      <c r="F462" s="55"/>
      <c r="G462" s="55"/>
      <c r="H462" s="56"/>
      <c r="I462" s="55"/>
      <c r="J462" s="56"/>
      <c r="K462" s="55"/>
      <c r="X462" s="50"/>
      <c r="Z462" s="52"/>
    </row>
    <row r="463" spans="4:26" s="51" customFormat="1" x14ac:dyDescent="0.25">
      <c r="D463" s="53"/>
      <c r="E463" s="54"/>
      <c r="F463" s="55"/>
      <c r="G463" s="55"/>
      <c r="H463" s="56"/>
      <c r="I463" s="55"/>
      <c r="J463" s="56"/>
      <c r="K463" s="55"/>
      <c r="X463" s="50"/>
      <c r="Z463" s="52"/>
    </row>
    <row r="464" spans="4:26" s="51" customFormat="1" x14ac:dyDescent="0.25">
      <c r="D464" s="53"/>
      <c r="E464" s="54"/>
      <c r="F464" s="55"/>
      <c r="G464" s="55"/>
      <c r="H464" s="56"/>
      <c r="I464" s="55"/>
      <c r="J464" s="56"/>
      <c r="K464" s="55"/>
      <c r="X464" s="50"/>
      <c r="Z464" s="52"/>
    </row>
    <row r="465" spans="4:26" s="51" customFormat="1" x14ac:dyDescent="0.25">
      <c r="D465" s="53"/>
      <c r="E465" s="54"/>
      <c r="F465" s="55"/>
      <c r="G465" s="55"/>
      <c r="H465" s="56"/>
      <c r="I465" s="55"/>
      <c r="J465" s="56"/>
      <c r="K465" s="55"/>
      <c r="X465" s="50"/>
      <c r="Z465" s="52"/>
    </row>
    <row r="466" spans="4:26" s="51" customFormat="1" x14ac:dyDescent="0.25">
      <c r="D466" s="53"/>
      <c r="E466" s="54"/>
      <c r="F466" s="55"/>
      <c r="G466" s="55"/>
      <c r="H466" s="56"/>
      <c r="I466" s="55"/>
      <c r="J466" s="56"/>
      <c r="K466" s="55"/>
      <c r="X466" s="50"/>
      <c r="Z466" s="52"/>
    </row>
    <row r="467" spans="4:26" s="51" customFormat="1" x14ac:dyDescent="0.25">
      <c r="D467" s="53"/>
      <c r="E467" s="54"/>
      <c r="F467" s="55"/>
      <c r="G467" s="55"/>
      <c r="H467" s="56"/>
      <c r="I467" s="55"/>
      <c r="J467" s="56"/>
      <c r="K467" s="55"/>
      <c r="X467" s="50"/>
      <c r="Z467" s="52"/>
    </row>
    <row r="468" spans="4:26" s="51" customFormat="1" x14ac:dyDescent="0.25">
      <c r="D468" s="53"/>
      <c r="E468" s="54"/>
      <c r="F468" s="55"/>
      <c r="G468" s="55"/>
      <c r="H468" s="56"/>
      <c r="I468" s="55"/>
      <c r="J468" s="56"/>
      <c r="K468" s="55"/>
      <c r="X468" s="50"/>
      <c r="Z468" s="52"/>
    </row>
    <row r="469" spans="4:26" s="51" customFormat="1" x14ac:dyDescent="0.25">
      <c r="D469" s="53"/>
      <c r="E469" s="54"/>
      <c r="F469" s="55"/>
      <c r="G469" s="55"/>
      <c r="H469" s="56"/>
      <c r="I469" s="55"/>
      <c r="J469" s="56"/>
      <c r="K469" s="55"/>
      <c r="X469" s="50"/>
      <c r="Z469" s="52"/>
    </row>
    <row r="470" spans="4:26" s="51" customFormat="1" x14ac:dyDescent="0.25">
      <c r="D470" s="53"/>
      <c r="E470" s="54"/>
      <c r="F470" s="55"/>
      <c r="G470" s="55"/>
      <c r="H470" s="56"/>
      <c r="I470" s="55"/>
      <c r="J470" s="56"/>
      <c r="K470" s="55"/>
      <c r="X470" s="50"/>
      <c r="Z470" s="52"/>
    </row>
    <row r="471" spans="4:26" s="51" customFormat="1" x14ac:dyDescent="0.25">
      <c r="D471" s="53"/>
      <c r="E471" s="54"/>
      <c r="F471" s="55"/>
      <c r="G471" s="55"/>
      <c r="H471" s="56"/>
      <c r="I471" s="55"/>
      <c r="J471" s="56"/>
      <c r="K471" s="55"/>
      <c r="X471" s="50"/>
      <c r="Z471" s="52"/>
    </row>
    <row r="472" spans="4:26" s="51" customFormat="1" x14ac:dyDescent="0.25">
      <c r="D472" s="53"/>
      <c r="E472" s="54"/>
      <c r="F472" s="55"/>
      <c r="G472" s="55"/>
      <c r="H472" s="56"/>
      <c r="I472" s="55"/>
      <c r="J472" s="56"/>
      <c r="K472" s="55"/>
      <c r="X472" s="50"/>
      <c r="Z472" s="52"/>
    </row>
    <row r="473" spans="4:26" s="51" customFormat="1" x14ac:dyDescent="0.25">
      <c r="D473" s="53"/>
      <c r="E473" s="54"/>
      <c r="F473" s="55"/>
      <c r="G473" s="55"/>
      <c r="H473" s="56"/>
      <c r="I473" s="55"/>
      <c r="J473" s="56"/>
      <c r="K473" s="55"/>
      <c r="X473" s="50"/>
      <c r="Z473" s="52"/>
    </row>
    <row r="474" spans="4:26" s="51" customFormat="1" x14ac:dyDescent="0.25">
      <c r="D474" s="53"/>
      <c r="E474" s="54"/>
      <c r="F474" s="55"/>
      <c r="G474" s="55"/>
      <c r="H474" s="56"/>
      <c r="I474" s="55"/>
      <c r="J474" s="56"/>
      <c r="K474" s="55"/>
      <c r="X474" s="50"/>
      <c r="Z474" s="52"/>
    </row>
    <row r="475" spans="4:26" s="51" customFormat="1" x14ac:dyDescent="0.25">
      <c r="D475" s="53"/>
      <c r="E475" s="54"/>
      <c r="F475" s="55"/>
      <c r="G475" s="55"/>
      <c r="H475" s="56"/>
      <c r="I475" s="55"/>
      <c r="J475" s="56"/>
      <c r="K475" s="55"/>
      <c r="X475" s="50"/>
      <c r="Z475" s="52"/>
    </row>
    <row r="476" spans="4:26" s="51" customFormat="1" x14ac:dyDescent="0.25">
      <c r="D476" s="53"/>
      <c r="E476" s="54"/>
      <c r="F476" s="55"/>
      <c r="G476" s="55"/>
      <c r="H476" s="56"/>
      <c r="I476" s="55"/>
      <c r="J476" s="56"/>
      <c r="K476" s="55"/>
      <c r="X476" s="50"/>
      <c r="Z476" s="52"/>
    </row>
    <row r="477" spans="4:26" s="51" customFormat="1" x14ac:dyDescent="0.25">
      <c r="D477" s="53"/>
      <c r="E477" s="54"/>
      <c r="F477" s="55"/>
      <c r="G477" s="55"/>
      <c r="H477" s="56"/>
      <c r="I477" s="55"/>
      <c r="J477" s="56"/>
      <c r="K477" s="55"/>
      <c r="X477" s="50"/>
      <c r="Z477" s="52"/>
    </row>
    <row r="478" spans="4:26" s="51" customFormat="1" x14ac:dyDescent="0.25">
      <c r="D478" s="53"/>
      <c r="E478" s="54"/>
      <c r="F478" s="55"/>
      <c r="G478" s="55"/>
      <c r="H478" s="56"/>
      <c r="I478" s="55"/>
      <c r="J478" s="56"/>
      <c r="K478" s="55"/>
      <c r="X478" s="50"/>
      <c r="Z478" s="52"/>
    </row>
    <row r="479" spans="4:26" s="51" customFormat="1" x14ac:dyDescent="0.25">
      <c r="D479" s="53"/>
      <c r="E479" s="54"/>
      <c r="F479" s="55"/>
      <c r="G479" s="55"/>
      <c r="H479" s="56"/>
      <c r="I479" s="55"/>
      <c r="J479" s="56"/>
      <c r="K479" s="55"/>
      <c r="X479" s="50"/>
      <c r="Z479" s="52"/>
    </row>
    <row r="480" spans="4:26" s="51" customFormat="1" x14ac:dyDescent="0.25">
      <c r="D480" s="53"/>
      <c r="E480" s="54"/>
      <c r="F480" s="55"/>
      <c r="G480" s="55"/>
      <c r="H480" s="56"/>
      <c r="I480" s="55"/>
      <c r="J480" s="56"/>
      <c r="K480" s="55"/>
      <c r="X480" s="50"/>
      <c r="Z480" s="52"/>
    </row>
    <row r="481" spans="4:26" s="51" customFormat="1" x14ac:dyDescent="0.25">
      <c r="D481" s="53"/>
      <c r="E481" s="54"/>
      <c r="F481" s="55"/>
      <c r="G481" s="55"/>
      <c r="H481" s="56"/>
      <c r="I481" s="55"/>
      <c r="J481" s="56"/>
      <c r="K481" s="55"/>
      <c r="X481" s="50"/>
      <c r="Z481" s="52"/>
    </row>
    <row r="482" spans="4:26" s="51" customFormat="1" x14ac:dyDescent="0.25">
      <c r="D482" s="53"/>
      <c r="E482" s="54"/>
      <c r="F482" s="55"/>
      <c r="G482" s="55"/>
      <c r="H482" s="56"/>
      <c r="I482" s="55"/>
      <c r="J482" s="56"/>
      <c r="K482" s="55"/>
      <c r="X482" s="50"/>
      <c r="Z482" s="52"/>
    </row>
    <row r="483" spans="4:26" s="51" customFormat="1" x14ac:dyDescent="0.25">
      <c r="D483" s="53"/>
      <c r="E483" s="54"/>
      <c r="F483" s="55"/>
      <c r="G483" s="55"/>
      <c r="H483" s="56"/>
      <c r="I483" s="55"/>
      <c r="J483" s="56"/>
      <c r="K483" s="55"/>
      <c r="X483" s="50"/>
      <c r="Z483" s="52"/>
    </row>
    <row r="484" spans="4:26" s="51" customFormat="1" x14ac:dyDescent="0.25">
      <c r="D484" s="53"/>
      <c r="E484" s="54"/>
      <c r="F484" s="55"/>
      <c r="G484" s="55"/>
      <c r="H484" s="56"/>
      <c r="I484" s="55"/>
      <c r="J484" s="56"/>
      <c r="K484" s="55"/>
      <c r="X484" s="50"/>
      <c r="Z484" s="52"/>
    </row>
    <row r="485" spans="4:26" s="51" customFormat="1" x14ac:dyDescent="0.25">
      <c r="D485" s="53"/>
      <c r="E485" s="54"/>
      <c r="F485" s="55"/>
      <c r="G485" s="55"/>
      <c r="H485" s="56"/>
      <c r="I485" s="55"/>
      <c r="J485" s="56"/>
      <c r="K485" s="55"/>
      <c r="X485" s="50"/>
      <c r="Z485" s="52"/>
    </row>
    <row r="486" spans="4:26" s="51" customFormat="1" x14ac:dyDescent="0.25">
      <c r="D486" s="53"/>
      <c r="E486" s="54"/>
      <c r="F486" s="55"/>
      <c r="G486" s="55"/>
      <c r="H486" s="56"/>
      <c r="I486" s="55"/>
      <c r="J486" s="56"/>
      <c r="K486" s="55"/>
      <c r="X486" s="50"/>
      <c r="Z486" s="52"/>
    </row>
    <row r="487" spans="4:26" s="51" customFormat="1" x14ac:dyDescent="0.25">
      <c r="D487" s="53"/>
      <c r="E487" s="54"/>
      <c r="F487" s="55"/>
      <c r="G487" s="55"/>
      <c r="H487" s="56"/>
      <c r="I487" s="55"/>
      <c r="J487" s="56"/>
      <c r="K487" s="55"/>
      <c r="X487" s="50"/>
      <c r="Z487" s="52"/>
    </row>
    <row r="488" spans="4:26" s="51" customFormat="1" x14ac:dyDescent="0.25">
      <c r="D488" s="53"/>
      <c r="E488" s="54"/>
      <c r="F488" s="55"/>
      <c r="G488" s="55"/>
      <c r="H488" s="56"/>
      <c r="I488" s="55"/>
      <c r="J488" s="56"/>
      <c r="K488" s="55"/>
      <c r="X488" s="50"/>
      <c r="Z488" s="52"/>
    </row>
    <row r="489" spans="4:26" s="51" customFormat="1" x14ac:dyDescent="0.25">
      <c r="D489" s="53"/>
      <c r="E489" s="54"/>
      <c r="F489" s="55"/>
      <c r="G489" s="55"/>
      <c r="H489" s="56"/>
      <c r="I489" s="55"/>
      <c r="J489" s="56"/>
      <c r="K489" s="55"/>
      <c r="X489" s="50"/>
      <c r="Z489" s="52"/>
    </row>
    <row r="490" spans="4:26" s="51" customFormat="1" x14ac:dyDescent="0.25">
      <c r="D490" s="53"/>
      <c r="E490" s="54"/>
      <c r="F490" s="55"/>
      <c r="G490" s="55"/>
      <c r="H490" s="56"/>
      <c r="I490" s="55"/>
      <c r="J490" s="56"/>
      <c r="K490" s="55"/>
      <c r="X490" s="50"/>
      <c r="Z490" s="52"/>
    </row>
    <row r="491" spans="4:26" s="51" customFormat="1" x14ac:dyDescent="0.25">
      <c r="D491" s="53"/>
      <c r="E491" s="54"/>
      <c r="F491" s="55"/>
      <c r="G491" s="55"/>
      <c r="H491" s="56"/>
      <c r="I491" s="55"/>
      <c r="J491" s="56"/>
      <c r="K491" s="55"/>
      <c r="X491" s="50"/>
      <c r="Z491" s="52"/>
    </row>
    <row r="492" spans="4:26" s="51" customFormat="1" x14ac:dyDescent="0.25">
      <c r="D492" s="53"/>
      <c r="E492" s="54"/>
      <c r="F492" s="55"/>
      <c r="G492" s="55"/>
      <c r="H492" s="56"/>
      <c r="I492" s="55"/>
      <c r="J492" s="56"/>
      <c r="K492" s="55"/>
      <c r="X492" s="50"/>
      <c r="Z492" s="52"/>
    </row>
    <row r="493" spans="4:26" s="51" customFormat="1" x14ac:dyDescent="0.25">
      <c r="D493" s="53"/>
      <c r="E493" s="54"/>
      <c r="F493" s="55"/>
      <c r="G493" s="55"/>
      <c r="H493" s="56"/>
      <c r="I493" s="55"/>
      <c r="J493" s="56"/>
      <c r="K493" s="55"/>
      <c r="X493" s="50"/>
      <c r="Z493" s="52"/>
    </row>
    <row r="494" spans="4:26" s="51" customFormat="1" x14ac:dyDescent="0.25">
      <c r="D494" s="53"/>
      <c r="E494" s="54"/>
      <c r="F494" s="55"/>
      <c r="G494" s="55"/>
      <c r="H494" s="56"/>
      <c r="I494" s="55"/>
      <c r="J494" s="56"/>
      <c r="K494" s="55"/>
      <c r="X494" s="50"/>
      <c r="Z494" s="52"/>
    </row>
    <row r="495" spans="4:26" s="51" customFormat="1" x14ac:dyDescent="0.25">
      <c r="D495" s="53"/>
      <c r="E495" s="54"/>
      <c r="F495" s="55"/>
      <c r="G495" s="55"/>
      <c r="H495" s="56"/>
      <c r="I495" s="55"/>
      <c r="J495" s="56"/>
      <c r="K495" s="55"/>
      <c r="X495" s="50"/>
      <c r="Z495" s="52"/>
    </row>
    <row r="496" spans="4:26" s="51" customFormat="1" x14ac:dyDescent="0.25">
      <c r="D496" s="53"/>
      <c r="E496" s="54"/>
      <c r="F496" s="55"/>
      <c r="G496" s="55"/>
      <c r="H496" s="56"/>
      <c r="I496" s="55"/>
      <c r="J496" s="56"/>
      <c r="K496" s="55"/>
      <c r="X496" s="50"/>
      <c r="Z496" s="52"/>
    </row>
    <row r="497" spans="4:26" s="51" customFormat="1" x14ac:dyDescent="0.25">
      <c r="D497" s="53"/>
      <c r="E497" s="54"/>
      <c r="F497" s="55"/>
      <c r="G497" s="55"/>
      <c r="H497" s="56"/>
      <c r="I497" s="55"/>
      <c r="J497" s="56"/>
      <c r="K497" s="55"/>
      <c r="X497" s="50"/>
      <c r="Z497" s="52"/>
    </row>
    <row r="498" spans="4:26" s="51" customFormat="1" x14ac:dyDescent="0.25">
      <c r="D498" s="53"/>
      <c r="E498" s="54"/>
      <c r="F498" s="55"/>
      <c r="G498" s="55"/>
      <c r="H498" s="56"/>
      <c r="I498" s="55"/>
      <c r="J498" s="56"/>
      <c r="K498" s="55"/>
      <c r="X498" s="50"/>
      <c r="Z498" s="52"/>
    </row>
    <row r="499" spans="4:26" s="51" customFormat="1" x14ac:dyDescent="0.25">
      <c r="D499" s="53"/>
      <c r="E499" s="54"/>
      <c r="F499" s="55"/>
      <c r="G499" s="55"/>
      <c r="H499" s="56"/>
      <c r="I499" s="55"/>
      <c r="J499" s="56"/>
      <c r="K499" s="55"/>
      <c r="X499" s="50"/>
      <c r="Z499" s="52"/>
    </row>
    <row r="500" spans="4:26" s="51" customFormat="1" x14ac:dyDescent="0.25">
      <c r="D500" s="53"/>
      <c r="E500" s="54"/>
      <c r="F500" s="55"/>
      <c r="G500" s="55"/>
      <c r="H500" s="56"/>
      <c r="I500" s="55"/>
      <c r="J500" s="56"/>
      <c r="K500" s="55"/>
      <c r="X500" s="50"/>
      <c r="Z500" s="52"/>
    </row>
    <row r="501" spans="4:26" s="51" customFormat="1" x14ac:dyDescent="0.25">
      <c r="D501" s="53"/>
      <c r="E501" s="54"/>
      <c r="F501" s="55"/>
      <c r="G501" s="55"/>
      <c r="H501" s="56"/>
      <c r="I501" s="55"/>
      <c r="J501" s="56"/>
      <c r="K501" s="55"/>
      <c r="X501" s="50"/>
      <c r="Z501" s="52"/>
    </row>
    <row r="502" spans="4:26" s="51" customFormat="1" x14ac:dyDescent="0.25">
      <c r="D502" s="53"/>
      <c r="E502" s="54"/>
      <c r="F502" s="55"/>
      <c r="G502" s="55"/>
      <c r="H502" s="56"/>
      <c r="I502" s="55"/>
      <c r="J502" s="56"/>
      <c r="K502" s="55"/>
      <c r="X502" s="50"/>
      <c r="Z502" s="52"/>
    </row>
    <row r="503" spans="4:26" s="51" customFormat="1" x14ac:dyDescent="0.25">
      <c r="D503" s="53"/>
      <c r="E503" s="54"/>
      <c r="F503" s="55"/>
      <c r="G503" s="55"/>
      <c r="H503" s="56"/>
      <c r="I503" s="55"/>
      <c r="J503" s="56"/>
      <c r="K503" s="55"/>
      <c r="X503" s="50"/>
      <c r="Z503" s="52"/>
    </row>
    <row r="504" spans="4:26" s="51" customFormat="1" x14ac:dyDescent="0.25">
      <c r="D504" s="53"/>
      <c r="E504" s="54"/>
      <c r="F504" s="55"/>
      <c r="G504" s="55"/>
      <c r="H504" s="56"/>
      <c r="I504" s="55"/>
      <c r="J504" s="56"/>
      <c r="K504" s="55"/>
      <c r="X504" s="50"/>
      <c r="Z504" s="52"/>
    </row>
    <row r="505" spans="4:26" s="51" customFormat="1" x14ac:dyDescent="0.25">
      <c r="D505" s="53"/>
      <c r="E505" s="54"/>
      <c r="F505" s="55"/>
      <c r="G505" s="55"/>
      <c r="H505" s="56"/>
      <c r="I505" s="55"/>
      <c r="J505" s="56"/>
      <c r="K505" s="55"/>
      <c r="X505" s="50"/>
      <c r="Z505" s="52"/>
    </row>
    <row r="506" spans="4:26" s="51" customFormat="1" x14ac:dyDescent="0.25">
      <c r="D506" s="53"/>
      <c r="E506" s="54"/>
      <c r="F506" s="55"/>
      <c r="G506" s="55"/>
      <c r="H506" s="56"/>
      <c r="I506" s="55"/>
      <c r="J506" s="56"/>
      <c r="K506" s="55"/>
      <c r="X506" s="50"/>
      <c r="Z506" s="52"/>
    </row>
    <row r="507" spans="4:26" s="51" customFormat="1" x14ac:dyDescent="0.25">
      <c r="D507" s="53"/>
      <c r="E507" s="54"/>
      <c r="F507" s="55"/>
      <c r="G507" s="55"/>
      <c r="H507" s="56"/>
      <c r="I507" s="55"/>
      <c r="J507" s="56"/>
      <c r="K507" s="55"/>
      <c r="X507" s="50"/>
      <c r="Z507" s="52"/>
    </row>
    <row r="508" spans="4:26" s="51" customFormat="1" x14ac:dyDescent="0.25">
      <c r="D508" s="53"/>
      <c r="E508" s="54"/>
      <c r="F508" s="55"/>
      <c r="G508" s="55"/>
      <c r="H508" s="56"/>
      <c r="I508" s="55"/>
      <c r="J508" s="56"/>
      <c r="K508" s="55"/>
      <c r="X508" s="50"/>
      <c r="Z508" s="52"/>
    </row>
    <row r="509" spans="4:26" s="51" customFormat="1" x14ac:dyDescent="0.25">
      <c r="D509" s="53"/>
      <c r="E509" s="54"/>
      <c r="F509" s="55"/>
      <c r="G509" s="55"/>
      <c r="H509" s="56"/>
      <c r="I509" s="55"/>
      <c r="J509" s="56"/>
      <c r="K509" s="55"/>
      <c r="X509" s="50"/>
      <c r="Z509" s="52"/>
    </row>
    <row r="510" spans="4:26" s="51" customFormat="1" x14ac:dyDescent="0.25">
      <c r="D510" s="53"/>
      <c r="E510" s="54"/>
      <c r="F510" s="55"/>
      <c r="G510" s="55"/>
      <c r="H510" s="56"/>
      <c r="I510" s="55"/>
      <c r="J510" s="56"/>
      <c r="K510" s="55"/>
      <c r="X510" s="50"/>
      <c r="Z510" s="52"/>
    </row>
    <row r="511" spans="4:26" s="51" customFormat="1" x14ac:dyDescent="0.25">
      <c r="D511" s="53"/>
      <c r="E511" s="54"/>
      <c r="F511" s="55"/>
      <c r="G511" s="55"/>
      <c r="H511" s="56"/>
      <c r="I511" s="55"/>
      <c r="J511" s="56"/>
      <c r="K511" s="55"/>
      <c r="X511" s="50"/>
      <c r="Z511" s="52"/>
    </row>
    <row r="512" spans="4:26" s="51" customFormat="1" x14ac:dyDescent="0.25">
      <c r="D512" s="53"/>
      <c r="E512" s="54"/>
      <c r="F512" s="55"/>
      <c r="G512" s="55"/>
      <c r="H512" s="56"/>
      <c r="I512" s="55"/>
      <c r="J512" s="56"/>
      <c r="K512" s="55"/>
      <c r="X512" s="50"/>
      <c r="Z512" s="52"/>
    </row>
    <row r="513" spans="4:26" s="51" customFormat="1" x14ac:dyDescent="0.25">
      <c r="D513" s="53"/>
      <c r="E513" s="54"/>
      <c r="F513" s="55"/>
      <c r="G513" s="55"/>
      <c r="H513" s="56"/>
      <c r="I513" s="55"/>
      <c r="J513" s="56"/>
      <c r="K513" s="55"/>
      <c r="X513" s="50"/>
      <c r="Z513" s="52"/>
    </row>
    <row r="514" spans="4:26" s="51" customFormat="1" x14ac:dyDescent="0.25">
      <c r="D514" s="53"/>
      <c r="E514" s="54"/>
      <c r="F514" s="55"/>
      <c r="G514" s="55"/>
      <c r="H514" s="56"/>
      <c r="I514" s="55"/>
      <c r="J514" s="56"/>
      <c r="K514" s="55"/>
      <c r="X514" s="50"/>
      <c r="Z514" s="52"/>
    </row>
    <row r="515" spans="4:26" s="51" customFormat="1" x14ac:dyDescent="0.25">
      <c r="D515" s="53"/>
      <c r="E515" s="54"/>
      <c r="F515" s="55"/>
      <c r="G515" s="55"/>
      <c r="H515" s="56"/>
      <c r="I515" s="55"/>
      <c r="J515" s="56"/>
      <c r="K515" s="55"/>
      <c r="X515" s="50"/>
      <c r="Z515" s="52"/>
    </row>
    <row r="516" spans="4:26" s="51" customFormat="1" x14ac:dyDescent="0.25">
      <c r="D516" s="53"/>
      <c r="E516" s="54"/>
      <c r="F516" s="55"/>
      <c r="G516" s="55"/>
      <c r="H516" s="56"/>
      <c r="I516" s="55"/>
      <c r="J516" s="56"/>
      <c r="K516" s="55"/>
      <c r="X516" s="50"/>
      <c r="Z516" s="52"/>
    </row>
    <row r="517" spans="4:26" s="51" customFormat="1" x14ac:dyDescent="0.25">
      <c r="D517" s="53"/>
      <c r="E517" s="54"/>
      <c r="F517" s="55"/>
      <c r="G517" s="55"/>
      <c r="H517" s="56"/>
      <c r="I517" s="55"/>
      <c r="J517" s="56"/>
      <c r="K517" s="55"/>
      <c r="X517" s="50"/>
      <c r="Z517" s="52"/>
    </row>
    <row r="518" spans="4:26" s="51" customFormat="1" x14ac:dyDescent="0.25">
      <c r="D518" s="53"/>
      <c r="E518" s="54"/>
      <c r="F518" s="55"/>
      <c r="G518" s="55"/>
      <c r="H518" s="56"/>
      <c r="I518" s="55"/>
      <c r="J518" s="56"/>
      <c r="K518" s="55"/>
      <c r="X518" s="50"/>
      <c r="Z518" s="52"/>
    </row>
    <row r="519" spans="4:26" s="51" customFormat="1" x14ac:dyDescent="0.25">
      <c r="D519" s="53"/>
      <c r="E519" s="54"/>
      <c r="F519" s="55"/>
      <c r="G519" s="55"/>
      <c r="H519" s="56"/>
      <c r="I519" s="55"/>
      <c r="J519" s="56"/>
      <c r="K519" s="55"/>
      <c r="X519" s="50"/>
      <c r="Z519" s="52"/>
    </row>
    <row r="520" spans="4:26" s="51" customFormat="1" x14ac:dyDescent="0.25">
      <c r="D520" s="53"/>
      <c r="E520" s="54"/>
      <c r="F520" s="55"/>
      <c r="G520" s="55"/>
      <c r="H520" s="56"/>
      <c r="I520" s="55"/>
      <c r="J520" s="56"/>
      <c r="K520" s="55"/>
      <c r="X520" s="50"/>
      <c r="Z520" s="52"/>
    </row>
    <row r="521" spans="4:26" s="51" customFormat="1" x14ac:dyDescent="0.25">
      <c r="D521" s="53"/>
      <c r="E521" s="54"/>
      <c r="F521" s="55"/>
      <c r="G521" s="55"/>
      <c r="H521" s="56"/>
      <c r="I521" s="55"/>
      <c r="J521" s="56"/>
      <c r="K521" s="55"/>
      <c r="X521" s="50"/>
      <c r="Z521" s="52"/>
    </row>
    <row r="522" spans="4:26" s="51" customFormat="1" x14ac:dyDescent="0.25">
      <c r="D522" s="53"/>
      <c r="E522" s="54"/>
      <c r="F522" s="55"/>
      <c r="G522" s="55"/>
      <c r="H522" s="56"/>
      <c r="I522" s="55"/>
      <c r="J522" s="56"/>
      <c r="K522" s="55"/>
      <c r="X522" s="50"/>
      <c r="Z522" s="52"/>
    </row>
    <row r="523" spans="4:26" s="51" customFormat="1" x14ac:dyDescent="0.25">
      <c r="D523" s="53"/>
      <c r="E523" s="54"/>
      <c r="F523" s="55"/>
      <c r="G523" s="55"/>
      <c r="H523" s="56"/>
      <c r="I523" s="55"/>
      <c r="J523" s="56"/>
      <c r="K523" s="55"/>
      <c r="X523" s="50"/>
      <c r="Z523" s="52"/>
    </row>
    <row r="524" spans="4:26" s="51" customFormat="1" x14ac:dyDescent="0.25">
      <c r="D524" s="53"/>
      <c r="E524" s="54"/>
      <c r="F524" s="55"/>
      <c r="G524" s="55"/>
      <c r="H524" s="56"/>
      <c r="I524" s="55"/>
      <c r="J524" s="56"/>
      <c r="K524" s="55"/>
      <c r="X524" s="50"/>
      <c r="Z524" s="52"/>
    </row>
    <row r="525" spans="4:26" s="51" customFormat="1" x14ac:dyDescent="0.25">
      <c r="D525" s="53"/>
      <c r="E525" s="54"/>
      <c r="F525" s="55"/>
      <c r="G525" s="55"/>
      <c r="H525" s="56"/>
      <c r="I525" s="55"/>
      <c r="J525" s="56"/>
      <c r="K525" s="55"/>
      <c r="X525" s="50"/>
      <c r="Z525" s="52"/>
    </row>
    <row r="526" spans="4:26" s="51" customFormat="1" x14ac:dyDescent="0.25">
      <c r="D526" s="53"/>
      <c r="E526" s="54"/>
      <c r="F526" s="55"/>
      <c r="G526" s="55"/>
      <c r="H526" s="56"/>
      <c r="I526" s="55"/>
      <c r="J526" s="56"/>
      <c r="K526" s="55"/>
      <c r="X526" s="50"/>
      <c r="Z526" s="52"/>
    </row>
    <row r="527" spans="4:26" s="51" customFormat="1" x14ac:dyDescent="0.25">
      <c r="D527" s="53"/>
      <c r="E527" s="54"/>
      <c r="F527" s="55"/>
      <c r="G527" s="55"/>
      <c r="H527" s="56"/>
      <c r="I527" s="55"/>
      <c r="J527" s="56"/>
      <c r="K527" s="55"/>
      <c r="X527" s="50"/>
      <c r="Z527" s="52"/>
    </row>
    <row r="528" spans="4:26" s="51" customFormat="1" x14ac:dyDescent="0.25">
      <c r="D528" s="53"/>
      <c r="E528" s="54"/>
      <c r="F528" s="55"/>
      <c r="G528" s="55"/>
      <c r="H528" s="56"/>
      <c r="I528" s="55"/>
      <c r="J528" s="56"/>
      <c r="K528" s="55"/>
      <c r="X528" s="50"/>
      <c r="Z528" s="52"/>
    </row>
    <row r="529" spans="4:26" s="51" customFormat="1" x14ac:dyDescent="0.25">
      <c r="D529" s="53"/>
      <c r="E529" s="54"/>
      <c r="F529" s="55"/>
      <c r="G529" s="55"/>
      <c r="H529" s="56"/>
      <c r="I529" s="55"/>
      <c r="J529" s="56"/>
      <c r="K529" s="55"/>
      <c r="X529" s="50"/>
      <c r="Z529" s="52"/>
    </row>
    <row r="530" spans="4:26" s="51" customFormat="1" x14ac:dyDescent="0.25">
      <c r="D530" s="53"/>
      <c r="E530" s="54"/>
      <c r="F530" s="55"/>
      <c r="G530" s="55"/>
      <c r="H530" s="56"/>
      <c r="I530" s="55"/>
      <c r="J530" s="56"/>
      <c r="K530" s="55"/>
      <c r="X530" s="50"/>
      <c r="Z530" s="52"/>
    </row>
    <row r="531" spans="4:26" s="51" customFormat="1" x14ac:dyDescent="0.25">
      <c r="D531" s="53"/>
      <c r="E531" s="54"/>
      <c r="F531" s="55"/>
      <c r="G531" s="55"/>
      <c r="H531" s="56"/>
      <c r="I531" s="55"/>
      <c r="J531" s="56"/>
      <c r="K531" s="55"/>
      <c r="X531" s="50"/>
      <c r="Z531" s="52"/>
    </row>
    <row r="532" spans="4:26" s="51" customFormat="1" x14ac:dyDescent="0.25">
      <c r="D532" s="53"/>
      <c r="E532" s="54"/>
      <c r="F532" s="55"/>
      <c r="G532" s="55"/>
      <c r="H532" s="56"/>
      <c r="I532" s="55"/>
      <c r="J532" s="56"/>
      <c r="K532" s="55"/>
      <c r="X532" s="50"/>
      <c r="Z532" s="52"/>
    </row>
    <row r="533" spans="4:26" s="51" customFormat="1" x14ac:dyDescent="0.25">
      <c r="D533" s="53"/>
      <c r="E533" s="54"/>
      <c r="F533" s="55"/>
      <c r="G533" s="55"/>
      <c r="H533" s="56"/>
      <c r="I533" s="55"/>
      <c r="J533" s="56"/>
      <c r="K533" s="55"/>
      <c r="X533" s="50"/>
      <c r="Z533" s="52"/>
    </row>
    <row r="534" spans="4:26" s="51" customFormat="1" x14ac:dyDescent="0.25">
      <c r="D534" s="53"/>
      <c r="E534" s="54"/>
      <c r="F534" s="55"/>
      <c r="G534" s="55"/>
      <c r="H534" s="56"/>
      <c r="I534" s="55"/>
      <c r="J534" s="56"/>
      <c r="K534" s="55"/>
      <c r="X534" s="50"/>
      <c r="Z534" s="52"/>
    </row>
    <row r="535" spans="4:26" s="51" customFormat="1" x14ac:dyDescent="0.25">
      <c r="D535" s="53"/>
      <c r="E535" s="54"/>
      <c r="F535" s="55"/>
      <c r="G535" s="55"/>
      <c r="H535" s="56"/>
      <c r="I535" s="55"/>
      <c r="J535" s="56"/>
      <c r="K535" s="55"/>
      <c r="X535" s="50"/>
      <c r="Z535" s="52"/>
    </row>
    <row r="536" spans="4:26" s="51" customFormat="1" x14ac:dyDescent="0.25">
      <c r="D536" s="53"/>
      <c r="E536" s="54"/>
      <c r="F536" s="55"/>
      <c r="G536" s="55"/>
      <c r="H536" s="56"/>
      <c r="I536" s="55"/>
      <c r="J536" s="56"/>
      <c r="K536" s="55"/>
      <c r="X536" s="50"/>
      <c r="Z536" s="52"/>
    </row>
    <row r="537" spans="4:26" s="51" customFormat="1" x14ac:dyDescent="0.25">
      <c r="D537" s="53"/>
      <c r="E537" s="54"/>
      <c r="F537" s="55"/>
      <c r="G537" s="55"/>
      <c r="H537" s="56"/>
      <c r="I537" s="55"/>
      <c r="J537" s="56"/>
      <c r="K537" s="55"/>
      <c r="X537" s="50"/>
      <c r="Z537" s="52"/>
    </row>
    <row r="538" spans="4:26" s="51" customFormat="1" x14ac:dyDescent="0.25">
      <c r="D538" s="53"/>
      <c r="E538" s="54"/>
      <c r="F538" s="55"/>
      <c r="G538" s="55"/>
      <c r="H538" s="56"/>
      <c r="I538" s="55"/>
      <c r="J538" s="56"/>
      <c r="K538" s="55"/>
      <c r="X538" s="50"/>
      <c r="Z538" s="52"/>
    </row>
    <row r="539" spans="4:26" s="51" customFormat="1" x14ac:dyDescent="0.25">
      <c r="D539" s="53"/>
      <c r="E539" s="54"/>
      <c r="F539" s="55"/>
      <c r="G539" s="55"/>
      <c r="H539" s="56"/>
      <c r="I539" s="55"/>
      <c r="J539" s="56"/>
      <c r="K539" s="55"/>
      <c r="X539" s="50"/>
      <c r="Z539" s="52"/>
    </row>
    <row r="540" spans="4:26" s="51" customFormat="1" x14ac:dyDescent="0.25">
      <c r="D540" s="53"/>
      <c r="E540" s="54"/>
      <c r="F540" s="55"/>
      <c r="G540" s="55"/>
      <c r="H540" s="56"/>
      <c r="I540" s="55"/>
      <c r="J540" s="56"/>
      <c r="K540" s="55"/>
      <c r="X540" s="50"/>
      <c r="Z540" s="52"/>
    </row>
    <row r="541" spans="4:26" s="51" customFormat="1" x14ac:dyDescent="0.25">
      <c r="D541" s="53"/>
      <c r="E541" s="54"/>
      <c r="F541" s="55"/>
      <c r="G541" s="55"/>
      <c r="H541" s="56"/>
      <c r="I541" s="55"/>
      <c r="J541" s="56"/>
      <c r="K541" s="55"/>
      <c r="X541" s="50"/>
      <c r="Z541" s="52"/>
    </row>
    <row r="542" spans="4:26" s="51" customFormat="1" x14ac:dyDescent="0.25">
      <c r="D542" s="53"/>
      <c r="E542" s="54"/>
      <c r="F542" s="55"/>
      <c r="G542" s="55"/>
      <c r="H542" s="56"/>
      <c r="I542" s="55"/>
      <c r="J542" s="56"/>
      <c r="K542" s="55"/>
      <c r="X542" s="50"/>
      <c r="Z542" s="52"/>
    </row>
    <row r="543" spans="4:26" s="51" customFormat="1" x14ac:dyDescent="0.25">
      <c r="D543" s="53"/>
      <c r="E543" s="54"/>
      <c r="F543" s="55"/>
      <c r="G543" s="55"/>
      <c r="H543" s="56"/>
      <c r="I543" s="55"/>
      <c r="J543" s="56"/>
      <c r="K543" s="55"/>
      <c r="X543" s="50"/>
      <c r="Z543" s="52"/>
    </row>
    <row r="544" spans="4:26" s="51" customFormat="1" x14ac:dyDescent="0.25">
      <c r="D544" s="53"/>
      <c r="E544" s="54"/>
      <c r="F544" s="55"/>
      <c r="G544" s="55"/>
      <c r="H544" s="56"/>
      <c r="I544" s="55"/>
      <c r="J544" s="56"/>
      <c r="K544" s="55"/>
      <c r="X544" s="50"/>
      <c r="Z544" s="52"/>
    </row>
    <row r="545" spans="4:26" s="51" customFormat="1" x14ac:dyDescent="0.25">
      <c r="D545" s="53"/>
      <c r="E545" s="54"/>
      <c r="F545" s="55"/>
      <c r="G545" s="55"/>
      <c r="H545" s="56"/>
      <c r="I545" s="55"/>
      <c r="J545" s="56"/>
      <c r="K545" s="55"/>
      <c r="X545" s="50"/>
      <c r="Z545" s="52"/>
    </row>
    <row r="546" spans="4:26" s="51" customFormat="1" x14ac:dyDescent="0.25">
      <c r="D546" s="53"/>
      <c r="E546" s="54"/>
      <c r="F546" s="55"/>
      <c r="G546" s="55"/>
      <c r="H546" s="56"/>
      <c r="I546" s="55"/>
      <c r="J546" s="56"/>
      <c r="K546" s="55"/>
      <c r="X546" s="50"/>
      <c r="Z546" s="52"/>
    </row>
    <row r="547" spans="4:26" s="51" customFormat="1" x14ac:dyDescent="0.25">
      <c r="D547" s="53"/>
      <c r="E547" s="54"/>
      <c r="F547" s="55"/>
      <c r="G547" s="55"/>
      <c r="H547" s="56"/>
      <c r="I547" s="55"/>
      <c r="J547" s="56"/>
      <c r="K547" s="55"/>
      <c r="X547" s="50"/>
      <c r="Z547" s="52"/>
    </row>
    <row r="548" spans="4:26" s="51" customFormat="1" x14ac:dyDescent="0.25">
      <c r="D548" s="53"/>
      <c r="E548" s="54"/>
      <c r="F548" s="55"/>
      <c r="G548" s="55"/>
      <c r="H548" s="56"/>
      <c r="I548" s="55"/>
      <c r="J548" s="56"/>
      <c r="K548" s="55"/>
      <c r="X548" s="50"/>
      <c r="Z548" s="52"/>
    </row>
    <row r="549" spans="4:26" s="51" customFormat="1" x14ac:dyDescent="0.25">
      <c r="D549" s="53"/>
      <c r="E549" s="54"/>
      <c r="F549" s="55"/>
      <c r="G549" s="55"/>
      <c r="H549" s="56"/>
      <c r="I549" s="55"/>
      <c r="J549" s="56"/>
      <c r="K549" s="55"/>
      <c r="X549" s="50"/>
      <c r="Z549" s="52"/>
    </row>
    <row r="550" spans="4:26" s="51" customFormat="1" x14ac:dyDescent="0.25">
      <c r="D550" s="53"/>
      <c r="E550" s="54"/>
      <c r="F550" s="55"/>
      <c r="G550" s="55"/>
      <c r="H550" s="56"/>
      <c r="I550" s="55"/>
      <c r="J550" s="56"/>
      <c r="K550" s="55"/>
      <c r="X550" s="50"/>
      <c r="Z550" s="52"/>
    </row>
    <row r="551" spans="4:26" s="51" customFormat="1" x14ac:dyDescent="0.25">
      <c r="D551" s="53"/>
      <c r="E551" s="54"/>
      <c r="F551" s="55"/>
      <c r="G551" s="55"/>
      <c r="H551" s="56"/>
      <c r="I551" s="55"/>
      <c r="J551" s="56"/>
      <c r="K551" s="55"/>
      <c r="X551" s="50"/>
      <c r="Z551" s="52"/>
    </row>
    <row r="552" spans="4:26" s="51" customFormat="1" x14ac:dyDescent="0.25">
      <c r="D552" s="53"/>
      <c r="E552" s="54"/>
      <c r="F552" s="55"/>
      <c r="G552" s="55"/>
      <c r="H552" s="56"/>
      <c r="I552" s="55"/>
      <c r="J552" s="56"/>
      <c r="K552" s="55"/>
      <c r="X552" s="50"/>
      <c r="Z552" s="52"/>
    </row>
    <row r="553" spans="4:26" s="51" customFormat="1" x14ac:dyDescent="0.25">
      <c r="D553" s="53"/>
      <c r="E553" s="54"/>
      <c r="F553" s="55"/>
      <c r="G553" s="55"/>
      <c r="H553" s="56"/>
      <c r="I553" s="55"/>
      <c r="J553" s="56"/>
      <c r="K553" s="55"/>
      <c r="X553" s="50"/>
      <c r="Z553" s="52"/>
    </row>
    <row r="554" spans="4:26" s="51" customFormat="1" x14ac:dyDescent="0.25">
      <c r="D554" s="53"/>
      <c r="E554" s="54"/>
      <c r="F554" s="55"/>
      <c r="G554" s="55"/>
      <c r="H554" s="56"/>
      <c r="I554" s="55"/>
      <c r="J554" s="56"/>
      <c r="K554" s="55"/>
      <c r="X554" s="50"/>
      <c r="Z554" s="52"/>
    </row>
    <row r="555" spans="4:26" s="51" customFormat="1" x14ac:dyDescent="0.25">
      <c r="D555" s="53"/>
      <c r="E555" s="54"/>
      <c r="F555" s="55"/>
      <c r="G555" s="55"/>
      <c r="H555" s="56"/>
      <c r="I555" s="55"/>
      <c r="J555" s="56"/>
      <c r="K555" s="55"/>
      <c r="X555" s="50"/>
      <c r="Z555" s="52"/>
    </row>
    <row r="556" spans="4:26" s="51" customFormat="1" x14ac:dyDescent="0.25">
      <c r="D556" s="53"/>
      <c r="E556" s="54"/>
      <c r="F556" s="55"/>
      <c r="G556" s="55"/>
      <c r="H556" s="56"/>
      <c r="I556" s="55"/>
      <c r="J556" s="56"/>
      <c r="K556" s="55"/>
      <c r="X556" s="50"/>
      <c r="Z556" s="52"/>
    </row>
    <row r="557" spans="4:26" s="51" customFormat="1" x14ac:dyDescent="0.25">
      <c r="D557" s="53"/>
      <c r="E557" s="54"/>
      <c r="F557" s="55"/>
      <c r="G557" s="55"/>
      <c r="H557" s="56"/>
      <c r="I557" s="55"/>
      <c r="J557" s="56"/>
      <c r="K557" s="55"/>
      <c r="X557" s="50"/>
      <c r="Z557" s="52"/>
    </row>
    <row r="558" spans="4:26" s="51" customFormat="1" x14ac:dyDescent="0.25">
      <c r="D558" s="53"/>
      <c r="E558" s="54"/>
      <c r="F558" s="55"/>
      <c r="G558" s="55"/>
      <c r="H558" s="56"/>
      <c r="I558" s="55"/>
      <c r="J558" s="56"/>
      <c r="K558" s="55"/>
      <c r="X558" s="50"/>
      <c r="Z558" s="52"/>
    </row>
    <row r="559" spans="4:26" s="51" customFormat="1" x14ac:dyDescent="0.25">
      <c r="D559" s="53"/>
      <c r="E559" s="54"/>
      <c r="F559" s="55"/>
      <c r="G559" s="55"/>
      <c r="H559" s="56"/>
      <c r="I559" s="55"/>
      <c r="J559" s="56"/>
      <c r="K559" s="55"/>
      <c r="X559" s="50"/>
      <c r="Z559" s="52"/>
    </row>
    <row r="560" spans="4:26" s="51" customFormat="1" x14ac:dyDescent="0.25">
      <c r="D560" s="53"/>
      <c r="E560" s="54"/>
      <c r="F560" s="55"/>
      <c r="G560" s="55"/>
      <c r="H560" s="56"/>
      <c r="I560" s="55"/>
      <c r="J560" s="56"/>
      <c r="K560" s="55"/>
      <c r="X560" s="50"/>
      <c r="Z560" s="52"/>
    </row>
    <row r="561" spans="4:26" s="51" customFormat="1" x14ac:dyDescent="0.25">
      <c r="D561" s="53"/>
      <c r="E561" s="54"/>
      <c r="F561" s="55"/>
      <c r="G561" s="55"/>
      <c r="H561" s="56"/>
      <c r="I561" s="55"/>
      <c r="J561" s="56"/>
      <c r="K561" s="55"/>
      <c r="X561" s="50"/>
      <c r="Z561" s="52"/>
    </row>
    <row r="562" spans="4:26" s="51" customFormat="1" x14ac:dyDescent="0.25">
      <c r="D562" s="53"/>
      <c r="E562" s="54"/>
      <c r="F562" s="55"/>
      <c r="G562" s="55"/>
      <c r="H562" s="56"/>
      <c r="I562" s="55"/>
      <c r="J562" s="56"/>
      <c r="K562" s="55"/>
      <c r="X562" s="50"/>
      <c r="Z562" s="52"/>
    </row>
    <row r="563" spans="4:26" s="51" customFormat="1" x14ac:dyDescent="0.25">
      <c r="D563" s="53"/>
      <c r="E563" s="54"/>
      <c r="F563" s="55"/>
      <c r="G563" s="55"/>
      <c r="H563" s="56"/>
      <c r="I563" s="55"/>
      <c r="J563" s="56"/>
      <c r="K563" s="55"/>
      <c r="X563" s="50"/>
      <c r="Z563" s="52"/>
    </row>
    <row r="564" spans="4:26" s="51" customFormat="1" x14ac:dyDescent="0.25">
      <c r="D564" s="53"/>
      <c r="E564" s="54"/>
      <c r="F564" s="55"/>
      <c r="G564" s="55"/>
      <c r="H564" s="56"/>
      <c r="I564" s="55"/>
      <c r="J564" s="56"/>
      <c r="K564" s="55"/>
      <c r="X564" s="50"/>
      <c r="Z564" s="52"/>
    </row>
    <row r="565" spans="4:26" s="51" customFormat="1" x14ac:dyDescent="0.25">
      <c r="D565" s="53"/>
      <c r="E565" s="54"/>
      <c r="F565" s="55"/>
      <c r="G565" s="55"/>
      <c r="H565" s="56"/>
      <c r="I565" s="55"/>
      <c r="J565" s="56"/>
      <c r="K565" s="55"/>
      <c r="X565" s="50"/>
      <c r="Z565" s="52"/>
    </row>
    <row r="566" spans="4:26" s="51" customFormat="1" x14ac:dyDescent="0.25">
      <c r="D566" s="53"/>
      <c r="E566" s="54"/>
      <c r="F566" s="55"/>
      <c r="G566" s="55"/>
      <c r="H566" s="56"/>
      <c r="I566" s="55"/>
      <c r="J566" s="56"/>
      <c r="K566" s="55"/>
      <c r="X566" s="50"/>
      <c r="Z566" s="52"/>
    </row>
    <row r="567" spans="4:26" s="51" customFormat="1" x14ac:dyDescent="0.25">
      <c r="D567" s="53"/>
      <c r="E567" s="54"/>
      <c r="F567" s="55"/>
      <c r="G567" s="55"/>
      <c r="H567" s="56"/>
      <c r="I567" s="55"/>
      <c r="J567" s="56"/>
      <c r="K567" s="55"/>
      <c r="X567" s="50"/>
      <c r="Z567" s="52"/>
    </row>
    <row r="568" spans="4:26" s="51" customFormat="1" x14ac:dyDescent="0.25">
      <c r="D568" s="53"/>
      <c r="E568" s="54"/>
      <c r="F568" s="55"/>
      <c r="G568" s="55"/>
      <c r="H568" s="56"/>
      <c r="I568" s="55"/>
      <c r="J568" s="56"/>
      <c r="K568" s="55"/>
      <c r="X568" s="50"/>
      <c r="Z568" s="52"/>
    </row>
    <row r="569" spans="4:26" s="51" customFormat="1" x14ac:dyDescent="0.25">
      <c r="D569" s="53"/>
      <c r="E569" s="54"/>
      <c r="F569" s="55"/>
      <c r="G569" s="55"/>
      <c r="H569" s="56"/>
      <c r="I569" s="55"/>
      <c r="J569" s="56"/>
      <c r="K569" s="55"/>
      <c r="X569" s="50"/>
      <c r="Z569" s="52"/>
    </row>
    <row r="570" spans="4:26" s="51" customFormat="1" x14ac:dyDescent="0.25">
      <c r="D570" s="53"/>
      <c r="E570" s="54"/>
      <c r="F570" s="55"/>
      <c r="G570" s="55"/>
      <c r="H570" s="56"/>
      <c r="I570" s="55"/>
      <c r="J570" s="56"/>
      <c r="K570" s="55"/>
      <c r="X570" s="50"/>
      <c r="Z570" s="52"/>
    </row>
    <row r="571" spans="4:26" s="51" customFormat="1" x14ac:dyDescent="0.25">
      <c r="D571" s="53"/>
      <c r="E571" s="54"/>
      <c r="F571" s="55"/>
      <c r="G571" s="55"/>
      <c r="H571" s="56"/>
      <c r="I571" s="55"/>
      <c r="J571" s="56"/>
      <c r="K571" s="55"/>
      <c r="X571" s="50"/>
      <c r="Z571" s="52"/>
    </row>
    <row r="572" spans="4:26" s="51" customFormat="1" x14ac:dyDescent="0.25">
      <c r="D572" s="53"/>
      <c r="E572" s="54"/>
      <c r="F572" s="55"/>
      <c r="G572" s="55"/>
      <c r="H572" s="56"/>
      <c r="I572" s="55"/>
      <c r="J572" s="56"/>
      <c r="K572" s="55"/>
      <c r="X572" s="50"/>
      <c r="Z572" s="52"/>
    </row>
    <row r="573" spans="4:26" s="51" customFormat="1" x14ac:dyDescent="0.25">
      <c r="D573" s="53"/>
      <c r="E573" s="54"/>
      <c r="F573" s="55"/>
      <c r="G573" s="55"/>
      <c r="H573" s="56"/>
      <c r="I573" s="55"/>
      <c r="J573" s="56"/>
      <c r="K573" s="55"/>
      <c r="X573" s="50"/>
      <c r="Z573" s="52"/>
    </row>
    <row r="574" spans="4:26" s="51" customFormat="1" x14ac:dyDescent="0.25">
      <c r="D574" s="53"/>
      <c r="E574" s="54"/>
      <c r="F574" s="55"/>
      <c r="G574" s="55"/>
      <c r="H574" s="56"/>
      <c r="I574" s="55"/>
      <c r="J574" s="56"/>
      <c r="K574" s="55"/>
      <c r="X574" s="50"/>
      <c r="Z574" s="52"/>
    </row>
    <row r="575" spans="4:26" s="51" customFormat="1" x14ac:dyDescent="0.25">
      <c r="D575" s="53"/>
      <c r="E575" s="54"/>
      <c r="F575" s="55"/>
      <c r="G575" s="55"/>
      <c r="H575" s="56"/>
      <c r="I575" s="55"/>
      <c r="J575" s="56"/>
      <c r="K575" s="55"/>
      <c r="X575" s="50"/>
      <c r="Z575" s="52"/>
    </row>
    <row r="576" spans="4:26" s="51" customFormat="1" x14ac:dyDescent="0.25">
      <c r="D576" s="53"/>
      <c r="E576" s="54"/>
      <c r="F576" s="55"/>
      <c r="G576" s="55"/>
      <c r="H576" s="56"/>
      <c r="I576" s="55"/>
      <c r="J576" s="56"/>
      <c r="K576" s="55"/>
      <c r="X576" s="50"/>
      <c r="Z576" s="52"/>
    </row>
    <row r="577" spans="4:26" s="51" customFormat="1" x14ac:dyDescent="0.25">
      <c r="D577" s="53"/>
      <c r="E577" s="54"/>
      <c r="F577" s="55"/>
      <c r="G577" s="55"/>
      <c r="H577" s="56"/>
      <c r="I577" s="55"/>
      <c r="J577" s="56"/>
      <c r="K577" s="55"/>
      <c r="X577" s="50"/>
      <c r="Z577" s="52"/>
    </row>
    <row r="578" spans="4:26" s="51" customFormat="1" x14ac:dyDescent="0.25">
      <c r="D578" s="53"/>
      <c r="E578" s="54"/>
      <c r="F578" s="55"/>
      <c r="G578" s="55"/>
      <c r="H578" s="56"/>
      <c r="I578" s="55"/>
      <c r="J578" s="56"/>
      <c r="K578" s="55"/>
      <c r="X578" s="50"/>
      <c r="Z578" s="52"/>
    </row>
    <row r="579" spans="4:26" s="51" customFormat="1" x14ac:dyDescent="0.25">
      <c r="D579" s="53"/>
      <c r="E579" s="54"/>
      <c r="F579" s="55"/>
      <c r="G579" s="55"/>
      <c r="H579" s="56"/>
      <c r="I579" s="55"/>
      <c r="J579" s="56"/>
      <c r="K579" s="55"/>
      <c r="X579" s="50"/>
      <c r="Z579" s="52"/>
    </row>
    <row r="580" spans="4:26" s="51" customFormat="1" x14ac:dyDescent="0.25">
      <c r="D580" s="53"/>
      <c r="E580" s="54"/>
      <c r="F580" s="55"/>
      <c r="G580" s="55"/>
      <c r="H580" s="56"/>
      <c r="I580" s="55"/>
      <c r="J580" s="56"/>
      <c r="K580" s="55"/>
      <c r="X580" s="50"/>
      <c r="Z580" s="52"/>
    </row>
    <row r="581" spans="4:26" s="51" customFormat="1" x14ac:dyDescent="0.25">
      <c r="D581" s="53"/>
      <c r="E581" s="54"/>
      <c r="F581" s="55"/>
      <c r="G581" s="55"/>
      <c r="H581" s="56"/>
      <c r="I581" s="55"/>
      <c r="J581" s="56"/>
      <c r="K581" s="55"/>
      <c r="X581" s="50"/>
      <c r="Z581" s="52"/>
    </row>
    <row r="582" spans="4:26" s="51" customFormat="1" x14ac:dyDescent="0.25">
      <c r="D582" s="53"/>
      <c r="E582" s="54"/>
      <c r="F582" s="55"/>
      <c r="G582" s="55"/>
      <c r="H582" s="56"/>
      <c r="I582" s="55"/>
      <c r="J582" s="56"/>
      <c r="K582" s="55"/>
      <c r="X582" s="50"/>
      <c r="Z582" s="52"/>
    </row>
    <row r="583" spans="4:26" s="51" customFormat="1" x14ac:dyDescent="0.25">
      <c r="D583" s="53"/>
      <c r="E583" s="54"/>
      <c r="F583" s="55"/>
      <c r="G583" s="55"/>
      <c r="H583" s="56"/>
      <c r="I583" s="55"/>
      <c r="J583" s="56"/>
      <c r="K583" s="55"/>
      <c r="X583" s="50"/>
      <c r="Z583" s="52"/>
    </row>
    <row r="584" spans="4:26" s="51" customFormat="1" x14ac:dyDescent="0.25">
      <c r="D584" s="53"/>
      <c r="E584" s="54"/>
      <c r="F584" s="55"/>
      <c r="G584" s="55"/>
      <c r="H584" s="56"/>
      <c r="I584" s="55"/>
      <c r="J584" s="56"/>
      <c r="K584" s="55"/>
      <c r="X584" s="50"/>
      <c r="Z584" s="52"/>
    </row>
    <row r="585" spans="4:26" s="51" customFormat="1" x14ac:dyDescent="0.25">
      <c r="D585" s="53"/>
      <c r="E585" s="54"/>
      <c r="F585" s="55"/>
      <c r="G585" s="55"/>
      <c r="H585" s="56"/>
      <c r="I585" s="55"/>
      <c r="J585" s="56"/>
      <c r="K585" s="55"/>
      <c r="X585" s="50"/>
      <c r="Z585" s="52"/>
    </row>
    <row r="586" spans="4:26" s="51" customFormat="1" x14ac:dyDescent="0.25">
      <c r="D586" s="53"/>
      <c r="E586" s="54"/>
      <c r="F586" s="55"/>
      <c r="G586" s="55"/>
      <c r="H586" s="56"/>
      <c r="I586" s="55"/>
      <c r="J586" s="56"/>
      <c r="K586" s="55"/>
      <c r="X586" s="50"/>
      <c r="Z586" s="52"/>
    </row>
    <row r="587" spans="4:26" s="51" customFormat="1" x14ac:dyDescent="0.25">
      <c r="D587" s="53"/>
      <c r="E587" s="54"/>
      <c r="F587" s="55"/>
      <c r="G587" s="55"/>
      <c r="H587" s="56"/>
      <c r="I587" s="55"/>
      <c r="J587" s="56"/>
      <c r="K587" s="55"/>
      <c r="X587" s="50"/>
      <c r="Z587" s="52"/>
    </row>
    <row r="588" spans="4:26" s="51" customFormat="1" x14ac:dyDescent="0.25">
      <c r="D588" s="53"/>
      <c r="E588" s="54"/>
      <c r="F588" s="55"/>
      <c r="G588" s="55"/>
      <c r="H588" s="56"/>
      <c r="I588" s="55"/>
      <c r="J588" s="56"/>
      <c r="K588" s="55"/>
      <c r="X588" s="50"/>
      <c r="Z588" s="52"/>
    </row>
    <row r="589" spans="4:26" s="51" customFormat="1" x14ac:dyDescent="0.25">
      <c r="D589" s="53"/>
      <c r="E589" s="54"/>
      <c r="F589" s="55"/>
      <c r="G589" s="55"/>
      <c r="H589" s="56"/>
      <c r="I589" s="55"/>
      <c r="J589" s="56"/>
      <c r="K589" s="55"/>
      <c r="X589" s="50"/>
      <c r="Z589" s="52"/>
    </row>
    <row r="590" spans="4:26" s="51" customFormat="1" x14ac:dyDescent="0.25">
      <c r="D590" s="53"/>
      <c r="E590" s="54"/>
      <c r="F590" s="55"/>
      <c r="G590" s="55"/>
      <c r="H590" s="56"/>
      <c r="I590" s="55"/>
      <c r="J590" s="56"/>
      <c r="K590" s="55"/>
      <c r="X590" s="50"/>
      <c r="Z590" s="52"/>
    </row>
    <row r="591" spans="4:26" s="51" customFormat="1" x14ac:dyDescent="0.25">
      <c r="D591" s="53"/>
      <c r="E591" s="54"/>
      <c r="F591" s="55"/>
      <c r="G591" s="55"/>
      <c r="H591" s="56"/>
      <c r="I591" s="55"/>
      <c r="J591" s="56"/>
      <c r="K591" s="55"/>
      <c r="X591" s="50"/>
      <c r="Z591" s="52"/>
    </row>
    <row r="592" spans="4:26" s="51" customFormat="1" x14ac:dyDescent="0.25">
      <c r="D592" s="53"/>
      <c r="E592" s="54"/>
      <c r="F592" s="55"/>
      <c r="G592" s="55"/>
      <c r="H592" s="56"/>
      <c r="I592" s="55"/>
      <c r="J592" s="56"/>
      <c r="K592" s="55"/>
      <c r="X592" s="50"/>
      <c r="Z592" s="52"/>
    </row>
    <row r="593" spans="4:26" s="51" customFormat="1" x14ac:dyDescent="0.25">
      <c r="D593" s="53"/>
      <c r="E593" s="54"/>
      <c r="F593" s="55"/>
      <c r="G593" s="55"/>
      <c r="H593" s="56"/>
      <c r="I593" s="55"/>
      <c r="J593" s="56"/>
      <c r="K593" s="55"/>
      <c r="X593" s="50"/>
      <c r="Z593" s="52"/>
    </row>
    <row r="594" spans="4:26" s="51" customFormat="1" x14ac:dyDescent="0.25">
      <c r="D594" s="53"/>
      <c r="E594" s="54"/>
      <c r="F594" s="55"/>
      <c r="G594" s="55"/>
      <c r="H594" s="56"/>
      <c r="I594" s="55"/>
      <c r="J594" s="56"/>
      <c r="K594" s="55"/>
      <c r="X594" s="50"/>
      <c r="Z594" s="52"/>
    </row>
    <row r="595" spans="4:26" s="51" customFormat="1" x14ac:dyDescent="0.25">
      <c r="D595" s="53"/>
      <c r="E595" s="54"/>
      <c r="F595" s="55"/>
      <c r="G595" s="55"/>
      <c r="H595" s="56"/>
      <c r="I595" s="55"/>
      <c r="J595" s="56"/>
      <c r="K595" s="55"/>
      <c r="X595" s="50"/>
      <c r="Z595" s="52"/>
    </row>
    <row r="596" spans="4:26" s="51" customFormat="1" x14ac:dyDescent="0.25">
      <c r="D596" s="53"/>
      <c r="E596" s="54"/>
      <c r="F596" s="55"/>
      <c r="G596" s="55"/>
      <c r="H596" s="56"/>
      <c r="I596" s="55"/>
      <c r="J596" s="56"/>
      <c r="K596" s="55"/>
      <c r="X596" s="50"/>
      <c r="Z596" s="52"/>
    </row>
    <row r="597" spans="4:26" s="51" customFormat="1" x14ac:dyDescent="0.25">
      <c r="D597" s="53"/>
      <c r="E597" s="54"/>
      <c r="F597" s="55"/>
      <c r="G597" s="55"/>
      <c r="H597" s="56"/>
      <c r="I597" s="55"/>
      <c r="J597" s="56"/>
      <c r="K597" s="55"/>
      <c r="X597" s="50"/>
      <c r="Z597" s="52"/>
    </row>
    <row r="598" spans="4:26" s="51" customFormat="1" x14ac:dyDescent="0.25">
      <c r="D598" s="53"/>
      <c r="E598" s="54"/>
      <c r="F598" s="55"/>
      <c r="G598" s="55"/>
      <c r="H598" s="56"/>
      <c r="I598" s="55"/>
      <c r="J598" s="56"/>
      <c r="K598" s="55"/>
      <c r="X598" s="50"/>
      <c r="Z598" s="52"/>
    </row>
    <row r="599" spans="4:26" s="51" customFormat="1" x14ac:dyDescent="0.25">
      <c r="D599" s="53"/>
      <c r="E599" s="54"/>
      <c r="F599" s="55"/>
      <c r="G599" s="55"/>
      <c r="H599" s="56"/>
      <c r="I599" s="55"/>
      <c r="J599" s="56"/>
      <c r="K599" s="55"/>
      <c r="X599" s="50"/>
      <c r="Z599" s="52"/>
    </row>
    <row r="600" spans="4:26" s="51" customFormat="1" x14ac:dyDescent="0.25">
      <c r="D600" s="53"/>
      <c r="E600" s="54"/>
      <c r="F600" s="55"/>
      <c r="G600" s="55"/>
      <c r="H600" s="56"/>
      <c r="I600" s="55"/>
      <c r="J600" s="56"/>
      <c r="K600" s="55"/>
      <c r="X600" s="50"/>
      <c r="Z600" s="52"/>
    </row>
    <row r="601" spans="4:26" s="51" customFormat="1" x14ac:dyDescent="0.25">
      <c r="D601" s="53"/>
      <c r="E601" s="54"/>
      <c r="F601" s="55"/>
      <c r="G601" s="55"/>
      <c r="H601" s="56"/>
      <c r="I601" s="55"/>
      <c r="J601" s="56"/>
      <c r="K601" s="55"/>
      <c r="X601" s="50"/>
      <c r="Z601" s="52"/>
    </row>
    <row r="602" spans="4:26" s="51" customFormat="1" x14ac:dyDescent="0.25">
      <c r="D602" s="53"/>
      <c r="E602" s="54"/>
      <c r="F602" s="55"/>
      <c r="G602" s="55"/>
      <c r="H602" s="56"/>
      <c r="I602" s="55"/>
      <c r="J602" s="56"/>
      <c r="K602" s="55"/>
      <c r="X602" s="50"/>
      <c r="Z602" s="52"/>
    </row>
    <row r="603" spans="4:26" s="51" customFormat="1" x14ac:dyDescent="0.25">
      <c r="D603" s="53"/>
      <c r="E603" s="54"/>
      <c r="F603" s="55"/>
      <c r="G603" s="55"/>
      <c r="H603" s="56"/>
      <c r="I603" s="55"/>
      <c r="J603" s="56"/>
      <c r="K603" s="55"/>
      <c r="X603" s="50"/>
      <c r="Z603" s="52"/>
    </row>
    <row r="604" spans="4:26" s="51" customFormat="1" x14ac:dyDescent="0.25">
      <c r="D604" s="53"/>
      <c r="E604" s="54"/>
      <c r="F604" s="55"/>
      <c r="G604" s="55"/>
      <c r="H604" s="56"/>
      <c r="I604" s="55"/>
      <c r="J604" s="56"/>
      <c r="K604" s="55"/>
      <c r="X604" s="50"/>
      <c r="Z604" s="52"/>
    </row>
    <row r="605" spans="4:26" s="51" customFormat="1" x14ac:dyDescent="0.25">
      <c r="D605" s="53"/>
      <c r="E605" s="54"/>
      <c r="F605" s="55"/>
      <c r="G605" s="55"/>
      <c r="H605" s="56"/>
      <c r="I605" s="55"/>
      <c r="J605" s="56"/>
      <c r="K605" s="55"/>
      <c r="X605" s="50"/>
      <c r="Z605" s="52"/>
    </row>
    <row r="606" spans="4:26" s="51" customFormat="1" x14ac:dyDescent="0.25">
      <c r="D606" s="53"/>
      <c r="E606" s="54"/>
      <c r="F606" s="55"/>
      <c r="G606" s="55"/>
      <c r="H606" s="56"/>
      <c r="I606" s="55"/>
      <c r="J606" s="56"/>
      <c r="K606" s="55"/>
      <c r="X606" s="50"/>
      <c r="Z606" s="52"/>
    </row>
    <row r="607" spans="4:26" s="51" customFormat="1" x14ac:dyDescent="0.25">
      <c r="D607" s="53"/>
      <c r="E607" s="54"/>
      <c r="F607" s="55"/>
      <c r="G607" s="55"/>
      <c r="H607" s="56"/>
      <c r="I607" s="55"/>
      <c r="J607" s="56"/>
      <c r="K607" s="55"/>
      <c r="X607" s="50"/>
      <c r="Z607" s="52"/>
    </row>
    <row r="608" spans="4:26" s="51" customFormat="1" x14ac:dyDescent="0.25">
      <c r="D608" s="53"/>
      <c r="E608" s="54"/>
      <c r="F608" s="55"/>
      <c r="G608" s="55"/>
      <c r="H608" s="56"/>
      <c r="I608" s="55"/>
      <c r="J608" s="56"/>
      <c r="K608" s="55"/>
      <c r="X608" s="50"/>
      <c r="Z608" s="52"/>
    </row>
    <row r="609" spans="4:26" s="51" customFormat="1" x14ac:dyDescent="0.25">
      <c r="D609" s="53"/>
      <c r="E609" s="54"/>
      <c r="F609" s="55"/>
      <c r="G609" s="55"/>
      <c r="H609" s="56"/>
      <c r="I609" s="55"/>
      <c r="J609" s="56"/>
      <c r="K609" s="55"/>
      <c r="X609" s="50"/>
      <c r="Z609" s="52"/>
    </row>
    <row r="610" spans="4:26" s="51" customFormat="1" x14ac:dyDescent="0.25">
      <c r="D610" s="53"/>
      <c r="E610" s="54"/>
      <c r="F610" s="55"/>
      <c r="G610" s="55"/>
      <c r="H610" s="56"/>
      <c r="I610" s="55"/>
      <c r="J610" s="56"/>
      <c r="K610" s="55"/>
      <c r="X610" s="50"/>
      <c r="Z610" s="52"/>
    </row>
    <row r="611" spans="4:26" s="51" customFormat="1" x14ac:dyDescent="0.25">
      <c r="D611" s="53"/>
      <c r="E611" s="54"/>
      <c r="F611" s="55"/>
      <c r="G611" s="55"/>
      <c r="H611" s="56"/>
      <c r="I611" s="55"/>
      <c r="J611" s="56"/>
      <c r="K611" s="55"/>
      <c r="X611" s="50"/>
      <c r="Z611" s="52"/>
    </row>
    <row r="612" spans="4:26" s="51" customFormat="1" x14ac:dyDescent="0.25">
      <c r="D612" s="53"/>
      <c r="E612" s="54"/>
      <c r="F612" s="55"/>
      <c r="G612" s="55"/>
      <c r="H612" s="56"/>
      <c r="I612" s="55"/>
      <c r="J612" s="56"/>
      <c r="K612" s="55"/>
      <c r="X612" s="50"/>
      <c r="Z612" s="52"/>
    </row>
    <row r="613" spans="4:26" s="51" customFormat="1" x14ac:dyDescent="0.25">
      <c r="D613" s="53"/>
      <c r="E613" s="54"/>
      <c r="F613" s="55"/>
      <c r="G613" s="55"/>
      <c r="H613" s="56"/>
      <c r="I613" s="55"/>
      <c r="J613" s="56"/>
      <c r="K613" s="55"/>
      <c r="X613" s="50"/>
      <c r="Z613" s="52"/>
    </row>
    <row r="614" spans="4:26" s="51" customFormat="1" x14ac:dyDescent="0.25">
      <c r="D614" s="53"/>
      <c r="E614" s="54"/>
      <c r="F614" s="55"/>
      <c r="G614" s="55"/>
      <c r="H614" s="56"/>
      <c r="I614" s="55"/>
      <c r="J614" s="56"/>
      <c r="K614" s="55"/>
      <c r="X614" s="50"/>
      <c r="Z614" s="52"/>
    </row>
    <row r="615" spans="4:26" s="51" customFormat="1" x14ac:dyDescent="0.25">
      <c r="D615" s="53"/>
      <c r="E615" s="54"/>
      <c r="F615" s="55"/>
      <c r="G615" s="55"/>
      <c r="H615" s="56"/>
      <c r="I615" s="55"/>
      <c r="J615" s="56"/>
      <c r="K615" s="55"/>
      <c r="X615" s="50"/>
      <c r="Z615" s="52"/>
    </row>
    <row r="616" spans="4:26" s="51" customFormat="1" x14ac:dyDescent="0.25">
      <c r="D616" s="53"/>
      <c r="E616" s="54"/>
      <c r="F616" s="55"/>
      <c r="G616" s="55"/>
      <c r="H616" s="56"/>
      <c r="I616" s="55"/>
      <c r="J616" s="56"/>
      <c r="K616" s="55"/>
      <c r="X616" s="50"/>
      <c r="Z616" s="52"/>
    </row>
    <row r="617" spans="4:26" s="51" customFormat="1" x14ac:dyDescent="0.25">
      <c r="D617" s="53"/>
      <c r="E617" s="54"/>
      <c r="F617" s="55"/>
      <c r="G617" s="55"/>
      <c r="H617" s="56"/>
      <c r="I617" s="55"/>
      <c r="J617" s="56"/>
      <c r="K617" s="55"/>
      <c r="X617" s="50"/>
      <c r="Z617" s="52"/>
    </row>
    <row r="618" spans="4:26" s="51" customFormat="1" x14ac:dyDescent="0.25">
      <c r="D618" s="53"/>
      <c r="E618" s="54"/>
      <c r="F618" s="55"/>
      <c r="G618" s="55"/>
      <c r="H618" s="56"/>
      <c r="I618" s="55"/>
      <c r="J618" s="56"/>
      <c r="K618" s="55"/>
      <c r="X618" s="50"/>
      <c r="Z618" s="52"/>
    </row>
    <row r="619" spans="4:26" s="51" customFormat="1" x14ac:dyDescent="0.25">
      <c r="D619" s="53"/>
      <c r="E619" s="54"/>
      <c r="F619" s="55"/>
      <c r="G619" s="55"/>
      <c r="H619" s="56"/>
      <c r="I619" s="55"/>
      <c r="J619" s="56"/>
      <c r="K619" s="55"/>
      <c r="X619" s="50"/>
      <c r="Z619" s="52"/>
    </row>
    <row r="620" spans="4:26" s="51" customFormat="1" x14ac:dyDescent="0.25">
      <c r="D620" s="53"/>
      <c r="E620" s="54"/>
      <c r="F620" s="55"/>
      <c r="G620" s="55"/>
      <c r="H620" s="56"/>
      <c r="I620" s="55"/>
      <c r="J620" s="56"/>
      <c r="K620" s="55"/>
      <c r="X620" s="50"/>
      <c r="Z620" s="52"/>
    </row>
    <row r="621" spans="4:26" s="51" customFormat="1" x14ac:dyDescent="0.25">
      <c r="D621" s="53"/>
      <c r="E621" s="54"/>
      <c r="F621" s="55"/>
      <c r="G621" s="55"/>
      <c r="H621" s="56"/>
      <c r="I621" s="55"/>
      <c r="J621" s="56"/>
      <c r="K621" s="55"/>
      <c r="X621" s="50"/>
      <c r="Z621" s="52"/>
    </row>
    <row r="622" spans="4:26" s="51" customFormat="1" x14ac:dyDescent="0.25">
      <c r="D622" s="53"/>
      <c r="E622" s="54"/>
      <c r="F622" s="55"/>
      <c r="G622" s="55"/>
      <c r="H622" s="56"/>
      <c r="I622" s="55"/>
      <c r="J622" s="56"/>
      <c r="K622" s="55"/>
      <c r="X622" s="50"/>
      <c r="Z622" s="52"/>
    </row>
    <row r="623" spans="4:26" s="51" customFormat="1" x14ac:dyDescent="0.25">
      <c r="D623" s="53"/>
      <c r="E623" s="54"/>
      <c r="F623" s="55"/>
      <c r="G623" s="55"/>
      <c r="H623" s="56"/>
      <c r="I623" s="55"/>
      <c r="J623" s="56"/>
      <c r="K623" s="55"/>
      <c r="X623" s="50"/>
      <c r="Z623" s="52"/>
    </row>
    <row r="624" spans="4:26" s="51" customFormat="1" x14ac:dyDescent="0.25">
      <c r="D624" s="53"/>
      <c r="E624" s="54"/>
      <c r="F624" s="55"/>
      <c r="G624" s="55"/>
      <c r="H624" s="56"/>
      <c r="I624" s="55"/>
      <c r="J624" s="56"/>
      <c r="K624" s="55"/>
      <c r="X624" s="50"/>
      <c r="Z624" s="52"/>
    </row>
    <row r="625" spans="4:26" s="51" customFormat="1" x14ac:dyDescent="0.25">
      <c r="D625" s="53"/>
      <c r="E625" s="54"/>
      <c r="F625" s="55"/>
      <c r="G625" s="55"/>
      <c r="H625" s="56"/>
      <c r="I625" s="55"/>
      <c r="J625" s="56"/>
      <c r="K625" s="55"/>
      <c r="X625" s="50"/>
      <c r="Z625" s="52"/>
    </row>
    <row r="626" spans="4:26" s="51" customFormat="1" x14ac:dyDescent="0.25">
      <c r="D626" s="53"/>
      <c r="E626" s="54"/>
      <c r="F626" s="55"/>
      <c r="G626" s="55"/>
      <c r="H626" s="56"/>
      <c r="I626" s="55"/>
      <c r="J626" s="56"/>
      <c r="K626" s="55"/>
      <c r="X626" s="50"/>
      <c r="Z626" s="52"/>
    </row>
    <row r="627" spans="4:26" s="51" customFormat="1" x14ac:dyDescent="0.25">
      <c r="D627" s="53"/>
      <c r="E627" s="54"/>
      <c r="F627" s="55"/>
      <c r="G627" s="55"/>
      <c r="H627" s="56"/>
      <c r="I627" s="55"/>
      <c r="J627" s="56"/>
      <c r="K627" s="55"/>
      <c r="X627" s="50"/>
      <c r="Z627" s="52"/>
    </row>
    <row r="628" spans="4:26" s="51" customFormat="1" x14ac:dyDescent="0.25">
      <c r="D628" s="53"/>
      <c r="E628" s="54"/>
      <c r="F628" s="55"/>
      <c r="G628" s="55"/>
      <c r="H628" s="56"/>
      <c r="I628" s="55"/>
      <c r="J628" s="56"/>
      <c r="K628" s="55"/>
      <c r="X628" s="50"/>
      <c r="Z628" s="52"/>
    </row>
    <row r="629" spans="4:26" s="51" customFormat="1" x14ac:dyDescent="0.25">
      <c r="D629" s="53"/>
      <c r="E629" s="54"/>
      <c r="F629" s="55"/>
      <c r="G629" s="55"/>
      <c r="H629" s="56"/>
      <c r="I629" s="55"/>
      <c r="J629" s="56"/>
      <c r="K629" s="55"/>
      <c r="X629" s="50"/>
      <c r="Z629" s="52"/>
    </row>
    <row r="630" spans="4:26" s="51" customFormat="1" x14ac:dyDescent="0.25">
      <c r="D630" s="53"/>
      <c r="E630" s="54"/>
      <c r="F630" s="55"/>
      <c r="G630" s="55"/>
      <c r="H630" s="56"/>
      <c r="I630" s="55"/>
      <c r="J630" s="56"/>
      <c r="K630" s="55"/>
      <c r="X630" s="50"/>
      <c r="Z630" s="52"/>
    </row>
    <row r="631" spans="4:26" s="51" customFormat="1" x14ac:dyDescent="0.25">
      <c r="D631" s="53"/>
      <c r="E631" s="54"/>
      <c r="F631" s="55"/>
      <c r="G631" s="55"/>
      <c r="H631" s="56"/>
      <c r="I631" s="55"/>
      <c r="J631" s="56"/>
      <c r="K631" s="55"/>
      <c r="X631" s="50"/>
      <c r="Z631" s="52"/>
    </row>
    <row r="632" spans="4:26" s="51" customFormat="1" x14ac:dyDescent="0.25">
      <c r="D632" s="53"/>
      <c r="E632" s="54"/>
      <c r="F632" s="55"/>
      <c r="G632" s="55"/>
      <c r="H632" s="56"/>
      <c r="I632" s="55"/>
      <c r="J632" s="56"/>
      <c r="K632" s="55"/>
      <c r="X632" s="50"/>
      <c r="Z632" s="52"/>
    </row>
    <row r="633" spans="4:26" s="51" customFormat="1" x14ac:dyDescent="0.25">
      <c r="D633" s="53"/>
      <c r="E633" s="54"/>
      <c r="F633" s="55"/>
      <c r="G633" s="55"/>
      <c r="H633" s="56"/>
      <c r="I633" s="55"/>
      <c r="J633" s="56"/>
      <c r="K633" s="55"/>
      <c r="X633" s="50"/>
      <c r="Z633" s="52"/>
    </row>
    <row r="634" spans="4:26" s="51" customFormat="1" x14ac:dyDescent="0.25">
      <c r="D634" s="53"/>
      <c r="E634" s="54"/>
      <c r="F634" s="55"/>
      <c r="G634" s="55"/>
      <c r="H634" s="56"/>
      <c r="I634" s="55"/>
      <c r="J634" s="56"/>
      <c r="K634" s="55"/>
      <c r="X634" s="50"/>
      <c r="Z634" s="52"/>
    </row>
    <row r="635" spans="4:26" s="51" customFormat="1" x14ac:dyDescent="0.25">
      <c r="D635" s="53"/>
      <c r="E635" s="54"/>
      <c r="F635" s="55"/>
      <c r="G635" s="55"/>
      <c r="H635" s="56"/>
      <c r="I635" s="55"/>
      <c r="J635" s="56"/>
      <c r="K635" s="55"/>
      <c r="X635" s="50"/>
      <c r="Z635" s="52"/>
    </row>
    <row r="636" spans="4:26" s="51" customFormat="1" x14ac:dyDescent="0.25">
      <c r="D636" s="53"/>
      <c r="E636" s="54"/>
      <c r="F636" s="55"/>
      <c r="G636" s="55"/>
      <c r="H636" s="56"/>
      <c r="I636" s="55"/>
      <c r="J636" s="56"/>
      <c r="K636" s="55"/>
      <c r="X636" s="50"/>
      <c r="Z636" s="52"/>
    </row>
    <row r="637" spans="4:26" s="51" customFormat="1" x14ac:dyDescent="0.25">
      <c r="D637" s="53"/>
      <c r="E637" s="54"/>
      <c r="F637" s="55"/>
      <c r="G637" s="55"/>
      <c r="H637" s="56"/>
      <c r="I637" s="55"/>
      <c r="J637" s="56"/>
      <c r="K637" s="55"/>
      <c r="X637" s="50"/>
      <c r="Z637" s="52"/>
    </row>
    <row r="638" spans="4:26" s="51" customFormat="1" x14ac:dyDescent="0.25">
      <c r="D638" s="53"/>
      <c r="E638" s="54"/>
      <c r="F638" s="55"/>
      <c r="G638" s="55"/>
      <c r="H638" s="56"/>
      <c r="I638" s="55"/>
      <c r="J638" s="56"/>
      <c r="K638" s="55"/>
      <c r="X638" s="50"/>
      <c r="Z638" s="52"/>
    </row>
    <row r="639" spans="4:26" s="51" customFormat="1" x14ac:dyDescent="0.25">
      <c r="D639" s="53"/>
      <c r="E639" s="54"/>
      <c r="F639" s="55"/>
      <c r="G639" s="55"/>
      <c r="H639" s="56"/>
      <c r="I639" s="55"/>
      <c r="J639" s="56"/>
      <c r="K639" s="55"/>
      <c r="X639" s="50"/>
      <c r="Z639" s="52"/>
    </row>
    <row r="640" spans="4:26" s="51" customFormat="1" x14ac:dyDescent="0.25">
      <c r="D640" s="53"/>
      <c r="E640" s="54"/>
      <c r="F640" s="55"/>
      <c r="G640" s="55"/>
      <c r="H640" s="56"/>
      <c r="I640" s="55"/>
      <c r="J640" s="56"/>
      <c r="K640" s="55"/>
      <c r="X640" s="50"/>
      <c r="Z640" s="52"/>
    </row>
    <row r="641" spans="4:26" s="51" customFormat="1" x14ac:dyDescent="0.25">
      <c r="D641" s="53"/>
      <c r="E641" s="54"/>
      <c r="F641" s="55"/>
      <c r="G641" s="55"/>
      <c r="H641" s="56"/>
      <c r="I641" s="55"/>
      <c r="J641" s="56"/>
      <c r="K641" s="55"/>
      <c r="X641" s="50"/>
      <c r="Z641" s="52"/>
    </row>
    <row r="642" spans="4:26" s="51" customFormat="1" x14ac:dyDescent="0.25">
      <c r="D642" s="53"/>
      <c r="E642" s="54"/>
      <c r="F642" s="55"/>
      <c r="G642" s="55"/>
      <c r="H642" s="56"/>
      <c r="I642" s="55"/>
      <c r="J642" s="56"/>
      <c r="K642" s="55"/>
      <c r="X642" s="50"/>
      <c r="Z642" s="52"/>
    </row>
    <row r="643" spans="4:26" s="51" customFormat="1" x14ac:dyDescent="0.25">
      <c r="D643" s="53"/>
      <c r="E643" s="54"/>
      <c r="F643" s="55"/>
      <c r="G643" s="55"/>
      <c r="H643" s="56"/>
      <c r="I643" s="55"/>
      <c r="J643" s="56"/>
      <c r="K643" s="55"/>
      <c r="X643" s="50"/>
      <c r="Z643" s="52"/>
    </row>
    <row r="644" spans="4:26" s="51" customFormat="1" x14ac:dyDescent="0.25">
      <c r="D644" s="53"/>
      <c r="E644" s="54"/>
      <c r="F644" s="55"/>
      <c r="G644" s="55"/>
      <c r="H644" s="56"/>
      <c r="I644" s="55"/>
      <c r="J644" s="56"/>
      <c r="K644" s="55"/>
      <c r="X644" s="50"/>
      <c r="Z644" s="52"/>
    </row>
    <row r="645" spans="4:26" s="51" customFormat="1" x14ac:dyDescent="0.25">
      <c r="D645" s="53"/>
      <c r="E645" s="54"/>
      <c r="F645" s="55"/>
      <c r="G645" s="55"/>
      <c r="H645" s="56"/>
      <c r="I645" s="55"/>
      <c r="J645" s="56"/>
      <c r="K645" s="55"/>
      <c r="X645" s="50"/>
      <c r="Z645" s="52"/>
    </row>
    <row r="646" spans="4:26" s="51" customFormat="1" x14ac:dyDescent="0.25">
      <c r="D646" s="53"/>
      <c r="E646" s="54"/>
      <c r="F646" s="55"/>
      <c r="G646" s="55"/>
      <c r="H646" s="56"/>
      <c r="I646" s="55"/>
      <c r="J646" s="56"/>
      <c r="K646" s="55"/>
      <c r="X646" s="50"/>
      <c r="Z646" s="52"/>
    </row>
    <row r="647" spans="4:26" s="51" customFormat="1" x14ac:dyDescent="0.25">
      <c r="D647" s="53"/>
      <c r="E647" s="54"/>
      <c r="F647" s="55"/>
      <c r="G647" s="55"/>
      <c r="H647" s="56"/>
      <c r="I647" s="55"/>
      <c r="J647" s="56"/>
      <c r="K647" s="55"/>
      <c r="X647" s="50"/>
      <c r="Z647" s="52"/>
    </row>
    <row r="648" spans="4:26" s="51" customFormat="1" x14ac:dyDescent="0.25">
      <c r="D648" s="53"/>
      <c r="E648" s="54"/>
      <c r="F648" s="55"/>
      <c r="G648" s="55"/>
      <c r="H648" s="56"/>
      <c r="I648" s="55"/>
      <c r="J648" s="56"/>
      <c r="K648" s="55"/>
      <c r="X648" s="50"/>
      <c r="Z648" s="52"/>
    </row>
    <row r="649" spans="4:26" s="51" customFormat="1" x14ac:dyDescent="0.25">
      <c r="D649" s="53"/>
      <c r="E649" s="54"/>
      <c r="F649" s="55"/>
      <c r="G649" s="55"/>
      <c r="H649" s="56"/>
      <c r="I649" s="55"/>
      <c r="J649" s="56"/>
      <c r="K649" s="55"/>
      <c r="X649" s="50"/>
      <c r="Z649" s="52"/>
    </row>
    <row r="650" spans="4:26" s="51" customFormat="1" x14ac:dyDescent="0.25">
      <c r="D650" s="53"/>
      <c r="E650" s="54"/>
      <c r="F650" s="55"/>
      <c r="G650" s="55"/>
      <c r="H650" s="56"/>
      <c r="I650" s="55"/>
      <c r="J650" s="56"/>
      <c r="K650" s="55"/>
      <c r="X650" s="50"/>
      <c r="Z650" s="52"/>
    </row>
    <row r="651" spans="4:26" s="51" customFormat="1" x14ac:dyDescent="0.25">
      <c r="D651" s="53"/>
      <c r="E651" s="54"/>
      <c r="F651" s="55"/>
      <c r="G651" s="55"/>
      <c r="H651" s="56"/>
      <c r="I651" s="55"/>
      <c r="J651" s="56"/>
      <c r="K651" s="55"/>
      <c r="X651" s="50"/>
      <c r="Z651" s="52"/>
    </row>
    <row r="652" spans="4:26" s="51" customFormat="1" x14ac:dyDescent="0.25">
      <c r="D652" s="53"/>
      <c r="E652" s="54"/>
      <c r="F652" s="55"/>
      <c r="G652" s="55"/>
      <c r="H652" s="56"/>
      <c r="I652" s="55"/>
      <c r="J652" s="56"/>
      <c r="K652" s="55"/>
      <c r="X652" s="50"/>
      <c r="Z652" s="52"/>
    </row>
    <row r="653" spans="4:26" s="51" customFormat="1" x14ac:dyDescent="0.25">
      <c r="D653" s="53"/>
      <c r="E653" s="54"/>
      <c r="F653" s="55"/>
      <c r="G653" s="55"/>
      <c r="H653" s="56"/>
      <c r="I653" s="55"/>
      <c r="J653" s="56"/>
      <c r="K653" s="55"/>
      <c r="X653" s="50"/>
      <c r="Z653" s="52"/>
    </row>
    <row r="654" spans="4:26" s="51" customFormat="1" x14ac:dyDescent="0.25">
      <c r="D654" s="53"/>
      <c r="E654" s="54"/>
      <c r="F654" s="55"/>
      <c r="G654" s="55"/>
      <c r="H654" s="56"/>
      <c r="I654" s="55"/>
      <c r="J654" s="56"/>
      <c r="K654" s="55"/>
      <c r="X654" s="50"/>
      <c r="Z654" s="52"/>
    </row>
    <row r="655" spans="4:26" s="51" customFormat="1" x14ac:dyDescent="0.25">
      <c r="D655" s="53"/>
      <c r="E655" s="54"/>
      <c r="F655" s="55"/>
      <c r="G655" s="55"/>
      <c r="H655" s="56"/>
      <c r="I655" s="55"/>
      <c r="J655" s="56"/>
      <c r="K655" s="55"/>
      <c r="X655" s="50"/>
      <c r="Z655" s="52"/>
    </row>
    <row r="656" spans="4:26" s="51" customFormat="1" x14ac:dyDescent="0.25">
      <c r="D656" s="53"/>
      <c r="E656" s="54"/>
      <c r="F656" s="55"/>
      <c r="G656" s="55"/>
      <c r="H656" s="56"/>
      <c r="I656" s="55"/>
      <c r="J656" s="56"/>
      <c r="K656" s="55"/>
      <c r="X656" s="50"/>
      <c r="Z656" s="52"/>
    </row>
    <row r="657" spans="4:26" s="51" customFormat="1" x14ac:dyDescent="0.25">
      <c r="D657" s="53"/>
      <c r="E657" s="54"/>
      <c r="F657" s="55"/>
      <c r="G657" s="55"/>
      <c r="H657" s="56"/>
      <c r="I657" s="55"/>
      <c r="J657" s="56"/>
      <c r="K657" s="55"/>
      <c r="X657" s="50"/>
      <c r="Z657" s="52"/>
    </row>
    <row r="658" spans="4:26" s="51" customFormat="1" x14ac:dyDescent="0.25">
      <c r="D658" s="53"/>
      <c r="E658" s="54"/>
      <c r="F658" s="55"/>
      <c r="G658" s="55"/>
      <c r="H658" s="56"/>
      <c r="I658" s="55"/>
      <c r="J658" s="56"/>
      <c r="K658" s="55"/>
      <c r="X658" s="50"/>
      <c r="Z658" s="52"/>
    </row>
    <row r="659" spans="4:26" s="51" customFormat="1" x14ac:dyDescent="0.25">
      <c r="D659" s="53"/>
      <c r="E659" s="54"/>
      <c r="F659" s="55"/>
      <c r="G659" s="55"/>
      <c r="H659" s="56"/>
      <c r="I659" s="55"/>
      <c r="J659" s="56"/>
      <c r="K659" s="55"/>
      <c r="X659" s="50"/>
      <c r="Z659" s="52"/>
    </row>
    <row r="660" spans="4:26" s="51" customFormat="1" x14ac:dyDescent="0.25">
      <c r="D660" s="53"/>
      <c r="E660" s="54"/>
      <c r="F660" s="55"/>
      <c r="G660" s="55"/>
      <c r="H660" s="56"/>
      <c r="I660" s="55"/>
      <c r="J660" s="56"/>
      <c r="K660" s="55"/>
      <c r="X660" s="50"/>
      <c r="Z660" s="52"/>
    </row>
    <row r="661" spans="4:26" s="51" customFormat="1" x14ac:dyDescent="0.25">
      <c r="D661" s="53"/>
      <c r="E661" s="54"/>
      <c r="F661" s="55"/>
      <c r="G661" s="55"/>
      <c r="H661" s="56"/>
      <c r="I661" s="55"/>
      <c r="J661" s="56"/>
      <c r="K661" s="55"/>
      <c r="X661" s="50"/>
      <c r="Z661" s="52"/>
    </row>
    <row r="662" spans="4:26" s="51" customFormat="1" x14ac:dyDescent="0.25">
      <c r="D662" s="53"/>
      <c r="E662" s="54"/>
      <c r="F662" s="55"/>
      <c r="G662" s="55"/>
      <c r="H662" s="56"/>
      <c r="I662" s="55"/>
      <c r="J662" s="56"/>
      <c r="K662" s="55"/>
      <c r="X662" s="50"/>
      <c r="Z662" s="52"/>
    </row>
    <row r="663" spans="4:26" s="51" customFormat="1" x14ac:dyDescent="0.25">
      <c r="D663" s="53"/>
      <c r="E663" s="54"/>
      <c r="F663" s="55"/>
      <c r="G663" s="55"/>
      <c r="H663" s="56"/>
      <c r="I663" s="55"/>
      <c r="J663" s="56"/>
      <c r="K663" s="55"/>
      <c r="X663" s="50"/>
      <c r="Z663" s="52"/>
    </row>
    <row r="664" spans="4:26" s="51" customFormat="1" x14ac:dyDescent="0.25">
      <c r="D664" s="53"/>
      <c r="E664" s="54"/>
      <c r="F664" s="55"/>
      <c r="G664" s="55"/>
      <c r="H664" s="56"/>
      <c r="I664" s="55"/>
      <c r="J664" s="56"/>
      <c r="K664" s="55"/>
      <c r="X664" s="50"/>
      <c r="Z664" s="52"/>
    </row>
    <row r="665" spans="4:26" s="51" customFormat="1" x14ac:dyDescent="0.25">
      <c r="D665" s="53"/>
      <c r="E665" s="54"/>
      <c r="F665" s="55"/>
      <c r="G665" s="55"/>
      <c r="H665" s="56"/>
      <c r="I665" s="55"/>
      <c r="J665" s="56"/>
      <c r="K665" s="55"/>
      <c r="X665" s="50"/>
      <c r="Z665" s="52"/>
    </row>
    <row r="666" spans="4:26" s="51" customFormat="1" x14ac:dyDescent="0.25">
      <c r="D666" s="53"/>
      <c r="E666" s="54"/>
      <c r="F666" s="55"/>
      <c r="G666" s="55"/>
      <c r="H666" s="56"/>
      <c r="I666" s="55"/>
      <c r="J666" s="56"/>
      <c r="K666" s="55"/>
      <c r="X666" s="50"/>
      <c r="Z666" s="52"/>
    </row>
    <row r="667" spans="4:26" s="51" customFormat="1" x14ac:dyDescent="0.25">
      <c r="D667" s="53"/>
      <c r="E667" s="54"/>
      <c r="F667" s="55"/>
      <c r="G667" s="55"/>
      <c r="H667" s="56"/>
      <c r="I667" s="55"/>
      <c r="J667" s="56"/>
      <c r="K667" s="55"/>
      <c r="X667" s="50"/>
      <c r="Z667" s="52"/>
    </row>
    <row r="668" spans="4:26" s="51" customFormat="1" x14ac:dyDescent="0.25">
      <c r="D668" s="53"/>
      <c r="E668" s="54"/>
      <c r="F668" s="55"/>
      <c r="G668" s="55"/>
      <c r="H668" s="56"/>
      <c r="I668" s="55"/>
      <c r="J668" s="56"/>
      <c r="K668" s="55"/>
      <c r="X668" s="50"/>
      <c r="Z668" s="52"/>
    </row>
    <row r="669" spans="4:26" s="51" customFormat="1" x14ac:dyDescent="0.25">
      <c r="D669" s="53"/>
      <c r="E669" s="54"/>
      <c r="F669" s="55"/>
      <c r="G669" s="55"/>
      <c r="H669" s="56"/>
      <c r="I669" s="55"/>
      <c r="J669" s="56"/>
      <c r="K669" s="55"/>
      <c r="X669" s="50"/>
      <c r="Z669" s="52"/>
    </row>
    <row r="670" spans="4:26" s="51" customFormat="1" x14ac:dyDescent="0.25">
      <c r="D670" s="53"/>
      <c r="E670" s="54"/>
      <c r="F670" s="55"/>
      <c r="G670" s="55"/>
      <c r="H670" s="56"/>
      <c r="I670" s="55"/>
      <c r="J670" s="56"/>
      <c r="K670" s="55"/>
      <c r="X670" s="50"/>
      <c r="Z670" s="52"/>
    </row>
    <row r="671" spans="4:26" s="51" customFormat="1" x14ac:dyDescent="0.25">
      <c r="D671" s="53"/>
      <c r="E671" s="54"/>
      <c r="F671" s="55"/>
      <c r="G671" s="55"/>
      <c r="H671" s="56"/>
      <c r="I671" s="55"/>
      <c r="J671" s="56"/>
      <c r="K671" s="55"/>
      <c r="X671" s="50"/>
      <c r="Z671" s="52"/>
    </row>
    <row r="672" spans="4:26" s="51" customFormat="1" x14ac:dyDescent="0.25">
      <c r="D672" s="53"/>
      <c r="E672" s="54"/>
      <c r="F672" s="55"/>
      <c r="G672" s="55"/>
      <c r="H672" s="56"/>
      <c r="I672" s="55"/>
      <c r="J672" s="56"/>
      <c r="K672" s="55"/>
      <c r="X672" s="50"/>
      <c r="Z672" s="52"/>
    </row>
    <row r="673" spans="4:26" s="51" customFormat="1" x14ac:dyDescent="0.25">
      <c r="D673" s="53"/>
      <c r="E673" s="54"/>
      <c r="F673" s="55"/>
      <c r="G673" s="55"/>
      <c r="H673" s="56"/>
      <c r="I673" s="55"/>
      <c r="J673" s="56"/>
      <c r="K673" s="55"/>
      <c r="X673" s="50"/>
      <c r="Z673" s="52"/>
    </row>
    <row r="674" spans="4:26" s="51" customFormat="1" x14ac:dyDescent="0.25">
      <c r="D674" s="53"/>
      <c r="E674" s="54"/>
      <c r="F674" s="55"/>
      <c r="G674" s="55"/>
      <c r="H674" s="56"/>
      <c r="I674" s="55"/>
      <c r="J674" s="56"/>
      <c r="K674" s="55"/>
      <c r="X674" s="50"/>
      <c r="Z674" s="52"/>
    </row>
    <row r="675" spans="4:26" s="51" customFormat="1" x14ac:dyDescent="0.25">
      <c r="D675" s="53"/>
      <c r="E675" s="54"/>
      <c r="F675" s="55"/>
      <c r="G675" s="55"/>
      <c r="H675" s="56"/>
      <c r="I675" s="55"/>
      <c r="J675" s="56"/>
      <c r="K675" s="55"/>
      <c r="X675" s="50"/>
      <c r="Z675" s="52"/>
    </row>
    <row r="676" spans="4:26" s="51" customFormat="1" x14ac:dyDescent="0.25">
      <c r="D676" s="53"/>
      <c r="E676" s="54"/>
      <c r="F676" s="55"/>
      <c r="G676" s="55"/>
      <c r="H676" s="56"/>
      <c r="I676" s="55"/>
      <c r="J676" s="56"/>
      <c r="K676" s="55"/>
      <c r="X676" s="50"/>
      <c r="Z676" s="52"/>
    </row>
    <row r="677" spans="4:26" s="51" customFormat="1" x14ac:dyDescent="0.25">
      <c r="D677" s="53"/>
      <c r="E677" s="54"/>
      <c r="F677" s="55"/>
      <c r="G677" s="55"/>
      <c r="H677" s="56"/>
      <c r="I677" s="55"/>
      <c r="J677" s="56"/>
      <c r="K677" s="55"/>
      <c r="X677" s="50"/>
      <c r="Z677" s="52"/>
    </row>
    <row r="678" spans="4:26" s="51" customFormat="1" x14ac:dyDescent="0.25">
      <c r="D678" s="53"/>
      <c r="E678" s="54"/>
      <c r="F678" s="55"/>
      <c r="G678" s="55"/>
      <c r="H678" s="56"/>
      <c r="I678" s="55"/>
      <c r="J678" s="56"/>
      <c r="K678" s="55"/>
      <c r="X678" s="50"/>
      <c r="Z678" s="52"/>
    </row>
    <row r="679" spans="4:26" s="51" customFormat="1" x14ac:dyDescent="0.25">
      <c r="D679" s="53"/>
      <c r="E679" s="54"/>
      <c r="F679" s="55"/>
      <c r="G679" s="55"/>
      <c r="H679" s="56"/>
      <c r="I679" s="55"/>
      <c r="J679" s="56"/>
      <c r="K679" s="55"/>
      <c r="X679" s="50"/>
      <c r="Z679" s="52"/>
    </row>
    <row r="680" spans="4:26" s="51" customFormat="1" x14ac:dyDescent="0.25">
      <c r="D680" s="53"/>
      <c r="E680" s="54"/>
      <c r="F680" s="55"/>
      <c r="G680" s="55"/>
      <c r="H680" s="56"/>
      <c r="I680" s="55"/>
      <c r="J680" s="56"/>
      <c r="K680" s="55"/>
      <c r="X680" s="50"/>
      <c r="Z680" s="52"/>
    </row>
    <row r="681" spans="4:26" s="51" customFormat="1" x14ac:dyDescent="0.25">
      <c r="D681" s="53"/>
      <c r="E681" s="54"/>
      <c r="F681" s="55"/>
      <c r="G681" s="55"/>
      <c r="H681" s="56"/>
      <c r="I681" s="55"/>
      <c r="J681" s="56"/>
      <c r="K681" s="55"/>
      <c r="X681" s="50"/>
      <c r="Z681" s="52"/>
    </row>
    <row r="682" spans="4:26" s="51" customFormat="1" x14ac:dyDescent="0.25">
      <c r="D682" s="53"/>
      <c r="E682" s="54"/>
      <c r="F682" s="55"/>
      <c r="G682" s="55"/>
      <c r="H682" s="56"/>
      <c r="I682" s="55"/>
      <c r="J682" s="56"/>
      <c r="K682" s="55"/>
      <c r="X682" s="50"/>
      <c r="Z682" s="52"/>
    </row>
    <row r="683" spans="4:26" s="51" customFormat="1" x14ac:dyDescent="0.25">
      <c r="D683" s="53"/>
      <c r="E683" s="54"/>
      <c r="F683" s="55"/>
      <c r="G683" s="55"/>
      <c r="H683" s="56"/>
      <c r="I683" s="55"/>
      <c r="J683" s="56"/>
      <c r="K683" s="55"/>
      <c r="X683" s="50"/>
      <c r="Z683" s="52"/>
    </row>
    <row r="684" spans="4:26" s="51" customFormat="1" x14ac:dyDescent="0.25">
      <c r="D684" s="53"/>
      <c r="E684" s="54"/>
      <c r="F684" s="55"/>
      <c r="G684" s="55"/>
      <c r="H684" s="56"/>
      <c r="I684" s="55"/>
      <c r="J684" s="56"/>
      <c r="K684" s="55"/>
      <c r="X684" s="50"/>
      <c r="Z684" s="52"/>
    </row>
    <row r="685" spans="4:26" s="51" customFormat="1" x14ac:dyDescent="0.25">
      <c r="D685" s="53"/>
      <c r="E685" s="54"/>
      <c r="F685" s="55"/>
      <c r="G685" s="55"/>
      <c r="H685" s="56"/>
      <c r="I685" s="55"/>
      <c r="J685" s="56"/>
      <c r="K685" s="55"/>
      <c r="X685" s="50"/>
      <c r="Z685" s="52"/>
    </row>
    <row r="686" spans="4:26" s="51" customFormat="1" x14ac:dyDescent="0.25">
      <c r="D686" s="53"/>
      <c r="E686" s="54"/>
      <c r="F686" s="55"/>
      <c r="G686" s="55"/>
      <c r="H686" s="56"/>
      <c r="I686" s="55"/>
      <c r="J686" s="56"/>
      <c r="K686" s="55"/>
      <c r="X686" s="50"/>
      <c r="Z686" s="52"/>
    </row>
    <row r="687" spans="4:26" s="51" customFormat="1" x14ac:dyDescent="0.25">
      <c r="D687" s="53"/>
      <c r="E687" s="54"/>
      <c r="F687" s="55"/>
      <c r="G687" s="55"/>
      <c r="H687" s="56"/>
      <c r="I687" s="55"/>
      <c r="J687" s="56"/>
      <c r="K687" s="55"/>
      <c r="X687" s="50"/>
      <c r="Z687" s="52"/>
    </row>
    <row r="688" spans="4:26" s="51" customFormat="1" x14ac:dyDescent="0.25">
      <c r="D688" s="53"/>
      <c r="E688" s="54"/>
      <c r="F688" s="55"/>
      <c r="G688" s="55"/>
      <c r="H688" s="56"/>
      <c r="I688" s="55"/>
      <c r="J688" s="56"/>
      <c r="K688" s="55"/>
      <c r="X688" s="50"/>
      <c r="Z688" s="52"/>
    </row>
    <row r="689" spans="4:26" s="51" customFormat="1" x14ac:dyDescent="0.25">
      <c r="D689" s="53"/>
      <c r="E689" s="54"/>
      <c r="F689" s="55"/>
      <c r="G689" s="55"/>
      <c r="H689" s="56"/>
      <c r="I689" s="55"/>
      <c r="J689" s="56"/>
      <c r="K689" s="55"/>
      <c r="X689" s="50"/>
      <c r="Z689" s="52"/>
    </row>
    <row r="690" spans="4:26" s="51" customFormat="1" x14ac:dyDescent="0.25">
      <c r="D690" s="53"/>
      <c r="E690" s="54"/>
      <c r="F690" s="55"/>
      <c r="G690" s="55"/>
      <c r="H690" s="56"/>
      <c r="I690" s="55"/>
      <c r="J690" s="56"/>
      <c r="K690" s="55"/>
      <c r="X690" s="50"/>
      <c r="Z690" s="52"/>
    </row>
    <row r="691" spans="4:26" s="51" customFormat="1" x14ac:dyDescent="0.25">
      <c r="D691" s="53"/>
      <c r="E691" s="54"/>
      <c r="F691" s="55"/>
      <c r="G691" s="55"/>
      <c r="H691" s="56"/>
      <c r="I691" s="55"/>
      <c r="J691" s="56"/>
      <c r="K691" s="55"/>
      <c r="X691" s="50"/>
      <c r="Z691" s="52"/>
    </row>
    <row r="692" spans="4:26" s="51" customFormat="1" x14ac:dyDescent="0.25">
      <c r="D692" s="53"/>
      <c r="E692" s="54"/>
      <c r="F692" s="55"/>
      <c r="G692" s="55"/>
      <c r="H692" s="56"/>
      <c r="I692" s="55"/>
      <c r="J692" s="56"/>
      <c r="K692" s="55"/>
      <c r="X692" s="50"/>
      <c r="Z692" s="52"/>
    </row>
    <row r="693" spans="4:26" s="51" customFormat="1" x14ac:dyDescent="0.25">
      <c r="D693" s="53"/>
      <c r="E693" s="54"/>
      <c r="F693" s="55"/>
      <c r="G693" s="55"/>
      <c r="H693" s="56"/>
      <c r="I693" s="55"/>
      <c r="J693" s="56"/>
      <c r="K693" s="55"/>
      <c r="X693" s="50"/>
      <c r="Z693" s="52"/>
    </row>
    <row r="694" spans="4:26" s="51" customFormat="1" x14ac:dyDescent="0.25">
      <c r="D694" s="53"/>
      <c r="E694" s="54"/>
      <c r="F694" s="55"/>
      <c r="G694" s="55"/>
      <c r="H694" s="56"/>
      <c r="I694" s="55"/>
      <c r="J694" s="56"/>
      <c r="K694" s="55"/>
      <c r="X694" s="50"/>
      <c r="Z694" s="52"/>
    </row>
    <row r="695" spans="4:26" s="51" customFormat="1" x14ac:dyDescent="0.25">
      <c r="D695" s="53"/>
      <c r="E695" s="54"/>
      <c r="F695" s="55"/>
      <c r="G695" s="55"/>
      <c r="H695" s="56"/>
      <c r="I695" s="55"/>
      <c r="J695" s="56"/>
      <c r="K695" s="55"/>
      <c r="X695" s="50"/>
      <c r="Z695" s="52"/>
    </row>
    <row r="696" spans="4:26" s="51" customFormat="1" x14ac:dyDescent="0.25">
      <c r="D696" s="53"/>
      <c r="E696" s="54"/>
      <c r="F696" s="55"/>
      <c r="G696" s="55"/>
      <c r="H696" s="56"/>
      <c r="I696" s="55"/>
      <c r="J696" s="56"/>
      <c r="K696" s="55"/>
      <c r="X696" s="50"/>
      <c r="Z696" s="52"/>
    </row>
    <row r="697" spans="4:26" s="51" customFormat="1" x14ac:dyDescent="0.25">
      <c r="D697" s="53"/>
      <c r="E697" s="54"/>
      <c r="F697" s="55"/>
      <c r="G697" s="55"/>
      <c r="H697" s="56"/>
      <c r="I697" s="55"/>
      <c r="J697" s="56"/>
      <c r="K697" s="55"/>
      <c r="X697" s="50"/>
      <c r="Z697" s="52"/>
    </row>
    <row r="698" spans="4:26" s="51" customFormat="1" x14ac:dyDescent="0.25">
      <c r="D698" s="53"/>
      <c r="E698" s="54"/>
      <c r="F698" s="55"/>
      <c r="G698" s="55"/>
      <c r="H698" s="56"/>
      <c r="I698" s="55"/>
      <c r="J698" s="56"/>
      <c r="K698" s="55"/>
      <c r="X698" s="50"/>
      <c r="Z698" s="52"/>
    </row>
    <row r="699" spans="4:26" s="51" customFormat="1" x14ac:dyDescent="0.25">
      <c r="D699" s="53"/>
      <c r="E699" s="54"/>
      <c r="F699" s="55"/>
      <c r="G699" s="55"/>
      <c r="H699" s="56"/>
      <c r="I699" s="55"/>
      <c r="J699" s="56"/>
      <c r="K699" s="55"/>
      <c r="X699" s="50"/>
      <c r="Z699" s="52"/>
    </row>
    <row r="700" spans="4:26" s="51" customFormat="1" x14ac:dyDescent="0.25">
      <c r="D700" s="53"/>
      <c r="E700" s="54"/>
      <c r="F700" s="55"/>
      <c r="G700" s="55"/>
      <c r="H700" s="56"/>
      <c r="I700" s="55"/>
      <c r="J700" s="56"/>
      <c r="K700" s="55"/>
      <c r="X700" s="50"/>
      <c r="Z700" s="52"/>
    </row>
    <row r="701" spans="4:26" s="51" customFormat="1" x14ac:dyDescent="0.25">
      <c r="D701" s="53"/>
      <c r="E701" s="54"/>
      <c r="F701" s="55"/>
      <c r="G701" s="55"/>
      <c r="H701" s="56"/>
      <c r="I701" s="55"/>
      <c r="J701" s="56"/>
      <c r="K701" s="55"/>
      <c r="X701" s="50"/>
      <c r="Z701" s="52"/>
    </row>
    <row r="702" spans="4:26" s="51" customFormat="1" x14ac:dyDescent="0.25">
      <c r="D702" s="53"/>
      <c r="E702" s="54"/>
      <c r="F702" s="55"/>
      <c r="G702" s="55"/>
      <c r="H702" s="56"/>
      <c r="I702" s="55"/>
      <c r="J702" s="56"/>
      <c r="K702" s="55"/>
      <c r="X702" s="50"/>
      <c r="Z702" s="52"/>
    </row>
    <row r="703" spans="4:26" s="51" customFormat="1" x14ac:dyDescent="0.25">
      <c r="D703" s="53"/>
      <c r="E703" s="54"/>
      <c r="F703" s="55"/>
      <c r="G703" s="55"/>
      <c r="H703" s="56"/>
      <c r="I703" s="55"/>
      <c r="J703" s="56"/>
      <c r="K703" s="55"/>
      <c r="X703" s="50"/>
      <c r="Z703" s="52"/>
    </row>
    <row r="704" spans="4:26" s="51" customFormat="1" x14ac:dyDescent="0.25">
      <c r="D704" s="53"/>
      <c r="E704" s="54"/>
      <c r="F704" s="55"/>
      <c r="G704" s="55"/>
      <c r="H704" s="56"/>
      <c r="I704" s="55"/>
      <c r="J704" s="56"/>
      <c r="K704" s="55"/>
      <c r="X704" s="50"/>
      <c r="Z704" s="52"/>
    </row>
    <row r="705" spans="4:26" s="51" customFormat="1" x14ac:dyDescent="0.25">
      <c r="D705" s="53"/>
      <c r="E705" s="54"/>
      <c r="F705" s="55"/>
      <c r="G705" s="55"/>
      <c r="H705" s="56"/>
      <c r="I705" s="55"/>
      <c r="J705" s="56"/>
      <c r="K705" s="55"/>
      <c r="X705" s="50"/>
      <c r="Z705" s="52"/>
    </row>
    <row r="706" spans="4:26" s="51" customFormat="1" x14ac:dyDescent="0.25">
      <c r="D706" s="53"/>
      <c r="E706" s="54"/>
      <c r="F706" s="55"/>
      <c r="G706" s="55"/>
      <c r="H706" s="56"/>
      <c r="I706" s="55"/>
      <c r="J706" s="56"/>
      <c r="K706" s="55"/>
      <c r="X706" s="50"/>
      <c r="Z706" s="52"/>
    </row>
    <row r="707" spans="4:26" s="51" customFormat="1" x14ac:dyDescent="0.25">
      <c r="D707" s="53"/>
      <c r="E707" s="54"/>
      <c r="F707" s="55"/>
      <c r="G707" s="55"/>
      <c r="H707" s="56"/>
      <c r="I707" s="55"/>
      <c r="J707" s="56"/>
      <c r="K707" s="55"/>
      <c r="X707" s="50"/>
      <c r="Z707" s="52"/>
    </row>
    <row r="708" spans="4:26" s="51" customFormat="1" x14ac:dyDescent="0.25">
      <c r="D708" s="53"/>
      <c r="E708" s="54"/>
      <c r="F708" s="55"/>
      <c r="G708" s="55"/>
      <c r="H708" s="56"/>
      <c r="I708" s="55"/>
      <c r="J708" s="56"/>
      <c r="K708" s="55"/>
      <c r="X708" s="50"/>
      <c r="Z708" s="52"/>
    </row>
    <row r="709" spans="4:26" s="51" customFormat="1" x14ac:dyDescent="0.25">
      <c r="D709" s="53"/>
      <c r="E709" s="54"/>
      <c r="F709" s="55"/>
      <c r="G709" s="55"/>
      <c r="H709" s="56"/>
      <c r="I709" s="55"/>
      <c r="J709" s="56"/>
      <c r="K709" s="55"/>
      <c r="X709" s="50"/>
      <c r="Z709" s="52"/>
    </row>
    <row r="710" spans="4:26" s="51" customFormat="1" x14ac:dyDescent="0.25">
      <c r="D710" s="53"/>
      <c r="E710" s="54"/>
      <c r="F710" s="55"/>
      <c r="G710" s="55"/>
      <c r="H710" s="56"/>
      <c r="I710" s="55"/>
      <c r="J710" s="56"/>
      <c r="K710" s="55"/>
      <c r="X710" s="50"/>
      <c r="Z710" s="52"/>
    </row>
    <row r="711" spans="4:26" s="51" customFormat="1" x14ac:dyDescent="0.25">
      <c r="D711" s="53"/>
      <c r="E711" s="54"/>
      <c r="F711" s="55"/>
      <c r="G711" s="55"/>
      <c r="H711" s="56"/>
      <c r="I711" s="55"/>
      <c r="J711" s="56"/>
      <c r="K711" s="55"/>
      <c r="X711" s="50"/>
      <c r="Z711" s="52"/>
    </row>
    <row r="712" spans="4:26" s="51" customFormat="1" x14ac:dyDescent="0.25">
      <c r="D712" s="53"/>
      <c r="E712" s="54"/>
      <c r="F712" s="55"/>
      <c r="G712" s="55"/>
      <c r="H712" s="56"/>
      <c r="I712" s="55"/>
      <c r="J712" s="56"/>
      <c r="K712" s="55"/>
      <c r="X712" s="50"/>
      <c r="Z712" s="52"/>
    </row>
    <row r="713" spans="4:26" s="51" customFormat="1" x14ac:dyDescent="0.25">
      <c r="D713" s="53"/>
      <c r="E713" s="54"/>
      <c r="F713" s="55"/>
      <c r="G713" s="55"/>
      <c r="H713" s="56"/>
      <c r="I713" s="55"/>
      <c r="J713" s="56"/>
      <c r="K713" s="55"/>
      <c r="X713" s="50"/>
      <c r="Z713" s="52"/>
    </row>
    <row r="714" spans="4:26" s="51" customFormat="1" x14ac:dyDescent="0.25">
      <c r="D714" s="53"/>
      <c r="E714" s="54"/>
      <c r="F714" s="55"/>
      <c r="G714" s="55"/>
      <c r="H714" s="56"/>
      <c r="I714" s="55"/>
      <c r="J714" s="56"/>
      <c r="K714" s="55"/>
      <c r="X714" s="50"/>
      <c r="Z714" s="52"/>
    </row>
    <row r="715" spans="4:26" s="51" customFormat="1" x14ac:dyDescent="0.25">
      <c r="D715" s="53"/>
      <c r="E715" s="54"/>
      <c r="F715" s="55"/>
      <c r="G715" s="55"/>
      <c r="H715" s="56"/>
      <c r="I715" s="55"/>
      <c r="J715" s="56"/>
      <c r="K715" s="55"/>
      <c r="X715" s="50"/>
      <c r="Z715" s="52"/>
    </row>
    <row r="716" spans="4:26" s="51" customFormat="1" x14ac:dyDescent="0.25">
      <c r="D716" s="53"/>
      <c r="E716" s="54"/>
      <c r="F716" s="55"/>
      <c r="G716" s="55"/>
      <c r="H716" s="56"/>
      <c r="I716" s="55"/>
      <c r="J716" s="56"/>
      <c r="K716" s="55"/>
      <c r="X716" s="50"/>
      <c r="Z716" s="52"/>
    </row>
    <row r="717" spans="4:26" s="51" customFormat="1" x14ac:dyDescent="0.25">
      <c r="D717" s="53"/>
      <c r="E717" s="54"/>
      <c r="F717" s="55"/>
      <c r="G717" s="55"/>
      <c r="H717" s="56"/>
      <c r="I717" s="55"/>
      <c r="J717" s="56"/>
      <c r="K717" s="55"/>
      <c r="X717" s="50"/>
      <c r="Z717" s="52"/>
    </row>
    <row r="718" spans="4:26" s="51" customFormat="1" x14ac:dyDescent="0.25">
      <c r="D718" s="53"/>
      <c r="E718" s="54"/>
      <c r="F718" s="55"/>
      <c r="G718" s="55"/>
      <c r="H718" s="56"/>
      <c r="I718" s="55"/>
      <c r="J718" s="56"/>
      <c r="K718" s="55"/>
      <c r="X718" s="50"/>
      <c r="Z718" s="52"/>
    </row>
    <row r="719" spans="4:26" s="51" customFormat="1" x14ac:dyDescent="0.25">
      <c r="D719" s="53"/>
      <c r="E719" s="54"/>
      <c r="F719" s="55"/>
      <c r="G719" s="55"/>
      <c r="H719" s="56"/>
      <c r="I719" s="55"/>
      <c r="J719" s="56"/>
      <c r="K719" s="55"/>
      <c r="X719" s="50"/>
      <c r="Z719" s="52"/>
    </row>
    <row r="720" spans="4:26" s="51" customFormat="1" x14ac:dyDescent="0.25">
      <c r="D720" s="53"/>
      <c r="E720" s="54"/>
      <c r="F720" s="55"/>
      <c r="G720" s="55"/>
      <c r="H720" s="56"/>
      <c r="I720" s="55"/>
      <c r="J720" s="56"/>
      <c r="K720" s="55"/>
      <c r="X720" s="50"/>
      <c r="Z720" s="52"/>
    </row>
    <row r="721" spans="4:26" s="51" customFormat="1" x14ac:dyDescent="0.25">
      <c r="D721" s="53"/>
      <c r="E721" s="54"/>
      <c r="F721" s="55"/>
      <c r="G721" s="55"/>
      <c r="H721" s="56"/>
      <c r="I721" s="55"/>
      <c r="J721" s="56"/>
      <c r="K721" s="55"/>
      <c r="X721" s="50"/>
      <c r="Z721" s="52"/>
    </row>
    <row r="722" spans="4:26" s="51" customFormat="1" x14ac:dyDescent="0.25">
      <c r="D722" s="53"/>
      <c r="E722" s="54"/>
      <c r="F722" s="55"/>
      <c r="G722" s="55"/>
      <c r="H722" s="56"/>
      <c r="I722" s="55"/>
      <c r="J722" s="56"/>
      <c r="K722" s="55"/>
      <c r="X722" s="50"/>
      <c r="Z722" s="52"/>
    </row>
    <row r="723" spans="4:26" s="51" customFormat="1" x14ac:dyDescent="0.25">
      <c r="D723" s="53"/>
      <c r="E723" s="54"/>
      <c r="F723" s="55"/>
      <c r="G723" s="55"/>
      <c r="H723" s="56"/>
      <c r="I723" s="55"/>
      <c r="J723" s="56"/>
      <c r="K723" s="55"/>
      <c r="X723" s="50"/>
      <c r="Z723" s="52"/>
    </row>
    <row r="724" spans="4:26" s="51" customFormat="1" x14ac:dyDescent="0.25">
      <c r="D724" s="53"/>
      <c r="E724" s="54"/>
      <c r="F724" s="55"/>
      <c r="G724" s="55"/>
      <c r="H724" s="56"/>
      <c r="I724" s="55"/>
      <c r="J724" s="56"/>
      <c r="K724" s="55"/>
      <c r="X724" s="50"/>
      <c r="Z724" s="52"/>
    </row>
    <row r="725" spans="4:26" s="51" customFormat="1" x14ac:dyDescent="0.25">
      <c r="D725" s="53"/>
      <c r="E725" s="54"/>
      <c r="F725" s="55"/>
      <c r="G725" s="55"/>
      <c r="H725" s="56"/>
      <c r="I725" s="55"/>
      <c r="J725" s="56"/>
      <c r="K725" s="55"/>
      <c r="X725" s="50"/>
      <c r="Z725" s="52"/>
    </row>
    <row r="726" spans="4:26" s="51" customFormat="1" x14ac:dyDescent="0.25">
      <c r="D726" s="53"/>
      <c r="E726" s="54"/>
      <c r="F726" s="55"/>
      <c r="G726" s="55"/>
      <c r="H726" s="56"/>
      <c r="I726" s="55"/>
      <c r="J726" s="56"/>
      <c r="K726" s="55"/>
      <c r="X726" s="50"/>
      <c r="Z726" s="52"/>
    </row>
    <row r="727" spans="4:26" s="51" customFormat="1" x14ac:dyDescent="0.25">
      <c r="D727" s="53"/>
      <c r="E727" s="54"/>
      <c r="F727" s="55"/>
      <c r="G727" s="55"/>
      <c r="H727" s="56"/>
      <c r="I727" s="55"/>
      <c r="J727" s="56"/>
      <c r="K727" s="55"/>
      <c r="X727" s="50"/>
      <c r="Z727" s="52"/>
    </row>
    <row r="728" spans="4:26" s="51" customFormat="1" x14ac:dyDescent="0.25">
      <c r="D728" s="53"/>
      <c r="E728" s="54"/>
      <c r="F728" s="55"/>
      <c r="G728" s="55"/>
      <c r="H728" s="56"/>
      <c r="I728" s="55"/>
      <c r="J728" s="56"/>
      <c r="K728" s="55"/>
      <c r="X728" s="50"/>
      <c r="Z728" s="52"/>
    </row>
    <row r="729" spans="4:26" s="51" customFormat="1" x14ac:dyDescent="0.25">
      <c r="D729" s="53"/>
      <c r="E729" s="54"/>
      <c r="F729" s="55"/>
      <c r="G729" s="55"/>
      <c r="H729" s="56"/>
      <c r="I729" s="55"/>
      <c r="J729" s="56"/>
      <c r="K729" s="55"/>
      <c r="X729" s="50"/>
      <c r="Z729" s="52"/>
    </row>
    <row r="730" spans="4:26" s="51" customFormat="1" x14ac:dyDescent="0.25">
      <c r="D730" s="53"/>
      <c r="E730" s="54"/>
      <c r="F730" s="55"/>
      <c r="G730" s="55"/>
      <c r="H730" s="56"/>
      <c r="I730" s="55"/>
      <c r="J730" s="56"/>
      <c r="K730" s="55"/>
      <c r="X730" s="50"/>
      <c r="Z730" s="52"/>
    </row>
    <row r="731" spans="4:26" s="51" customFormat="1" x14ac:dyDescent="0.25">
      <c r="D731" s="53"/>
      <c r="E731" s="54"/>
      <c r="F731" s="55"/>
      <c r="G731" s="55"/>
      <c r="H731" s="56"/>
      <c r="I731" s="55"/>
      <c r="J731" s="56"/>
      <c r="K731" s="55"/>
      <c r="X731" s="50"/>
      <c r="Z731" s="52"/>
    </row>
    <row r="732" spans="4:26" s="51" customFormat="1" x14ac:dyDescent="0.25">
      <c r="D732" s="53"/>
      <c r="E732" s="54"/>
      <c r="F732" s="55"/>
      <c r="G732" s="55"/>
      <c r="H732" s="56"/>
      <c r="I732" s="55"/>
      <c r="J732" s="56"/>
      <c r="K732" s="55"/>
      <c r="X732" s="50"/>
      <c r="Z732" s="52"/>
    </row>
    <row r="733" spans="4:26" s="51" customFormat="1" x14ac:dyDescent="0.25">
      <c r="D733" s="53"/>
      <c r="E733" s="54"/>
      <c r="F733" s="55"/>
      <c r="G733" s="55"/>
      <c r="H733" s="56"/>
      <c r="I733" s="55"/>
      <c r="J733" s="56"/>
      <c r="K733" s="55"/>
      <c r="X733" s="50"/>
      <c r="Z733" s="52"/>
    </row>
    <row r="734" spans="4:26" s="51" customFormat="1" x14ac:dyDescent="0.25">
      <c r="D734" s="53"/>
      <c r="E734" s="54"/>
      <c r="F734" s="55"/>
      <c r="G734" s="55"/>
      <c r="H734" s="56"/>
      <c r="I734" s="55"/>
      <c r="J734" s="56"/>
      <c r="K734" s="55"/>
      <c r="X734" s="50"/>
      <c r="Z734" s="52"/>
    </row>
    <row r="735" spans="4:26" s="51" customFormat="1" x14ac:dyDescent="0.25">
      <c r="D735" s="53"/>
      <c r="E735" s="54"/>
      <c r="F735" s="55"/>
      <c r="G735" s="55"/>
      <c r="H735" s="56"/>
      <c r="I735" s="55"/>
      <c r="J735" s="56"/>
      <c r="K735" s="55"/>
      <c r="X735" s="50"/>
      <c r="Z735" s="52"/>
    </row>
    <row r="736" spans="4:26" s="51" customFormat="1" x14ac:dyDescent="0.25">
      <c r="D736" s="53"/>
      <c r="E736" s="54"/>
      <c r="F736" s="55"/>
      <c r="G736" s="55"/>
      <c r="H736" s="56"/>
      <c r="I736" s="55"/>
      <c r="J736" s="56"/>
      <c r="K736" s="55"/>
      <c r="X736" s="50"/>
      <c r="Z736" s="52"/>
    </row>
    <row r="737" spans="4:26" s="51" customFormat="1" x14ac:dyDescent="0.25">
      <c r="D737" s="53"/>
      <c r="E737" s="54"/>
      <c r="F737" s="55"/>
      <c r="G737" s="55"/>
      <c r="H737" s="56"/>
      <c r="I737" s="55"/>
      <c r="J737" s="56"/>
      <c r="K737" s="55"/>
      <c r="X737" s="50"/>
      <c r="Z737" s="52"/>
    </row>
    <row r="738" spans="4:26" s="51" customFormat="1" x14ac:dyDescent="0.25">
      <c r="D738" s="53"/>
      <c r="E738" s="54"/>
      <c r="F738" s="55"/>
      <c r="G738" s="55"/>
      <c r="H738" s="56"/>
      <c r="I738" s="55"/>
      <c r="J738" s="56"/>
      <c r="K738" s="55"/>
      <c r="X738" s="50"/>
      <c r="Z738" s="52"/>
    </row>
    <row r="739" spans="4:26" s="51" customFormat="1" x14ac:dyDescent="0.25">
      <c r="D739" s="53"/>
      <c r="E739" s="54"/>
      <c r="F739" s="55"/>
      <c r="G739" s="55"/>
      <c r="H739" s="56"/>
      <c r="I739" s="55"/>
      <c r="J739" s="56"/>
      <c r="K739" s="55"/>
      <c r="X739" s="50"/>
      <c r="Z739" s="52"/>
    </row>
    <row r="740" spans="4:26" s="51" customFormat="1" x14ac:dyDescent="0.25">
      <c r="D740" s="53"/>
      <c r="E740" s="54"/>
      <c r="F740" s="55"/>
      <c r="G740" s="55"/>
      <c r="H740" s="56"/>
      <c r="I740" s="55"/>
      <c r="J740" s="56"/>
      <c r="K740" s="55"/>
      <c r="X740" s="50"/>
      <c r="Z740" s="52"/>
    </row>
    <row r="741" spans="4:26" s="51" customFormat="1" x14ac:dyDescent="0.25">
      <c r="D741" s="53"/>
      <c r="E741" s="54"/>
      <c r="F741" s="55"/>
      <c r="G741" s="55"/>
      <c r="H741" s="56"/>
      <c r="I741" s="55"/>
      <c r="J741" s="56"/>
      <c r="K741" s="55"/>
      <c r="X741" s="50"/>
      <c r="Z741" s="52"/>
    </row>
    <row r="742" spans="4:26" s="51" customFormat="1" x14ac:dyDescent="0.25">
      <c r="D742" s="53"/>
      <c r="E742" s="54"/>
      <c r="F742" s="55"/>
      <c r="G742" s="55"/>
      <c r="H742" s="56"/>
      <c r="I742" s="55"/>
      <c r="J742" s="56"/>
      <c r="K742" s="55"/>
      <c r="X742" s="50"/>
      <c r="Z742" s="52"/>
    </row>
    <row r="743" spans="4:26" s="51" customFormat="1" x14ac:dyDescent="0.25">
      <c r="D743" s="53"/>
      <c r="E743" s="54"/>
      <c r="F743" s="55"/>
      <c r="G743" s="55"/>
      <c r="H743" s="56"/>
      <c r="I743" s="55"/>
      <c r="J743" s="56"/>
      <c r="K743" s="55"/>
      <c r="X743" s="50"/>
      <c r="Z743" s="52"/>
    </row>
    <row r="744" spans="4:26" s="51" customFormat="1" x14ac:dyDescent="0.25">
      <c r="D744" s="53"/>
      <c r="E744" s="54"/>
      <c r="F744" s="55"/>
      <c r="G744" s="55"/>
      <c r="H744" s="56"/>
      <c r="I744" s="55"/>
      <c r="J744" s="56"/>
      <c r="K744" s="55"/>
      <c r="X744" s="50"/>
      <c r="Z744" s="52"/>
    </row>
    <row r="745" spans="4:26" s="51" customFormat="1" x14ac:dyDescent="0.25">
      <c r="D745" s="53"/>
      <c r="E745" s="54"/>
      <c r="F745" s="55"/>
      <c r="G745" s="55"/>
      <c r="H745" s="56"/>
      <c r="I745" s="55"/>
      <c r="J745" s="56"/>
      <c r="K745" s="55"/>
      <c r="X745" s="50"/>
      <c r="Z745" s="52"/>
    </row>
    <row r="746" spans="4:26" s="51" customFormat="1" x14ac:dyDescent="0.25">
      <c r="D746" s="53"/>
      <c r="E746" s="54"/>
      <c r="F746" s="55"/>
      <c r="G746" s="55"/>
      <c r="H746" s="56"/>
      <c r="I746" s="55"/>
      <c r="J746" s="56"/>
      <c r="K746" s="55"/>
      <c r="X746" s="50"/>
      <c r="Z746" s="52"/>
    </row>
    <row r="747" spans="4:26" s="51" customFormat="1" x14ac:dyDescent="0.25">
      <c r="D747" s="53"/>
      <c r="E747" s="54"/>
      <c r="F747" s="55"/>
      <c r="G747" s="55"/>
      <c r="H747" s="56"/>
      <c r="I747" s="55"/>
      <c r="J747" s="56"/>
      <c r="K747" s="55"/>
      <c r="X747" s="50"/>
      <c r="Z747" s="52"/>
    </row>
    <row r="748" spans="4:26" s="51" customFormat="1" x14ac:dyDescent="0.25">
      <c r="D748" s="53"/>
      <c r="E748" s="54"/>
      <c r="F748" s="55"/>
      <c r="G748" s="55"/>
      <c r="H748" s="56"/>
      <c r="I748" s="55"/>
      <c r="J748" s="56"/>
      <c r="K748" s="55"/>
      <c r="X748" s="50"/>
      <c r="Z748" s="52"/>
    </row>
    <row r="749" spans="4:26" s="51" customFormat="1" x14ac:dyDescent="0.25">
      <c r="D749" s="53"/>
      <c r="E749" s="54"/>
      <c r="F749" s="55"/>
      <c r="G749" s="55"/>
      <c r="H749" s="56"/>
      <c r="I749" s="55"/>
      <c r="J749" s="56"/>
      <c r="K749" s="55"/>
      <c r="X749" s="50"/>
      <c r="Z749" s="52"/>
    </row>
    <row r="750" spans="4:26" s="51" customFormat="1" x14ac:dyDescent="0.25">
      <c r="D750" s="53"/>
      <c r="E750" s="54"/>
      <c r="F750" s="55"/>
      <c r="G750" s="55"/>
      <c r="H750" s="56"/>
      <c r="I750" s="55"/>
      <c r="J750" s="56"/>
      <c r="K750" s="55"/>
      <c r="X750" s="50"/>
      <c r="Z750" s="52"/>
    </row>
    <row r="751" spans="4:26" s="51" customFormat="1" x14ac:dyDescent="0.25">
      <c r="D751" s="53"/>
      <c r="E751" s="54"/>
      <c r="F751" s="55"/>
      <c r="G751" s="55"/>
      <c r="H751" s="56"/>
      <c r="I751" s="55"/>
      <c r="J751" s="56"/>
      <c r="K751" s="55"/>
      <c r="X751" s="50"/>
      <c r="Z751" s="52"/>
    </row>
    <row r="752" spans="4:26" s="51" customFormat="1" x14ac:dyDescent="0.25">
      <c r="D752" s="53"/>
      <c r="E752" s="54"/>
      <c r="F752" s="55"/>
      <c r="G752" s="55"/>
      <c r="H752" s="56"/>
      <c r="I752" s="55"/>
      <c r="J752" s="56"/>
      <c r="K752" s="55"/>
      <c r="X752" s="50"/>
      <c r="Z752" s="52"/>
    </row>
    <row r="753" spans="4:26" s="51" customFormat="1" x14ac:dyDescent="0.25">
      <c r="D753" s="53"/>
      <c r="E753" s="54"/>
      <c r="F753" s="55"/>
      <c r="G753" s="55"/>
      <c r="H753" s="56"/>
      <c r="I753" s="55"/>
      <c r="J753" s="56"/>
      <c r="K753" s="55"/>
      <c r="X753" s="50"/>
      <c r="Z753" s="52"/>
    </row>
    <row r="754" spans="4:26" s="51" customFormat="1" x14ac:dyDescent="0.25">
      <c r="D754" s="53"/>
      <c r="E754" s="54"/>
      <c r="F754" s="55"/>
      <c r="G754" s="55"/>
      <c r="H754" s="56"/>
      <c r="I754" s="55"/>
      <c r="J754" s="56"/>
      <c r="K754" s="55"/>
      <c r="X754" s="50"/>
      <c r="Z754" s="52"/>
    </row>
    <row r="755" spans="4:26" s="51" customFormat="1" x14ac:dyDescent="0.25">
      <c r="D755" s="53"/>
      <c r="E755" s="54"/>
      <c r="F755" s="55"/>
      <c r="G755" s="55"/>
      <c r="H755" s="56"/>
      <c r="I755" s="55"/>
      <c r="J755" s="56"/>
      <c r="K755" s="55"/>
      <c r="X755" s="50"/>
      <c r="Z755" s="52"/>
    </row>
    <row r="756" spans="4:26" s="51" customFormat="1" x14ac:dyDescent="0.25">
      <c r="D756" s="53"/>
      <c r="E756" s="54"/>
      <c r="F756" s="55"/>
      <c r="G756" s="55"/>
      <c r="H756" s="56"/>
      <c r="I756" s="55"/>
      <c r="J756" s="56"/>
      <c r="K756" s="55"/>
      <c r="X756" s="50"/>
      <c r="Z756" s="52"/>
    </row>
    <row r="757" spans="4:26" s="51" customFormat="1" x14ac:dyDescent="0.25">
      <c r="D757" s="53"/>
      <c r="E757" s="54"/>
      <c r="F757" s="55"/>
      <c r="G757" s="55"/>
      <c r="H757" s="56"/>
      <c r="I757" s="55"/>
      <c r="J757" s="56"/>
      <c r="K757" s="55"/>
      <c r="X757" s="50"/>
      <c r="Z757" s="52"/>
    </row>
    <row r="758" spans="4:26" s="51" customFormat="1" x14ac:dyDescent="0.25">
      <c r="D758" s="53"/>
      <c r="E758" s="54"/>
      <c r="F758" s="55"/>
      <c r="G758" s="55"/>
      <c r="H758" s="56"/>
      <c r="I758" s="55"/>
      <c r="J758" s="56"/>
      <c r="K758" s="55"/>
      <c r="X758" s="50"/>
      <c r="Z758" s="52"/>
    </row>
    <row r="759" spans="4:26" s="51" customFormat="1" x14ac:dyDescent="0.25">
      <c r="D759" s="53"/>
      <c r="E759" s="54"/>
      <c r="F759" s="55"/>
      <c r="G759" s="55"/>
      <c r="H759" s="56"/>
      <c r="I759" s="55"/>
      <c r="J759" s="56"/>
      <c r="K759" s="55"/>
      <c r="X759" s="50"/>
      <c r="Z759" s="52"/>
    </row>
    <row r="760" spans="4:26" s="51" customFormat="1" x14ac:dyDescent="0.25">
      <c r="D760" s="53"/>
      <c r="E760" s="54"/>
      <c r="F760" s="55"/>
      <c r="G760" s="55"/>
      <c r="H760" s="56"/>
      <c r="I760" s="55"/>
      <c r="J760" s="56"/>
      <c r="K760" s="55"/>
      <c r="X760" s="50"/>
      <c r="Z760" s="52"/>
    </row>
    <row r="761" spans="4:26" s="51" customFormat="1" x14ac:dyDescent="0.25">
      <c r="D761" s="53"/>
      <c r="E761" s="54"/>
      <c r="F761" s="55"/>
      <c r="G761" s="55"/>
      <c r="H761" s="56"/>
      <c r="I761" s="55"/>
      <c r="J761" s="56"/>
      <c r="K761" s="55"/>
      <c r="X761" s="50"/>
      <c r="Z761" s="52"/>
    </row>
    <row r="762" spans="4:26" s="51" customFormat="1" x14ac:dyDescent="0.25">
      <c r="D762" s="53"/>
      <c r="E762" s="54"/>
      <c r="F762" s="55"/>
      <c r="G762" s="55"/>
      <c r="H762" s="56"/>
      <c r="I762" s="55"/>
      <c r="J762" s="56"/>
      <c r="K762" s="55"/>
      <c r="X762" s="50"/>
      <c r="Z762" s="52"/>
    </row>
    <row r="763" spans="4:26" s="51" customFormat="1" x14ac:dyDescent="0.25">
      <c r="D763" s="53"/>
      <c r="E763" s="54"/>
      <c r="F763" s="55"/>
      <c r="G763" s="55"/>
      <c r="H763" s="56"/>
      <c r="I763" s="55"/>
      <c r="J763" s="56"/>
      <c r="K763" s="55"/>
      <c r="X763" s="50"/>
      <c r="Z763" s="52"/>
    </row>
    <row r="764" spans="4:26" s="51" customFormat="1" x14ac:dyDescent="0.25">
      <c r="D764" s="53"/>
      <c r="E764" s="54"/>
      <c r="F764" s="55"/>
      <c r="G764" s="55"/>
      <c r="H764" s="56"/>
      <c r="I764" s="55"/>
      <c r="J764" s="56"/>
      <c r="K764" s="55"/>
      <c r="X764" s="50"/>
      <c r="Z764" s="52"/>
    </row>
    <row r="765" spans="4:26" s="51" customFormat="1" x14ac:dyDescent="0.25">
      <c r="D765" s="53"/>
      <c r="E765" s="54"/>
      <c r="F765" s="55"/>
      <c r="G765" s="55"/>
      <c r="H765" s="56"/>
      <c r="I765" s="55"/>
      <c r="J765" s="56"/>
      <c r="K765" s="55"/>
      <c r="X765" s="50"/>
      <c r="Z765" s="52"/>
    </row>
    <row r="766" spans="4:26" s="51" customFormat="1" x14ac:dyDescent="0.25">
      <c r="D766" s="53"/>
      <c r="E766" s="54"/>
      <c r="F766" s="55"/>
      <c r="G766" s="55"/>
      <c r="H766" s="56"/>
      <c r="I766" s="55"/>
      <c r="J766" s="56"/>
      <c r="K766" s="55"/>
      <c r="X766" s="50"/>
      <c r="Z766" s="52"/>
    </row>
    <row r="767" spans="4:26" s="51" customFormat="1" x14ac:dyDescent="0.25">
      <c r="D767" s="53"/>
      <c r="E767" s="54"/>
      <c r="F767" s="55"/>
      <c r="G767" s="55"/>
      <c r="H767" s="56"/>
      <c r="I767" s="55"/>
      <c r="J767" s="56"/>
      <c r="K767" s="55"/>
      <c r="X767" s="50"/>
      <c r="Z767" s="52"/>
    </row>
    <row r="768" spans="4:26" s="51" customFormat="1" x14ac:dyDescent="0.25">
      <c r="D768" s="53"/>
      <c r="E768" s="54"/>
      <c r="F768" s="55"/>
      <c r="G768" s="55"/>
      <c r="H768" s="56"/>
      <c r="I768" s="55"/>
      <c r="J768" s="56"/>
      <c r="K768" s="55"/>
      <c r="X768" s="50"/>
      <c r="Z768" s="52"/>
    </row>
    <row r="769" spans="4:26" s="51" customFormat="1" x14ac:dyDescent="0.25">
      <c r="D769" s="53"/>
      <c r="E769" s="54"/>
      <c r="F769" s="55"/>
      <c r="G769" s="55"/>
      <c r="H769" s="56"/>
      <c r="I769" s="55"/>
      <c r="J769" s="56"/>
      <c r="K769" s="55"/>
      <c r="X769" s="50"/>
      <c r="Z769" s="52"/>
    </row>
    <row r="770" spans="4:26" s="51" customFormat="1" x14ac:dyDescent="0.25">
      <c r="D770" s="53"/>
      <c r="E770" s="54"/>
      <c r="F770" s="55"/>
      <c r="G770" s="55"/>
      <c r="H770" s="56"/>
      <c r="I770" s="55"/>
      <c r="J770" s="56"/>
      <c r="K770" s="55"/>
      <c r="X770" s="50"/>
      <c r="Z770" s="52"/>
    </row>
    <row r="771" spans="4:26" s="51" customFormat="1" x14ac:dyDescent="0.25">
      <c r="D771" s="53"/>
      <c r="E771" s="54"/>
      <c r="F771" s="55"/>
      <c r="G771" s="55"/>
      <c r="H771" s="56"/>
      <c r="I771" s="55"/>
      <c r="J771" s="56"/>
      <c r="K771" s="55"/>
      <c r="X771" s="50"/>
      <c r="Z771" s="52"/>
    </row>
    <row r="772" spans="4:26" s="51" customFormat="1" x14ac:dyDescent="0.25">
      <c r="D772" s="53"/>
      <c r="E772" s="54"/>
      <c r="F772" s="55"/>
      <c r="G772" s="55"/>
      <c r="H772" s="56"/>
      <c r="I772" s="55"/>
      <c r="J772" s="56"/>
      <c r="K772" s="55"/>
      <c r="X772" s="50"/>
      <c r="Z772" s="52"/>
    </row>
    <row r="773" spans="4:26" s="51" customFormat="1" x14ac:dyDescent="0.25">
      <c r="D773" s="53"/>
      <c r="E773" s="54"/>
      <c r="F773" s="55"/>
      <c r="G773" s="55"/>
      <c r="H773" s="56"/>
      <c r="I773" s="55"/>
      <c r="J773" s="56"/>
      <c r="K773" s="55"/>
      <c r="X773" s="50"/>
      <c r="Z773" s="52"/>
    </row>
    <row r="774" spans="4:26" s="51" customFormat="1" x14ac:dyDescent="0.25">
      <c r="D774" s="53"/>
      <c r="E774" s="54"/>
      <c r="F774" s="55"/>
      <c r="G774" s="55"/>
      <c r="H774" s="56"/>
      <c r="I774" s="55"/>
      <c r="J774" s="56"/>
      <c r="K774" s="55"/>
      <c r="X774" s="50"/>
      <c r="Z774" s="52"/>
    </row>
    <row r="775" spans="4:26" s="51" customFormat="1" x14ac:dyDescent="0.25">
      <c r="D775" s="53"/>
      <c r="E775" s="54"/>
      <c r="F775" s="55"/>
      <c r="G775" s="55"/>
      <c r="H775" s="56"/>
      <c r="I775" s="55"/>
      <c r="J775" s="56"/>
      <c r="K775" s="55"/>
      <c r="X775" s="50"/>
      <c r="Z775" s="52"/>
    </row>
    <row r="776" spans="4:26" s="51" customFormat="1" x14ac:dyDescent="0.25">
      <c r="D776" s="53"/>
      <c r="E776" s="54"/>
      <c r="F776" s="55"/>
      <c r="G776" s="55"/>
      <c r="H776" s="56"/>
      <c r="I776" s="55"/>
      <c r="J776" s="56"/>
      <c r="K776" s="55"/>
      <c r="X776" s="50"/>
      <c r="Z776" s="52"/>
    </row>
    <row r="777" spans="4:26" s="51" customFormat="1" x14ac:dyDescent="0.25">
      <c r="D777" s="53"/>
      <c r="E777" s="54"/>
      <c r="F777" s="55"/>
      <c r="G777" s="55"/>
      <c r="H777" s="56"/>
      <c r="I777" s="55"/>
      <c r="J777" s="56"/>
      <c r="K777" s="55"/>
      <c r="X777" s="50"/>
      <c r="Z777" s="52"/>
    </row>
    <row r="778" spans="4:26" s="51" customFormat="1" x14ac:dyDescent="0.25">
      <c r="D778" s="53"/>
      <c r="E778" s="54"/>
      <c r="F778" s="55"/>
      <c r="G778" s="55"/>
      <c r="H778" s="56"/>
      <c r="I778" s="55"/>
      <c r="J778" s="56"/>
      <c r="K778" s="55"/>
      <c r="X778" s="50"/>
      <c r="Z778" s="52"/>
    </row>
    <row r="779" spans="4:26" s="51" customFormat="1" x14ac:dyDescent="0.25">
      <c r="D779" s="53"/>
      <c r="E779" s="54"/>
      <c r="F779" s="55"/>
      <c r="G779" s="55"/>
      <c r="H779" s="56"/>
      <c r="I779" s="55"/>
      <c r="J779" s="56"/>
      <c r="K779" s="55"/>
      <c r="X779" s="50"/>
      <c r="Z779" s="52"/>
    </row>
    <row r="780" spans="4:26" s="51" customFormat="1" x14ac:dyDescent="0.25">
      <c r="D780" s="53"/>
      <c r="E780" s="54"/>
      <c r="F780" s="55"/>
      <c r="G780" s="55"/>
      <c r="H780" s="56"/>
      <c r="I780" s="55"/>
      <c r="J780" s="56"/>
      <c r="K780" s="55"/>
      <c r="X780" s="50"/>
      <c r="Z780" s="52"/>
    </row>
    <row r="781" spans="4:26" s="51" customFormat="1" x14ac:dyDescent="0.25">
      <c r="D781" s="53"/>
      <c r="E781" s="54"/>
      <c r="F781" s="55"/>
      <c r="G781" s="55"/>
      <c r="H781" s="56"/>
      <c r="I781" s="55"/>
      <c r="J781" s="56"/>
      <c r="K781" s="55"/>
      <c r="X781" s="50"/>
      <c r="Z781" s="52"/>
    </row>
    <row r="782" spans="4:26" s="51" customFormat="1" x14ac:dyDescent="0.25">
      <c r="D782" s="53"/>
      <c r="E782" s="54"/>
      <c r="F782" s="55"/>
      <c r="G782" s="55"/>
      <c r="H782" s="56"/>
      <c r="I782" s="55"/>
      <c r="J782" s="56"/>
      <c r="K782" s="55"/>
      <c r="X782" s="50"/>
      <c r="Z782" s="52"/>
    </row>
    <row r="783" spans="4:26" s="51" customFormat="1" x14ac:dyDescent="0.25">
      <c r="D783" s="53"/>
      <c r="E783" s="54"/>
      <c r="F783" s="55"/>
      <c r="G783" s="55"/>
      <c r="H783" s="56"/>
      <c r="I783" s="55"/>
      <c r="J783" s="56"/>
      <c r="K783" s="55"/>
      <c r="X783" s="50"/>
      <c r="Z783" s="52"/>
    </row>
    <row r="784" spans="4:26" s="51" customFormat="1" x14ac:dyDescent="0.25">
      <c r="D784" s="53"/>
      <c r="E784" s="54"/>
      <c r="F784" s="55"/>
      <c r="G784" s="55"/>
      <c r="H784" s="56"/>
      <c r="I784" s="55"/>
      <c r="J784" s="56"/>
      <c r="K784" s="55"/>
      <c r="X784" s="50"/>
      <c r="Z784" s="52"/>
    </row>
    <row r="785" spans="4:26" s="51" customFormat="1" x14ac:dyDescent="0.25">
      <c r="D785" s="53"/>
      <c r="E785" s="54"/>
      <c r="F785" s="55"/>
      <c r="G785" s="55"/>
      <c r="H785" s="56"/>
      <c r="I785" s="55"/>
      <c r="J785" s="56"/>
      <c r="K785" s="55"/>
      <c r="X785" s="50"/>
      <c r="Z785" s="52"/>
    </row>
    <row r="786" spans="4:26" s="51" customFormat="1" x14ac:dyDescent="0.25">
      <c r="D786" s="53"/>
      <c r="E786" s="54"/>
      <c r="F786" s="55"/>
      <c r="G786" s="55"/>
      <c r="H786" s="56"/>
      <c r="I786" s="55"/>
      <c r="J786" s="56"/>
      <c r="K786" s="55"/>
      <c r="X786" s="50"/>
      <c r="Z786" s="52"/>
    </row>
    <row r="787" spans="4:26" s="51" customFormat="1" x14ac:dyDescent="0.25">
      <c r="D787" s="53"/>
      <c r="E787" s="54"/>
      <c r="F787" s="55"/>
      <c r="G787" s="55"/>
      <c r="H787" s="56"/>
      <c r="I787" s="55"/>
      <c r="J787" s="56"/>
      <c r="K787" s="55"/>
      <c r="X787" s="50"/>
      <c r="Z787" s="52"/>
    </row>
    <row r="788" spans="4:26" s="51" customFormat="1" x14ac:dyDescent="0.25">
      <c r="D788" s="53"/>
      <c r="E788" s="54"/>
      <c r="F788" s="55"/>
      <c r="G788" s="55"/>
      <c r="H788" s="56"/>
      <c r="I788" s="55"/>
      <c r="J788" s="56"/>
      <c r="K788" s="55"/>
      <c r="X788" s="50"/>
      <c r="Z788" s="52"/>
    </row>
    <row r="789" spans="4:26" s="51" customFormat="1" x14ac:dyDescent="0.25">
      <c r="D789" s="53"/>
      <c r="E789" s="54"/>
      <c r="F789" s="55"/>
      <c r="G789" s="55"/>
      <c r="H789" s="56"/>
      <c r="I789" s="55"/>
      <c r="J789" s="56"/>
      <c r="K789" s="55"/>
      <c r="X789" s="50"/>
      <c r="Z789" s="52"/>
    </row>
    <row r="790" spans="4:26" s="51" customFormat="1" x14ac:dyDescent="0.25">
      <c r="D790" s="53"/>
      <c r="E790" s="54"/>
      <c r="F790" s="55"/>
      <c r="G790" s="55"/>
      <c r="H790" s="56"/>
      <c r="I790" s="55"/>
      <c r="J790" s="56"/>
      <c r="K790" s="55"/>
      <c r="X790" s="50"/>
      <c r="Z790" s="52"/>
    </row>
    <row r="791" spans="4:26" s="51" customFormat="1" x14ac:dyDescent="0.25">
      <c r="D791" s="53"/>
      <c r="E791" s="54"/>
      <c r="F791" s="55"/>
      <c r="G791" s="55"/>
      <c r="H791" s="56"/>
      <c r="I791" s="55"/>
      <c r="J791" s="56"/>
      <c r="K791" s="55"/>
      <c r="X791" s="50"/>
      <c r="Z791" s="52"/>
    </row>
    <row r="792" spans="4:26" s="51" customFormat="1" x14ac:dyDescent="0.25">
      <c r="D792" s="53"/>
      <c r="E792" s="54"/>
      <c r="F792" s="55"/>
      <c r="G792" s="55"/>
      <c r="H792" s="56"/>
      <c r="I792" s="55"/>
      <c r="J792" s="56"/>
      <c r="K792" s="55"/>
      <c r="X792" s="50"/>
      <c r="Z792" s="52"/>
    </row>
    <row r="793" spans="4:26" s="51" customFormat="1" x14ac:dyDescent="0.25">
      <c r="D793" s="53"/>
      <c r="E793" s="54"/>
      <c r="F793" s="55"/>
      <c r="G793" s="55"/>
      <c r="H793" s="56"/>
      <c r="I793" s="55"/>
      <c r="J793" s="56"/>
      <c r="K793" s="55"/>
      <c r="X793" s="50"/>
      <c r="Z793" s="52"/>
    </row>
    <row r="794" spans="4:26" s="51" customFormat="1" x14ac:dyDescent="0.25">
      <c r="D794" s="53"/>
      <c r="E794" s="54"/>
      <c r="F794" s="55"/>
      <c r="G794" s="55"/>
      <c r="H794" s="56"/>
      <c r="I794" s="55"/>
      <c r="J794" s="56"/>
      <c r="K794" s="55"/>
      <c r="X794" s="50"/>
      <c r="Z794" s="52"/>
    </row>
    <row r="795" spans="4:26" s="51" customFormat="1" x14ac:dyDescent="0.25">
      <c r="D795" s="53"/>
      <c r="E795" s="54"/>
      <c r="F795" s="55"/>
      <c r="G795" s="55"/>
      <c r="H795" s="56"/>
      <c r="I795" s="55"/>
      <c r="J795" s="56"/>
      <c r="K795" s="55"/>
      <c r="X795" s="50"/>
      <c r="Z795" s="52"/>
    </row>
    <row r="796" spans="4:26" s="51" customFormat="1" x14ac:dyDescent="0.25">
      <c r="D796" s="53"/>
      <c r="E796" s="54"/>
      <c r="F796" s="55"/>
      <c r="G796" s="55"/>
      <c r="H796" s="56"/>
      <c r="I796" s="55"/>
      <c r="J796" s="56"/>
      <c r="K796" s="55"/>
      <c r="X796" s="50"/>
      <c r="Z796" s="52"/>
    </row>
    <row r="797" spans="4:26" s="51" customFormat="1" x14ac:dyDescent="0.25">
      <c r="D797" s="53"/>
      <c r="E797" s="54"/>
      <c r="F797" s="55"/>
      <c r="G797" s="55"/>
      <c r="H797" s="56"/>
      <c r="I797" s="55"/>
      <c r="J797" s="56"/>
      <c r="K797" s="55"/>
      <c r="X797" s="50"/>
      <c r="Z797" s="52"/>
    </row>
    <row r="798" spans="4:26" s="51" customFormat="1" x14ac:dyDescent="0.25">
      <c r="D798" s="53"/>
      <c r="E798" s="54"/>
      <c r="F798" s="55"/>
      <c r="G798" s="55"/>
      <c r="H798" s="56"/>
      <c r="I798" s="55"/>
      <c r="J798" s="56"/>
      <c r="K798" s="55"/>
      <c r="X798" s="50"/>
      <c r="Z798" s="52"/>
    </row>
    <row r="799" spans="4:26" s="51" customFormat="1" x14ac:dyDescent="0.25">
      <c r="D799" s="53"/>
      <c r="E799" s="54"/>
      <c r="F799" s="55"/>
      <c r="G799" s="55"/>
      <c r="H799" s="56"/>
      <c r="I799" s="55"/>
      <c r="J799" s="56"/>
      <c r="K799" s="55"/>
      <c r="X799" s="50"/>
      <c r="Z799" s="52"/>
    </row>
    <row r="800" spans="4:26" s="51" customFormat="1" x14ac:dyDescent="0.25">
      <c r="D800" s="53"/>
      <c r="E800" s="54"/>
      <c r="F800" s="55"/>
      <c r="G800" s="55"/>
      <c r="H800" s="56"/>
      <c r="I800" s="55"/>
      <c r="J800" s="56"/>
      <c r="K800" s="55"/>
      <c r="X800" s="50"/>
      <c r="Z800" s="52"/>
    </row>
    <row r="801" spans="4:26" s="51" customFormat="1" x14ac:dyDescent="0.25">
      <c r="D801" s="53"/>
      <c r="E801" s="54"/>
      <c r="F801" s="55"/>
      <c r="G801" s="55"/>
      <c r="H801" s="56"/>
      <c r="I801" s="55"/>
      <c r="J801" s="56"/>
      <c r="K801" s="55"/>
      <c r="X801" s="50"/>
      <c r="Z801" s="52"/>
    </row>
    <row r="802" spans="4:26" s="51" customFormat="1" x14ac:dyDescent="0.25">
      <c r="D802" s="53"/>
      <c r="E802" s="54"/>
      <c r="F802" s="55"/>
      <c r="G802" s="55"/>
      <c r="H802" s="56"/>
      <c r="I802" s="55"/>
      <c r="J802" s="56"/>
      <c r="K802" s="55"/>
      <c r="X802" s="50"/>
      <c r="Z802" s="52"/>
    </row>
    <row r="803" spans="4:26" s="51" customFormat="1" x14ac:dyDescent="0.25">
      <c r="D803" s="53"/>
      <c r="E803" s="54"/>
      <c r="F803" s="55"/>
      <c r="G803" s="55"/>
      <c r="H803" s="56"/>
      <c r="I803" s="55"/>
      <c r="J803" s="56"/>
      <c r="K803" s="55"/>
      <c r="X803" s="50"/>
      <c r="Z803" s="52"/>
    </row>
    <row r="804" spans="4:26" s="51" customFormat="1" x14ac:dyDescent="0.25">
      <c r="D804" s="53"/>
      <c r="E804" s="54"/>
      <c r="F804" s="55"/>
      <c r="G804" s="55"/>
      <c r="H804" s="56"/>
      <c r="I804" s="55"/>
      <c r="J804" s="56"/>
      <c r="K804" s="55"/>
      <c r="X804" s="50"/>
      <c r="Z804" s="52"/>
    </row>
    <row r="805" spans="4:26" s="51" customFormat="1" x14ac:dyDescent="0.25">
      <c r="D805" s="53"/>
      <c r="E805" s="54"/>
      <c r="F805" s="55"/>
      <c r="G805" s="55"/>
      <c r="H805" s="56"/>
      <c r="I805" s="55"/>
      <c r="J805" s="56"/>
      <c r="K805" s="55"/>
      <c r="X805" s="50"/>
      <c r="Z805" s="52"/>
    </row>
    <row r="806" spans="4:26" s="51" customFormat="1" x14ac:dyDescent="0.25">
      <c r="D806" s="53"/>
      <c r="E806" s="54"/>
      <c r="F806" s="55"/>
      <c r="G806" s="55"/>
      <c r="H806" s="56"/>
      <c r="I806" s="55"/>
      <c r="J806" s="56"/>
      <c r="K806" s="55"/>
      <c r="X806" s="50"/>
      <c r="Z806" s="52"/>
    </row>
    <row r="807" spans="4:26" s="51" customFormat="1" x14ac:dyDescent="0.25">
      <c r="D807" s="53"/>
      <c r="E807" s="54"/>
      <c r="F807" s="55"/>
      <c r="G807" s="55"/>
      <c r="H807" s="56"/>
      <c r="I807" s="55"/>
      <c r="J807" s="56"/>
      <c r="K807" s="55"/>
      <c r="X807" s="50"/>
      <c r="Z807" s="52"/>
    </row>
    <row r="808" spans="4:26" s="51" customFormat="1" x14ac:dyDescent="0.25">
      <c r="D808" s="53"/>
      <c r="E808" s="54"/>
      <c r="F808" s="55"/>
      <c r="G808" s="55"/>
      <c r="H808" s="56"/>
      <c r="I808" s="55"/>
      <c r="J808" s="56"/>
      <c r="K808" s="55"/>
      <c r="X808" s="50"/>
      <c r="Z808" s="52"/>
    </row>
    <row r="809" spans="4:26" s="51" customFormat="1" x14ac:dyDescent="0.25">
      <c r="D809" s="53"/>
      <c r="E809" s="54"/>
      <c r="F809" s="55"/>
      <c r="G809" s="55"/>
      <c r="H809" s="56"/>
      <c r="I809" s="55"/>
      <c r="J809" s="56"/>
      <c r="K809" s="55"/>
      <c r="X809" s="50"/>
      <c r="Z809" s="52"/>
    </row>
    <row r="810" spans="4:26" s="51" customFormat="1" x14ac:dyDescent="0.25">
      <c r="D810" s="53"/>
      <c r="E810" s="54"/>
      <c r="F810" s="55"/>
      <c r="G810" s="55"/>
      <c r="H810" s="56"/>
      <c r="I810" s="55"/>
      <c r="J810" s="56"/>
      <c r="K810" s="55"/>
      <c r="X810" s="50"/>
      <c r="Z810" s="52"/>
    </row>
    <row r="811" spans="4:26" s="51" customFormat="1" x14ac:dyDescent="0.25">
      <c r="D811" s="53"/>
      <c r="E811" s="54"/>
      <c r="F811" s="55"/>
      <c r="G811" s="55"/>
      <c r="H811" s="56"/>
      <c r="I811" s="55"/>
      <c r="J811" s="56"/>
      <c r="K811" s="55"/>
      <c r="X811" s="50"/>
      <c r="Z811" s="52"/>
    </row>
    <row r="812" spans="4:26" s="51" customFormat="1" x14ac:dyDescent="0.25">
      <c r="D812" s="53"/>
      <c r="E812" s="54"/>
      <c r="F812" s="55"/>
      <c r="G812" s="55"/>
      <c r="H812" s="56"/>
      <c r="I812" s="55"/>
      <c r="J812" s="56"/>
      <c r="K812" s="55"/>
      <c r="X812" s="50"/>
      <c r="Z812" s="52"/>
    </row>
    <row r="813" spans="4:26" s="51" customFormat="1" x14ac:dyDescent="0.25">
      <c r="D813" s="53"/>
      <c r="E813" s="54"/>
      <c r="F813" s="55"/>
      <c r="G813" s="55"/>
      <c r="H813" s="56"/>
      <c r="I813" s="55"/>
      <c r="J813" s="56"/>
      <c r="K813" s="55"/>
      <c r="X813" s="50"/>
      <c r="Z813" s="52"/>
    </row>
    <row r="814" spans="4:26" s="51" customFormat="1" x14ac:dyDescent="0.25">
      <c r="D814" s="53"/>
      <c r="E814" s="54"/>
      <c r="F814" s="55"/>
      <c r="G814" s="55"/>
      <c r="H814" s="56"/>
      <c r="I814" s="55"/>
      <c r="J814" s="56"/>
      <c r="K814" s="55"/>
      <c r="X814" s="50"/>
      <c r="Z814" s="52"/>
    </row>
    <row r="815" spans="4:26" s="51" customFormat="1" x14ac:dyDescent="0.25">
      <c r="D815" s="53"/>
      <c r="E815" s="54"/>
      <c r="F815" s="55"/>
      <c r="G815" s="55"/>
      <c r="H815" s="56"/>
      <c r="I815" s="55"/>
      <c r="J815" s="56"/>
      <c r="K815" s="55"/>
      <c r="X815" s="50"/>
      <c r="Z815" s="52"/>
    </row>
    <row r="816" spans="4:26" s="51" customFormat="1" x14ac:dyDescent="0.25">
      <c r="D816" s="53"/>
      <c r="E816" s="54"/>
      <c r="F816" s="55"/>
      <c r="G816" s="55"/>
      <c r="H816" s="56"/>
      <c r="I816" s="55"/>
      <c r="J816" s="56"/>
      <c r="K816" s="55"/>
      <c r="X816" s="50"/>
      <c r="Z816" s="52"/>
    </row>
    <row r="817" spans="4:26" s="51" customFormat="1" x14ac:dyDescent="0.25">
      <c r="D817" s="53"/>
      <c r="E817" s="54"/>
      <c r="F817" s="55"/>
      <c r="G817" s="55"/>
      <c r="H817" s="56"/>
      <c r="I817" s="55"/>
      <c r="J817" s="56"/>
      <c r="K817" s="55"/>
      <c r="X817" s="50"/>
      <c r="Z817" s="52"/>
    </row>
    <row r="818" spans="4:26" s="51" customFormat="1" x14ac:dyDescent="0.25">
      <c r="D818" s="53"/>
      <c r="E818" s="54"/>
      <c r="F818" s="55"/>
      <c r="G818" s="55"/>
      <c r="H818" s="56"/>
      <c r="I818" s="55"/>
      <c r="J818" s="56"/>
      <c r="K818" s="55"/>
      <c r="X818" s="50"/>
      <c r="Z818" s="52"/>
    </row>
    <row r="819" spans="4:26" s="51" customFormat="1" x14ac:dyDescent="0.25">
      <c r="D819" s="53"/>
      <c r="E819" s="54"/>
      <c r="F819" s="55"/>
      <c r="G819" s="55"/>
      <c r="H819" s="56"/>
      <c r="I819" s="55"/>
      <c r="J819" s="56"/>
      <c r="K819" s="55"/>
      <c r="X819" s="50"/>
      <c r="Z819" s="52"/>
    </row>
    <row r="820" spans="4:26" s="51" customFormat="1" x14ac:dyDescent="0.25">
      <c r="D820" s="53"/>
      <c r="E820" s="54"/>
      <c r="F820" s="55"/>
      <c r="G820" s="55"/>
      <c r="H820" s="56"/>
      <c r="I820" s="55"/>
      <c r="J820" s="56"/>
      <c r="K820" s="55"/>
      <c r="X820" s="50"/>
      <c r="Z820" s="52"/>
    </row>
    <row r="821" spans="4:26" s="51" customFormat="1" x14ac:dyDescent="0.25">
      <c r="D821" s="53"/>
      <c r="E821" s="54"/>
      <c r="F821" s="55"/>
      <c r="G821" s="55"/>
      <c r="H821" s="56"/>
      <c r="I821" s="55"/>
      <c r="J821" s="56"/>
      <c r="K821" s="55"/>
      <c r="X821" s="50"/>
      <c r="Z821" s="52"/>
    </row>
    <row r="822" spans="4:26" s="51" customFormat="1" x14ac:dyDescent="0.25">
      <c r="D822" s="53"/>
      <c r="E822" s="54"/>
      <c r="F822" s="55"/>
      <c r="G822" s="55"/>
      <c r="H822" s="56"/>
      <c r="I822" s="55"/>
      <c r="J822" s="56"/>
      <c r="K822" s="55"/>
      <c r="X822" s="50"/>
      <c r="Z822" s="52"/>
    </row>
    <row r="823" spans="4:26" s="51" customFormat="1" x14ac:dyDescent="0.25">
      <c r="D823" s="53"/>
      <c r="E823" s="54"/>
      <c r="F823" s="55"/>
      <c r="G823" s="55"/>
      <c r="H823" s="56"/>
      <c r="I823" s="55"/>
      <c r="J823" s="56"/>
      <c r="K823" s="55"/>
      <c r="X823" s="50"/>
      <c r="Z823" s="52"/>
    </row>
    <row r="824" spans="4:26" s="51" customFormat="1" x14ac:dyDescent="0.25">
      <c r="D824" s="53"/>
      <c r="E824" s="54"/>
      <c r="F824" s="55"/>
      <c r="G824" s="55"/>
      <c r="H824" s="56"/>
      <c r="I824" s="55"/>
      <c r="J824" s="56"/>
      <c r="K824" s="55"/>
      <c r="X824" s="50"/>
      <c r="Z824" s="52"/>
    </row>
    <row r="825" spans="4:26" s="51" customFormat="1" x14ac:dyDescent="0.25">
      <c r="D825" s="53"/>
      <c r="E825" s="54"/>
      <c r="F825" s="55"/>
      <c r="G825" s="55"/>
      <c r="H825" s="56"/>
      <c r="I825" s="55"/>
      <c r="J825" s="56"/>
      <c r="K825" s="55"/>
      <c r="X825" s="50"/>
      <c r="Z825" s="52"/>
    </row>
    <row r="826" spans="4:26" s="51" customFormat="1" x14ac:dyDescent="0.25">
      <c r="D826" s="53"/>
      <c r="E826" s="54"/>
      <c r="F826" s="55"/>
      <c r="G826" s="55"/>
      <c r="H826" s="56"/>
      <c r="I826" s="55"/>
      <c r="J826" s="56"/>
      <c r="K826" s="55"/>
      <c r="X826" s="50"/>
      <c r="Z826" s="52"/>
    </row>
    <row r="827" spans="4:26" s="51" customFormat="1" x14ac:dyDescent="0.25">
      <c r="D827" s="53"/>
      <c r="E827" s="54"/>
      <c r="F827" s="55"/>
      <c r="G827" s="55"/>
      <c r="H827" s="56"/>
      <c r="I827" s="55"/>
      <c r="J827" s="56"/>
      <c r="K827" s="55"/>
      <c r="X827" s="50"/>
      <c r="Z827" s="52"/>
    </row>
    <row r="828" spans="4:26" s="51" customFormat="1" x14ac:dyDescent="0.25">
      <c r="D828" s="53"/>
      <c r="E828" s="54"/>
      <c r="F828" s="55"/>
      <c r="G828" s="55"/>
      <c r="H828" s="56"/>
      <c r="I828" s="55"/>
      <c r="J828" s="56"/>
      <c r="K828" s="55"/>
      <c r="X828" s="50"/>
      <c r="Z828" s="52"/>
    </row>
    <row r="829" spans="4:26" s="51" customFormat="1" x14ac:dyDescent="0.25">
      <c r="D829" s="53"/>
      <c r="E829" s="54"/>
      <c r="F829" s="55"/>
      <c r="G829" s="55"/>
      <c r="H829" s="56"/>
      <c r="I829" s="55"/>
      <c r="J829" s="56"/>
      <c r="K829" s="55"/>
      <c r="X829" s="50"/>
      <c r="Z829" s="52"/>
    </row>
    <row r="830" spans="4:26" s="51" customFormat="1" x14ac:dyDescent="0.25">
      <c r="D830" s="53"/>
      <c r="E830" s="54"/>
      <c r="F830" s="55"/>
      <c r="G830" s="55"/>
      <c r="H830" s="56"/>
      <c r="I830" s="55"/>
      <c r="J830" s="56"/>
      <c r="K830" s="55"/>
      <c r="X830" s="50"/>
      <c r="Z830" s="52"/>
    </row>
    <row r="831" spans="4:26" s="51" customFormat="1" x14ac:dyDescent="0.25">
      <c r="D831" s="53"/>
      <c r="E831" s="54"/>
      <c r="F831" s="55"/>
      <c r="G831" s="55"/>
      <c r="H831" s="56"/>
      <c r="I831" s="55"/>
      <c r="J831" s="56"/>
      <c r="K831" s="55"/>
      <c r="X831" s="50"/>
      <c r="Z831" s="52"/>
    </row>
    <row r="832" spans="4:26" s="51" customFormat="1" x14ac:dyDescent="0.25">
      <c r="D832" s="53"/>
      <c r="E832" s="54"/>
      <c r="F832" s="55"/>
      <c r="G832" s="55"/>
      <c r="H832" s="56"/>
      <c r="I832" s="55"/>
      <c r="J832" s="56"/>
      <c r="K832" s="55"/>
      <c r="X832" s="50"/>
      <c r="Z832" s="52"/>
    </row>
    <row r="833" spans="4:26" s="51" customFormat="1" x14ac:dyDescent="0.25">
      <c r="D833" s="53"/>
      <c r="E833" s="54"/>
      <c r="F833" s="55"/>
      <c r="G833" s="55"/>
      <c r="H833" s="56"/>
      <c r="I833" s="55"/>
      <c r="J833" s="56"/>
      <c r="K833" s="55"/>
      <c r="X833" s="50"/>
      <c r="Z833" s="52"/>
    </row>
    <row r="834" spans="4:26" s="51" customFormat="1" x14ac:dyDescent="0.25">
      <c r="D834" s="53"/>
      <c r="E834" s="54"/>
      <c r="F834" s="55"/>
      <c r="G834" s="55"/>
      <c r="H834" s="56"/>
      <c r="I834" s="55"/>
      <c r="J834" s="56"/>
      <c r="K834" s="55"/>
      <c r="X834" s="50"/>
      <c r="Z834" s="52"/>
    </row>
    <row r="835" spans="4:26" s="51" customFormat="1" x14ac:dyDescent="0.25">
      <c r="D835" s="53"/>
      <c r="E835" s="54"/>
      <c r="F835" s="55"/>
      <c r="G835" s="55"/>
      <c r="H835" s="56"/>
      <c r="I835" s="55"/>
      <c r="J835" s="56"/>
      <c r="K835" s="55"/>
      <c r="X835" s="50"/>
      <c r="Z835" s="52"/>
    </row>
    <row r="836" spans="4:26" s="51" customFormat="1" x14ac:dyDescent="0.25">
      <c r="D836" s="53"/>
      <c r="E836" s="54"/>
      <c r="F836" s="55"/>
      <c r="G836" s="55"/>
      <c r="H836" s="56"/>
      <c r="I836" s="55"/>
      <c r="J836" s="56"/>
      <c r="K836" s="55"/>
      <c r="X836" s="50"/>
      <c r="Z836" s="52"/>
    </row>
    <row r="837" spans="4:26" s="51" customFormat="1" x14ac:dyDescent="0.25">
      <c r="D837" s="53"/>
      <c r="E837" s="54"/>
      <c r="F837" s="55"/>
      <c r="G837" s="55"/>
      <c r="H837" s="56"/>
      <c r="I837" s="55"/>
      <c r="J837" s="56"/>
      <c r="K837" s="55"/>
      <c r="X837" s="50"/>
      <c r="Z837" s="52"/>
    </row>
    <row r="838" spans="4:26" s="51" customFormat="1" x14ac:dyDescent="0.25">
      <c r="D838" s="53"/>
      <c r="E838" s="54"/>
      <c r="F838" s="55"/>
      <c r="G838" s="55"/>
      <c r="H838" s="56"/>
      <c r="I838" s="55"/>
      <c r="J838" s="56"/>
      <c r="K838" s="55"/>
      <c r="X838" s="50"/>
      <c r="Z838" s="52"/>
    </row>
    <row r="839" spans="4:26" s="51" customFormat="1" x14ac:dyDescent="0.25">
      <c r="D839" s="53"/>
      <c r="E839" s="54"/>
      <c r="F839" s="55"/>
      <c r="G839" s="55"/>
      <c r="H839" s="56"/>
      <c r="I839" s="55"/>
      <c r="J839" s="56"/>
      <c r="K839" s="55"/>
      <c r="X839" s="50"/>
      <c r="Z839" s="52"/>
    </row>
    <row r="840" spans="4:26" s="51" customFormat="1" x14ac:dyDescent="0.25">
      <c r="D840" s="53"/>
      <c r="E840" s="54"/>
      <c r="F840" s="55"/>
      <c r="G840" s="55"/>
      <c r="H840" s="56"/>
      <c r="I840" s="55"/>
      <c r="J840" s="56"/>
      <c r="K840" s="55"/>
      <c r="X840" s="50"/>
      <c r="Z840" s="52"/>
    </row>
    <row r="841" spans="4:26" s="51" customFormat="1" x14ac:dyDescent="0.25">
      <c r="D841" s="53"/>
      <c r="E841" s="54"/>
      <c r="F841" s="55"/>
      <c r="G841" s="55"/>
      <c r="H841" s="56"/>
      <c r="I841" s="55"/>
      <c r="J841" s="56"/>
      <c r="K841" s="55"/>
      <c r="X841" s="50"/>
      <c r="Z841" s="52"/>
    </row>
    <row r="842" spans="4:26" s="51" customFormat="1" x14ac:dyDescent="0.25">
      <c r="D842" s="53"/>
      <c r="E842" s="54"/>
      <c r="F842" s="55"/>
      <c r="G842" s="55"/>
      <c r="H842" s="56"/>
      <c r="I842" s="55"/>
      <c r="J842" s="56"/>
      <c r="K842" s="55"/>
      <c r="X842" s="50"/>
      <c r="Z842" s="52"/>
    </row>
    <row r="843" spans="4:26" s="51" customFormat="1" x14ac:dyDescent="0.25">
      <c r="D843" s="53"/>
      <c r="E843" s="54"/>
      <c r="F843" s="55"/>
      <c r="G843" s="55"/>
      <c r="H843" s="56"/>
      <c r="I843" s="55"/>
      <c r="J843" s="56"/>
      <c r="K843" s="55"/>
      <c r="X843" s="50"/>
      <c r="Z843" s="52"/>
    </row>
    <row r="844" spans="4:26" s="51" customFormat="1" x14ac:dyDescent="0.25">
      <c r="D844" s="53"/>
      <c r="E844" s="54"/>
      <c r="F844" s="55"/>
      <c r="G844" s="55"/>
      <c r="H844" s="56"/>
      <c r="I844" s="55"/>
      <c r="J844" s="56"/>
      <c r="K844" s="55"/>
      <c r="X844" s="50"/>
      <c r="Z844" s="52"/>
    </row>
    <row r="845" spans="4:26" s="51" customFormat="1" x14ac:dyDescent="0.25">
      <c r="D845" s="53"/>
      <c r="E845" s="54"/>
      <c r="F845" s="55"/>
      <c r="G845" s="55"/>
      <c r="H845" s="56"/>
      <c r="I845" s="55"/>
      <c r="J845" s="56"/>
      <c r="K845" s="55"/>
      <c r="X845" s="50"/>
      <c r="Z845" s="52"/>
    </row>
    <row r="846" spans="4:26" s="51" customFormat="1" x14ac:dyDescent="0.25">
      <c r="D846" s="53"/>
      <c r="E846" s="54"/>
      <c r="F846" s="55"/>
      <c r="G846" s="55"/>
      <c r="H846" s="56"/>
      <c r="I846" s="55"/>
      <c r="J846" s="56"/>
      <c r="K846" s="55"/>
      <c r="X846" s="50"/>
      <c r="Z846" s="52"/>
    </row>
    <row r="847" spans="4:26" s="51" customFormat="1" x14ac:dyDescent="0.25">
      <c r="D847" s="53"/>
      <c r="E847" s="54"/>
      <c r="F847" s="55"/>
      <c r="G847" s="55"/>
      <c r="H847" s="56"/>
      <c r="I847" s="55"/>
      <c r="J847" s="56"/>
      <c r="K847" s="55"/>
      <c r="X847" s="50"/>
      <c r="Z847" s="52"/>
    </row>
    <row r="848" spans="4:26" s="51" customFormat="1" x14ac:dyDescent="0.25">
      <c r="D848" s="53"/>
      <c r="E848" s="54"/>
      <c r="F848" s="55"/>
      <c r="G848" s="55"/>
      <c r="H848" s="56"/>
      <c r="I848" s="55"/>
      <c r="J848" s="56"/>
      <c r="K848" s="55"/>
      <c r="X848" s="50"/>
      <c r="Z848" s="52"/>
    </row>
    <row r="849" spans="4:26" s="51" customFormat="1" x14ac:dyDescent="0.25">
      <c r="D849" s="53"/>
      <c r="E849" s="54"/>
      <c r="F849" s="55"/>
      <c r="G849" s="55"/>
      <c r="H849" s="56"/>
      <c r="I849" s="55"/>
      <c r="J849" s="56"/>
      <c r="K849" s="55"/>
      <c r="X849" s="50"/>
      <c r="Z849" s="52"/>
    </row>
    <row r="850" spans="4:26" s="51" customFormat="1" x14ac:dyDescent="0.25">
      <c r="D850" s="53"/>
      <c r="E850" s="54"/>
      <c r="F850" s="55"/>
      <c r="G850" s="55"/>
      <c r="H850" s="56"/>
      <c r="I850" s="55"/>
      <c r="J850" s="56"/>
      <c r="K850" s="55"/>
      <c r="X850" s="50"/>
      <c r="Z850" s="52"/>
    </row>
    <row r="851" spans="4:26" s="51" customFormat="1" x14ac:dyDescent="0.25">
      <c r="D851" s="53"/>
      <c r="E851" s="54"/>
      <c r="F851" s="55"/>
      <c r="G851" s="55"/>
      <c r="H851" s="56"/>
      <c r="I851" s="55"/>
      <c r="J851" s="56"/>
      <c r="K851" s="55"/>
      <c r="X851" s="50"/>
      <c r="Z851" s="52"/>
    </row>
    <row r="852" spans="4:26" s="51" customFormat="1" x14ac:dyDescent="0.25">
      <c r="D852" s="53"/>
      <c r="E852" s="54"/>
      <c r="F852" s="55"/>
      <c r="G852" s="55"/>
      <c r="H852" s="56"/>
      <c r="I852" s="55"/>
      <c r="J852" s="56"/>
      <c r="K852" s="55"/>
      <c r="X852" s="50"/>
      <c r="Z852" s="52"/>
    </row>
    <row r="853" spans="4:26" s="51" customFormat="1" x14ac:dyDescent="0.25">
      <c r="D853" s="53"/>
      <c r="E853" s="54"/>
      <c r="F853" s="55"/>
      <c r="G853" s="55"/>
      <c r="H853" s="56"/>
      <c r="I853" s="55"/>
      <c r="J853" s="56"/>
      <c r="K853" s="55"/>
      <c r="X853" s="50"/>
      <c r="Z853" s="52"/>
    </row>
    <row r="854" spans="4:26" s="51" customFormat="1" x14ac:dyDescent="0.25">
      <c r="D854" s="53"/>
      <c r="E854" s="54"/>
      <c r="F854" s="55"/>
      <c r="G854" s="55"/>
      <c r="H854" s="56"/>
      <c r="I854" s="55"/>
      <c r="J854" s="56"/>
      <c r="K854" s="55"/>
      <c r="X854" s="50"/>
      <c r="Z854" s="52"/>
    </row>
    <row r="855" spans="4:26" s="51" customFormat="1" x14ac:dyDescent="0.25">
      <c r="D855" s="53"/>
      <c r="E855" s="54"/>
      <c r="F855" s="55"/>
      <c r="G855" s="55"/>
      <c r="H855" s="56"/>
      <c r="I855" s="55"/>
      <c r="J855" s="56"/>
      <c r="K855" s="55"/>
      <c r="X855" s="50"/>
      <c r="Z855" s="52"/>
    </row>
    <row r="856" spans="4:26" s="51" customFormat="1" x14ac:dyDescent="0.25">
      <c r="D856" s="53"/>
      <c r="E856" s="54"/>
      <c r="F856" s="55"/>
      <c r="G856" s="55"/>
      <c r="H856" s="56"/>
      <c r="I856" s="55"/>
      <c r="J856" s="56"/>
      <c r="K856" s="55"/>
      <c r="X856" s="50"/>
      <c r="Z856" s="52"/>
    </row>
    <row r="857" spans="4:26" s="51" customFormat="1" x14ac:dyDescent="0.25">
      <c r="D857" s="53"/>
      <c r="E857" s="54"/>
      <c r="F857" s="55"/>
      <c r="G857" s="55"/>
      <c r="H857" s="56"/>
      <c r="I857" s="55"/>
      <c r="J857" s="56"/>
      <c r="K857" s="55"/>
      <c r="X857" s="50"/>
      <c r="Z857" s="52"/>
    </row>
    <row r="858" spans="4:26" s="51" customFormat="1" x14ac:dyDescent="0.25">
      <c r="D858" s="53"/>
      <c r="E858" s="54"/>
      <c r="F858" s="55"/>
      <c r="G858" s="55"/>
      <c r="H858" s="56"/>
      <c r="I858" s="55"/>
      <c r="J858" s="56"/>
      <c r="K858" s="55"/>
      <c r="X858" s="50"/>
      <c r="Z858" s="52"/>
    </row>
    <row r="859" spans="4:26" s="51" customFormat="1" x14ac:dyDescent="0.25">
      <c r="D859" s="53"/>
      <c r="E859" s="54"/>
      <c r="F859" s="55"/>
      <c r="G859" s="55"/>
      <c r="H859" s="56"/>
      <c r="I859" s="55"/>
      <c r="J859" s="56"/>
      <c r="K859" s="55"/>
      <c r="X859" s="50"/>
      <c r="Z859" s="52"/>
    </row>
    <row r="860" spans="4:26" s="51" customFormat="1" x14ac:dyDescent="0.25">
      <c r="D860" s="53"/>
      <c r="E860" s="54"/>
      <c r="F860" s="55"/>
      <c r="G860" s="55"/>
      <c r="H860" s="56"/>
      <c r="I860" s="55"/>
      <c r="J860" s="56"/>
      <c r="K860" s="55"/>
      <c r="X860" s="50"/>
      <c r="Z860" s="52"/>
    </row>
    <row r="861" spans="4:26" s="51" customFormat="1" x14ac:dyDescent="0.25">
      <c r="D861" s="53"/>
      <c r="E861" s="54"/>
      <c r="F861" s="55"/>
      <c r="G861" s="55"/>
      <c r="H861" s="56"/>
      <c r="I861" s="55"/>
      <c r="J861" s="56"/>
      <c r="K861" s="55"/>
      <c r="X861" s="50"/>
      <c r="Z861" s="52"/>
    </row>
    <row r="862" spans="4:26" s="51" customFormat="1" x14ac:dyDescent="0.25">
      <c r="D862" s="53"/>
      <c r="E862" s="54"/>
      <c r="F862" s="55"/>
      <c r="G862" s="55"/>
      <c r="H862" s="56"/>
      <c r="I862" s="55"/>
      <c r="J862" s="56"/>
      <c r="K862" s="55"/>
      <c r="X862" s="50"/>
      <c r="Z862" s="52"/>
    </row>
    <row r="863" spans="4:26" s="51" customFormat="1" x14ac:dyDescent="0.25">
      <c r="D863" s="53"/>
      <c r="E863" s="54"/>
      <c r="F863" s="55"/>
      <c r="G863" s="55"/>
      <c r="H863" s="56"/>
      <c r="I863" s="55"/>
      <c r="J863" s="56"/>
      <c r="K863" s="55"/>
      <c r="X863" s="50"/>
      <c r="Z863" s="52"/>
    </row>
    <row r="864" spans="4:26" s="51" customFormat="1" x14ac:dyDescent="0.25">
      <c r="D864" s="53"/>
      <c r="E864" s="54"/>
      <c r="F864" s="55"/>
      <c r="G864" s="55"/>
      <c r="H864" s="56"/>
      <c r="I864" s="55"/>
      <c r="J864" s="56"/>
      <c r="K864" s="55"/>
      <c r="X864" s="50"/>
      <c r="Z864" s="52"/>
    </row>
    <row r="865" spans="4:26" s="51" customFormat="1" x14ac:dyDescent="0.25">
      <c r="D865" s="53"/>
      <c r="E865" s="54"/>
      <c r="F865" s="55"/>
      <c r="G865" s="55"/>
      <c r="H865" s="56"/>
      <c r="I865" s="55"/>
      <c r="J865" s="56"/>
      <c r="K865" s="55"/>
      <c r="X865" s="50"/>
      <c r="Z865" s="52"/>
    </row>
    <row r="866" spans="4:26" s="51" customFormat="1" x14ac:dyDescent="0.25">
      <c r="D866" s="53"/>
      <c r="E866" s="54"/>
      <c r="F866" s="55"/>
      <c r="G866" s="55"/>
      <c r="H866" s="56"/>
      <c r="I866" s="55"/>
      <c r="J866" s="56"/>
      <c r="K866" s="55"/>
      <c r="X866" s="50"/>
      <c r="Z866" s="52"/>
    </row>
    <row r="867" spans="4:26" s="51" customFormat="1" x14ac:dyDescent="0.25">
      <c r="D867" s="53"/>
      <c r="E867" s="54"/>
      <c r="F867" s="55"/>
      <c r="G867" s="55"/>
      <c r="H867" s="56"/>
      <c r="I867" s="55"/>
      <c r="J867" s="56"/>
      <c r="K867" s="55"/>
      <c r="X867" s="50"/>
      <c r="Z867" s="52"/>
    </row>
    <row r="868" spans="4:26" s="51" customFormat="1" x14ac:dyDescent="0.25">
      <c r="D868" s="53"/>
      <c r="E868" s="54"/>
      <c r="F868" s="55"/>
      <c r="G868" s="55"/>
      <c r="H868" s="56"/>
      <c r="I868" s="55"/>
      <c r="J868" s="56"/>
      <c r="K868" s="55"/>
      <c r="X868" s="50"/>
      <c r="Z868" s="52"/>
    </row>
    <row r="869" spans="4:26" s="51" customFormat="1" x14ac:dyDescent="0.25">
      <c r="D869" s="53"/>
      <c r="E869" s="54"/>
      <c r="F869" s="55"/>
      <c r="G869" s="55"/>
      <c r="H869" s="56"/>
      <c r="I869" s="55"/>
      <c r="J869" s="56"/>
      <c r="K869" s="55"/>
      <c r="X869" s="50"/>
      <c r="Z869" s="52"/>
    </row>
    <row r="870" spans="4:26" s="51" customFormat="1" x14ac:dyDescent="0.25">
      <c r="D870" s="53"/>
      <c r="E870" s="54"/>
      <c r="F870" s="55"/>
      <c r="G870" s="55"/>
      <c r="H870" s="56"/>
      <c r="I870" s="55"/>
      <c r="J870" s="56"/>
      <c r="K870" s="55"/>
      <c r="X870" s="50"/>
      <c r="Z870" s="52"/>
    </row>
    <row r="871" spans="4:26" s="51" customFormat="1" x14ac:dyDescent="0.25">
      <c r="D871" s="53"/>
      <c r="E871" s="54"/>
      <c r="F871" s="55"/>
      <c r="G871" s="55"/>
      <c r="H871" s="56"/>
      <c r="I871" s="55"/>
      <c r="J871" s="56"/>
      <c r="K871" s="55"/>
      <c r="X871" s="50"/>
      <c r="Z871" s="52"/>
    </row>
    <row r="872" spans="4:26" s="51" customFormat="1" x14ac:dyDescent="0.25">
      <c r="D872" s="53"/>
      <c r="E872" s="54"/>
      <c r="F872" s="55"/>
      <c r="G872" s="55"/>
      <c r="H872" s="56"/>
      <c r="I872" s="55"/>
      <c r="J872" s="56"/>
      <c r="K872" s="55"/>
      <c r="X872" s="50"/>
      <c r="Z872" s="52"/>
    </row>
    <row r="873" spans="4:26" s="51" customFormat="1" x14ac:dyDescent="0.25">
      <c r="D873" s="53"/>
      <c r="E873" s="54"/>
      <c r="F873" s="55"/>
      <c r="G873" s="55"/>
      <c r="H873" s="56"/>
      <c r="I873" s="55"/>
      <c r="J873" s="56"/>
      <c r="K873" s="55"/>
      <c r="X873" s="50"/>
      <c r="Z873" s="52"/>
    </row>
    <row r="874" spans="4:26" s="51" customFormat="1" x14ac:dyDescent="0.25">
      <c r="D874" s="53"/>
      <c r="E874" s="54"/>
      <c r="F874" s="55"/>
      <c r="G874" s="55"/>
      <c r="H874" s="56"/>
      <c r="I874" s="55"/>
      <c r="J874" s="56"/>
      <c r="K874" s="55"/>
      <c r="X874" s="50"/>
      <c r="Z874" s="52"/>
    </row>
    <row r="875" spans="4:26" s="51" customFormat="1" x14ac:dyDescent="0.25">
      <c r="D875" s="53"/>
      <c r="E875" s="54"/>
      <c r="F875" s="55"/>
      <c r="G875" s="55"/>
      <c r="H875" s="56"/>
      <c r="I875" s="55"/>
      <c r="J875" s="56"/>
      <c r="K875" s="55"/>
      <c r="X875" s="50"/>
      <c r="Z875" s="52"/>
    </row>
    <row r="876" spans="4:26" s="51" customFormat="1" x14ac:dyDescent="0.25">
      <c r="D876" s="53"/>
      <c r="E876" s="54"/>
      <c r="F876" s="55"/>
      <c r="G876" s="55"/>
      <c r="H876" s="56"/>
      <c r="I876" s="55"/>
      <c r="J876" s="56"/>
      <c r="K876" s="55"/>
      <c r="X876" s="50"/>
      <c r="Z876" s="52"/>
    </row>
    <row r="877" spans="4:26" s="51" customFormat="1" x14ac:dyDescent="0.25">
      <c r="D877" s="53"/>
      <c r="E877" s="54"/>
      <c r="F877" s="55"/>
      <c r="G877" s="55"/>
      <c r="H877" s="56"/>
      <c r="I877" s="55"/>
      <c r="J877" s="56"/>
      <c r="K877" s="55"/>
      <c r="X877" s="50"/>
      <c r="Z877" s="52"/>
    </row>
    <row r="878" spans="4:26" s="51" customFormat="1" x14ac:dyDescent="0.25">
      <c r="D878" s="53"/>
      <c r="E878" s="54"/>
      <c r="F878" s="55"/>
      <c r="G878" s="55"/>
      <c r="H878" s="56"/>
      <c r="I878" s="55"/>
      <c r="J878" s="56"/>
      <c r="K878" s="55"/>
      <c r="X878" s="50"/>
      <c r="Z878" s="52"/>
    </row>
    <row r="879" spans="4:26" s="51" customFormat="1" x14ac:dyDescent="0.25">
      <c r="D879" s="53"/>
      <c r="E879" s="54"/>
      <c r="F879" s="55"/>
      <c r="G879" s="55"/>
      <c r="H879" s="56"/>
      <c r="I879" s="55"/>
      <c r="J879" s="56"/>
      <c r="K879" s="55"/>
      <c r="X879" s="50"/>
      <c r="Z879" s="52"/>
    </row>
    <row r="880" spans="4:26" s="51" customFormat="1" x14ac:dyDescent="0.25">
      <c r="D880" s="53"/>
      <c r="E880" s="54"/>
      <c r="F880" s="55"/>
      <c r="G880" s="55"/>
      <c r="H880" s="56"/>
      <c r="I880" s="55"/>
      <c r="J880" s="56"/>
      <c r="K880" s="55"/>
      <c r="X880" s="50"/>
      <c r="Z880" s="52"/>
    </row>
    <row r="881" spans="4:26" s="51" customFormat="1" x14ac:dyDescent="0.25">
      <c r="D881" s="53"/>
      <c r="E881" s="54"/>
      <c r="F881" s="55"/>
      <c r="G881" s="55"/>
      <c r="H881" s="56"/>
      <c r="I881" s="55"/>
      <c r="J881" s="56"/>
      <c r="K881" s="55"/>
      <c r="X881" s="50"/>
      <c r="Z881" s="52"/>
    </row>
    <row r="882" spans="4:26" s="51" customFormat="1" x14ac:dyDescent="0.25">
      <c r="D882" s="53"/>
      <c r="E882" s="54"/>
      <c r="F882" s="55"/>
      <c r="G882" s="55"/>
      <c r="H882" s="56"/>
      <c r="I882" s="55"/>
      <c r="J882" s="56"/>
      <c r="K882" s="55"/>
      <c r="X882" s="50"/>
      <c r="Z882" s="52"/>
    </row>
    <row r="883" spans="4:26" s="51" customFormat="1" x14ac:dyDescent="0.25">
      <c r="D883" s="53"/>
      <c r="E883" s="54"/>
      <c r="F883" s="55"/>
      <c r="G883" s="55"/>
      <c r="H883" s="56"/>
      <c r="I883" s="55"/>
      <c r="J883" s="56"/>
      <c r="K883" s="55"/>
      <c r="X883" s="50"/>
      <c r="Z883" s="52"/>
    </row>
    <row r="884" spans="4:26" s="51" customFormat="1" x14ac:dyDescent="0.25">
      <c r="D884" s="53"/>
      <c r="E884" s="54"/>
      <c r="F884" s="55"/>
      <c r="G884" s="55"/>
      <c r="H884" s="56"/>
      <c r="I884" s="55"/>
      <c r="J884" s="56"/>
      <c r="K884" s="55"/>
      <c r="X884" s="50"/>
      <c r="Z884" s="52"/>
    </row>
    <row r="885" spans="4:26" s="51" customFormat="1" x14ac:dyDescent="0.25">
      <c r="D885" s="53"/>
      <c r="E885" s="54"/>
      <c r="F885" s="55"/>
      <c r="G885" s="55"/>
      <c r="H885" s="56"/>
      <c r="I885" s="55"/>
      <c r="J885" s="56"/>
      <c r="K885" s="55"/>
      <c r="X885" s="50"/>
      <c r="Z885" s="52"/>
    </row>
    <row r="886" spans="4:26" s="51" customFormat="1" x14ac:dyDescent="0.25">
      <c r="D886" s="53"/>
      <c r="E886" s="54"/>
      <c r="F886" s="55"/>
      <c r="G886" s="55"/>
      <c r="H886" s="56"/>
      <c r="I886" s="55"/>
      <c r="J886" s="56"/>
      <c r="K886" s="55"/>
      <c r="X886" s="50"/>
      <c r="Z886" s="52"/>
    </row>
    <row r="887" spans="4:26" s="51" customFormat="1" x14ac:dyDescent="0.25">
      <c r="D887" s="53"/>
      <c r="E887" s="54"/>
      <c r="F887" s="55"/>
      <c r="G887" s="55"/>
      <c r="H887" s="56"/>
      <c r="I887" s="55"/>
      <c r="J887" s="56"/>
      <c r="K887" s="55"/>
      <c r="X887" s="50"/>
      <c r="Z887" s="52"/>
    </row>
    <row r="888" spans="4:26" s="51" customFormat="1" x14ac:dyDescent="0.25">
      <c r="D888" s="53"/>
      <c r="E888" s="54"/>
      <c r="F888" s="55"/>
      <c r="G888" s="55"/>
      <c r="H888" s="56"/>
      <c r="I888" s="55"/>
      <c r="J888" s="56"/>
      <c r="K888" s="55"/>
      <c r="X888" s="50"/>
      <c r="Z888" s="52"/>
    </row>
    <row r="889" spans="4:26" s="51" customFormat="1" x14ac:dyDescent="0.25">
      <c r="D889" s="53"/>
      <c r="E889" s="54"/>
      <c r="F889" s="55"/>
      <c r="G889" s="55"/>
      <c r="H889" s="56"/>
      <c r="I889" s="55"/>
      <c r="J889" s="56"/>
      <c r="K889" s="55"/>
      <c r="X889" s="50"/>
      <c r="Z889" s="52"/>
    </row>
    <row r="890" spans="4:26" s="51" customFormat="1" x14ac:dyDescent="0.25">
      <c r="D890" s="53"/>
      <c r="E890" s="54"/>
      <c r="F890" s="55"/>
      <c r="G890" s="55"/>
      <c r="H890" s="56"/>
      <c r="I890" s="55"/>
      <c r="J890" s="56"/>
      <c r="K890" s="55"/>
      <c r="X890" s="50"/>
      <c r="Z890" s="52"/>
    </row>
    <row r="891" spans="4:26" s="51" customFormat="1" x14ac:dyDescent="0.25">
      <c r="D891" s="53"/>
      <c r="E891" s="54"/>
      <c r="F891" s="55"/>
      <c r="G891" s="55"/>
      <c r="H891" s="56"/>
      <c r="I891" s="55"/>
      <c r="J891" s="56"/>
      <c r="K891" s="55"/>
      <c r="X891" s="50"/>
      <c r="Z891" s="52"/>
    </row>
    <row r="892" spans="4:26" s="51" customFormat="1" x14ac:dyDescent="0.25">
      <c r="D892" s="53"/>
      <c r="E892" s="54"/>
      <c r="F892" s="55"/>
      <c r="G892" s="55"/>
      <c r="H892" s="56"/>
      <c r="I892" s="55"/>
      <c r="J892" s="56"/>
      <c r="K892" s="55"/>
      <c r="X892" s="50"/>
      <c r="Z892" s="52"/>
    </row>
    <row r="893" spans="4:26" s="51" customFormat="1" x14ac:dyDescent="0.25">
      <c r="D893" s="53"/>
      <c r="E893" s="54"/>
      <c r="F893" s="55"/>
      <c r="G893" s="55"/>
      <c r="H893" s="56"/>
      <c r="I893" s="55"/>
      <c r="J893" s="56"/>
      <c r="K893" s="55"/>
      <c r="X893" s="50"/>
      <c r="Z893" s="52"/>
    </row>
    <row r="894" spans="4:26" s="51" customFormat="1" x14ac:dyDescent="0.25">
      <c r="D894" s="53"/>
      <c r="E894" s="54"/>
      <c r="F894" s="55"/>
      <c r="G894" s="55"/>
      <c r="H894" s="56"/>
      <c r="I894" s="55"/>
      <c r="J894" s="56"/>
      <c r="K894" s="55"/>
      <c r="X894" s="50"/>
      <c r="Z894" s="52"/>
    </row>
    <row r="895" spans="4:26" s="51" customFormat="1" x14ac:dyDescent="0.25">
      <c r="D895" s="53"/>
      <c r="E895" s="54"/>
      <c r="F895" s="55"/>
      <c r="G895" s="55"/>
      <c r="H895" s="56"/>
      <c r="I895" s="55"/>
      <c r="J895" s="56"/>
      <c r="K895" s="55"/>
      <c r="X895" s="50"/>
      <c r="Z895" s="52"/>
    </row>
    <row r="896" spans="4:26" s="51" customFormat="1" x14ac:dyDescent="0.25">
      <c r="D896" s="53"/>
      <c r="E896" s="54"/>
      <c r="F896" s="55"/>
      <c r="G896" s="55"/>
      <c r="H896" s="56"/>
      <c r="I896" s="55"/>
      <c r="J896" s="56"/>
      <c r="K896" s="55"/>
      <c r="X896" s="50"/>
      <c r="Z896" s="52"/>
    </row>
    <row r="897" spans="4:26" s="51" customFormat="1" x14ac:dyDescent="0.25">
      <c r="D897" s="53"/>
      <c r="E897" s="54"/>
      <c r="F897" s="55"/>
      <c r="G897" s="55"/>
      <c r="H897" s="56"/>
      <c r="I897" s="55"/>
      <c r="J897" s="56"/>
      <c r="K897" s="55"/>
      <c r="X897" s="50"/>
      <c r="Z897" s="52"/>
    </row>
    <row r="898" spans="4:26" s="51" customFormat="1" x14ac:dyDescent="0.25">
      <c r="D898" s="53"/>
      <c r="E898" s="54"/>
      <c r="F898" s="55"/>
      <c r="G898" s="55"/>
      <c r="H898" s="56"/>
      <c r="I898" s="55"/>
      <c r="J898" s="56"/>
      <c r="K898" s="55"/>
      <c r="X898" s="50"/>
      <c r="Z898" s="52"/>
    </row>
    <row r="899" spans="4:26" s="51" customFormat="1" x14ac:dyDescent="0.25">
      <c r="D899" s="53"/>
      <c r="E899" s="54"/>
      <c r="F899" s="55"/>
      <c r="G899" s="55"/>
      <c r="H899" s="56"/>
      <c r="I899" s="55"/>
      <c r="J899" s="56"/>
      <c r="K899" s="55"/>
      <c r="X899" s="50"/>
      <c r="Z899" s="52"/>
    </row>
    <row r="900" spans="4:26" s="51" customFormat="1" x14ac:dyDescent="0.25">
      <c r="D900" s="53"/>
      <c r="E900" s="54"/>
      <c r="F900" s="55"/>
      <c r="G900" s="55"/>
      <c r="H900" s="56"/>
      <c r="I900" s="55"/>
      <c r="J900" s="56"/>
      <c r="K900" s="55"/>
      <c r="X900" s="50"/>
      <c r="Z900" s="52"/>
    </row>
    <row r="901" spans="4:26" s="51" customFormat="1" x14ac:dyDescent="0.25">
      <c r="D901" s="53"/>
      <c r="E901" s="54"/>
      <c r="F901" s="55"/>
      <c r="G901" s="55"/>
      <c r="H901" s="56"/>
      <c r="I901" s="55"/>
      <c r="J901" s="56"/>
      <c r="K901" s="55"/>
      <c r="X901" s="50"/>
      <c r="Z901" s="52"/>
    </row>
    <row r="902" spans="4:26" s="51" customFormat="1" x14ac:dyDescent="0.25">
      <c r="D902" s="53"/>
      <c r="E902" s="54"/>
      <c r="F902" s="55"/>
      <c r="G902" s="55"/>
      <c r="H902" s="56"/>
      <c r="I902" s="55"/>
      <c r="J902" s="56"/>
      <c r="K902" s="55"/>
      <c r="X902" s="50"/>
      <c r="Z902" s="52"/>
    </row>
    <row r="903" spans="4:26" s="51" customFormat="1" x14ac:dyDescent="0.25">
      <c r="D903" s="53"/>
      <c r="E903" s="54"/>
      <c r="F903" s="55"/>
      <c r="G903" s="55"/>
      <c r="H903" s="56"/>
      <c r="I903" s="55"/>
      <c r="J903" s="56"/>
      <c r="K903" s="55"/>
      <c r="X903" s="50"/>
      <c r="Z903" s="52"/>
    </row>
    <row r="904" spans="4:26" s="51" customFormat="1" x14ac:dyDescent="0.25">
      <c r="D904" s="53"/>
      <c r="E904" s="54"/>
      <c r="F904" s="55"/>
      <c r="G904" s="55"/>
      <c r="H904" s="56"/>
      <c r="I904" s="55"/>
      <c r="J904" s="56"/>
      <c r="K904" s="55"/>
      <c r="X904" s="50"/>
      <c r="Z904" s="52"/>
    </row>
    <row r="905" spans="4:26" s="51" customFormat="1" x14ac:dyDescent="0.25">
      <c r="D905" s="53"/>
      <c r="E905" s="54"/>
      <c r="F905" s="55"/>
      <c r="G905" s="55"/>
      <c r="H905" s="56"/>
      <c r="I905" s="55"/>
      <c r="J905" s="56"/>
      <c r="K905" s="55"/>
      <c r="X905" s="50"/>
      <c r="Z905" s="52"/>
    </row>
    <row r="906" spans="4:26" s="51" customFormat="1" x14ac:dyDescent="0.25">
      <c r="D906" s="53"/>
      <c r="E906" s="54"/>
      <c r="F906" s="55"/>
      <c r="G906" s="55"/>
      <c r="H906" s="56"/>
      <c r="I906" s="55"/>
      <c r="J906" s="56"/>
      <c r="K906" s="55"/>
      <c r="X906" s="50"/>
      <c r="Z906" s="52"/>
    </row>
    <row r="907" spans="4:26" s="51" customFormat="1" x14ac:dyDescent="0.25">
      <c r="D907" s="53"/>
      <c r="E907" s="54"/>
      <c r="F907" s="55"/>
      <c r="G907" s="55"/>
      <c r="H907" s="56"/>
      <c r="I907" s="55"/>
      <c r="J907" s="56"/>
      <c r="K907" s="55"/>
      <c r="X907" s="50"/>
      <c r="Z907" s="52"/>
    </row>
    <row r="908" spans="4:26" s="51" customFormat="1" x14ac:dyDescent="0.25">
      <c r="D908" s="53"/>
      <c r="E908" s="54"/>
      <c r="F908" s="55"/>
      <c r="G908" s="55"/>
      <c r="H908" s="56"/>
      <c r="I908" s="55"/>
      <c r="J908" s="56"/>
      <c r="K908" s="55"/>
      <c r="X908" s="50"/>
      <c r="Z908" s="52"/>
    </row>
    <row r="909" spans="4:26" s="51" customFormat="1" x14ac:dyDescent="0.25">
      <c r="D909" s="53"/>
      <c r="E909" s="54"/>
      <c r="F909" s="55"/>
      <c r="G909" s="55"/>
      <c r="H909" s="56"/>
      <c r="I909" s="55"/>
      <c r="J909" s="56"/>
      <c r="K909" s="55"/>
      <c r="X909" s="50"/>
      <c r="Z909" s="52"/>
    </row>
    <row r="910" spans="4:26" s="51" customFormat="1" x14ac:dyDescent="0.25">
      <c r="D910" s="53"/>
      <c r="E910" s="54"/>
      <c r="F910" s="55"/>
      <c r="G910" s="55"/>
      <c r="H910" s="56"/>
      <c r="I910" s="55"/>
      <c r="J910" s="56"/>
      <c r="K910" s="55"/>
      <c r="X910" s="50"/>
      <c r="Z910" s="52"/>
    </row>
    <row r="911" spans="4:26" s="51" customFormat="1" x14ac:dyDescent="0.25">
      <c r="D911" s="53"/>
      <c r="E911" s="54"/>
      <c r="F911" s="55"/>
      <c r="G911" s="55"/>
      <c r="H911" s="56"/>
      <c r="I911" s="55"/>
      <c r="J911" s="56"/>
      <c r="K911" s="55"/>
      <c r="X911" s="50"/>
      <c r="Z911" s="52"/>
    </row>
    <row r="912" spans="4:26" s="51" customFormat="1" x14ac:dyDescent="0.25">
      <c r="D912" s="53"/>
      <c r="E912" s="54"/>
      <c r="F912" s="55"/>
      <c r="G912" s="55"/>
      <c r="H912" s="56"/>
      <c r="I912" s="55"/>
      <c r="J912" s="56"/>
      <c r="K912" s="55"/>
      <c r="X912" s="50"/>
      <c r="Z912" s="52"/>
    </row>
    <row r="913" spans="4:26" s="51" customFormat="1" x14ac:dyDescent="0.25">
      <c r="D913" s="53"/>
      <c r="E913" s="54"/>
      <c r="F913" s="55"/>
      <c r="G913" s="55"/>
      <c r="H913" s="56"/>
      <c r="I913" s="55"/>
      <c r="J913" s="56"/>
      <c r="K913" s="55"/>
      <c r="X913" s="50"/>
      <c r="Z913" s="52"/>
    </row>
    <row r="914" spans="4:26" s="51" customFormat="1" x14ac:dyDescent="0.25">
      <c r="D914" s="53"/>
      <c r="E914" s="54"/>
      <c r="F914" s="55"/>
      <c r="G914" s="55"/>
      <c r="H914" s="56"/>
      <c r="I914" s="55"/>
      <c r="J914" s="56"/>
      <c r="K914" s="55"/>
      <c r="X914" s="50"/>
      <c r="Z914" s="52"/>
    </row>
    <row r="915" spans="4:26" s="51" customFormat="1" x14ac:dyDescent="0.25">
      <c r="D915" s="53"/>
      <c r="E915" s="54"/>
      <c r="F915" s="55"/>
      <c r="G915" s="55"/>
      <c r="H915" s="56"/>
      <c r="I915" s="55"/>
      <c r="J915" s="56"/>
      <c r="K915" s="55"/>
      <c r="X915" s="50"/>
      <c r="Z915" s="52"/>
    </row>
    <row r="916" spans="4:26" s="51" customFormat="1" x14ac:dyDescent="0.25">
      <c r="D916" s="53"/>
      <c r="E916" s="54"/>
      <c r="F916" s="55"/>
      <c r="G916" s="55"/>
      <c r="H916" s="56"/>
      <c r="I916" s="55"/>
      <c r="J916" s="56"/>
      <c r="K916" s="55"/>
      <c r="X916" s="50"/>
      <c r="Z916" s="52"/>
    </row>
    <row r="917" spans="4:26" s="51" customFormat="1" x14ac:dyDescent="0.25">
      <c r="D917" s="53"/>
      <c r="E917" s="54"/>
      <c r="F917" s="55"/>
      <c r="G917" s="55"/>
      <c r="H917" s="56"/>
      <c r="I917" s="55"/>
      <c r="J917" s="56"/>
      <c r="K917" s="55"/>
      <c r="X917" s="50"/>
      <c r="Z917" s="52"/>
    </row>
    <row r="918" spans="4:26" s="51" customFormat="1" x14ac:dyDescent="0.25">
      <c r="D918" s="53"/>
      <c r="E918" s="54"/>
      <c r="F918" s="55"/>
      <c r="G918" s="55"/>
      <c r="H918" s="56"/>
      <c r="I918" s="55"/>
      <c r="J918" s="56"/>
      <c r="K918" s="55"/>
      <c r="X918" s="50"/>
      <c r="Z918" s="52"/>
    </row>
    <row r="919" spans="4:26" s="51" customFormat="1" x14ac:dyDescent="0.25">
      <c r="D919" s="53"/>
      <c r="E919" s="54"/>
      <c r="F919" s="55"/>
      <c r="G919" s="55"/>
      <c r="H919" s="56"/>
      <c r="I919" s="55"/>
      <c r="J919" s="56"/>
      <c r="K919" s="55"/>
      <c r="X919" s="50"/>
      <c r="Z919" s="52"/>
    </row>
    <row r="920" spans="4:26" s="51" customFormat="1" x14ac:dyDescent="0.25">
      <c r="D920" s="53"/>
      <c r="E920" s="54"/>
      <c r="F920" s="55"/>
      <c r="G920" s="55"/>
      <c r="H920" s="56"/>
      <c r="I920" s="55"/>
      <c r="J920" s="56"/>
      <c r="K920" s="55"/>
      <c r="X920" s="50"/>
      <c r="Z920" s="52"/>
    </row>
    <row r="921" spans="4:26" s="51" customFormat="1" x14ac:dyDescent="0.25">
      <c r="D921" s="53"/>
      <c r="E921" s="54"/>
      <c r="F921" s="55"/>
      <c r="G921" s="55"/>
      <c r="H921" s="56"/>
      <c r="I921" s="55"/>
      <c r="J921" s="56"/>
      <c r="K921" s="55"/>
      <c r="X921" s="50"/>
      <c r="Z921" s="52"/>
    </row>
    <row r="922" spans="4:26" s="51" customFormat="1" x14ac:dyDescent="0.25">
      <c r="D922" s="53"/>
      <c r="E922" s="54"/>
      <c r="F922" s="55"/>
      <c r="G922" s="55"/>
      <c r="H922" s="56"/>
      <c r="I922" s="55"/>
      <c r="J922" s="56"/>
      <c r="K922" s="55"/>
      <c r="X922" s="50"/>
      <c r="Z922" s="52"/>
    </row>
    <row r="923" spans="4:26" s="51" customFormat="1" x14ac:dyDescent="0.25">
      <c r="D923" s="53"/>
      <c r="E923" s="54"/>
      <c r="F923" s="55"/>
      <c r="G923" s="55"/>
      <c r="H923" s="56"/>
      <c r="I923" s="55"/>
      <c r="J923" s="56"/>
      <c r="K923" s="55"/>
      <c r="X923" s="50"/>
      <c r="Z923" s="52"/>
    </row>
    <row r="924" spans="4:26" s="51" customFormat="1" x14ac:dyDescent="0.25">
      <c r="D924" s="53"/>
      <c r="E924" s="54"/>
      <c r="F924" s="55"/>
      <c r="G924" s="55"/>
      <c r="H924" s="56"/>
      <c r="I924" s="55"/>
      <c r="J924" s="56"/>
      <c r="K924" s="55"/>
      <c r="X924" s="50"/>
      <c r="Z924" s="52"/>
    </row>
    <row r="925" spans="4:26" s="51" customFormat="1" x14ac:dyDescent="0.25">
      <c r="D925" s="53"/>
      <c r="E925" s="54"/>
      <c r="F925" s="55"/>
      <c r="G925" s="55"/>
      <c r="H925" s="56"/>
      <c r="I925" s="55"/>
      <c r="J925" s="56"/>
      <c r="K925" s="55"/>
      <c r="X925" s="50"/>
      <c r="Z925" s="52"/>
    </row>
    <row r="926" spans="4:26" s="51" customFormat="1" x14ac:dyDescent="0.25">
      <c r="D926" s="53"/>
      <c r="E926" s="54"/>
      <c r="F926" s="55"/>
      <c r="G926" s="55"/>
      <c r="H926" s="56"/>
      <c r="I926" s="55"/>
      <c r="J926" s="56"/>
      <c r="K926" s="55"/>
      <c r="X926" s="50"/>
      <c r="Z926" s="52"/>
    </row>
    <row r="927" spans="4:26" s="51" customFormat="1" x14ac:dyDescent="0.25">
      <c r="D927" s="53"/>
      <c r="E927" s="54"/>
      <c r="F927" s="55"/>
      <c r="G927" s="55"/>
      <c r="H927" s="56"/>
      <c r="I927" s="55"/>
      <c r="J927" s="56"/>
      <c r="K927" s="55"/>
      <c r="X927" s="50"/>
      <c r="Z927" s="52"/>
    </row>
    <row r="928" spans="4:26" s="51" customFormat="1" x14ac:dyDescent="0.25">
      <c r="D928" s="53"/>
      <c r="E928" s="54"/>
      <c r="F928" s="55"/>
      <c r="G928" s="55"/>
      <c r="H928" s="56"/>
      <c r="I928" s="55"/>
      <c r="J928" s="56"/>
      <c r="K928" s="55"/>
      <c r="X928" s="50"/>
      <c r="Z928" s="52"/>
    </row>
    <row r="929" spans="4:26" s="51" customFormat="1" x14ac:dyDescent="0.25">
      <c r="D929" s="53"/>
      <c r="E929" s="54"/>
      <c r="F929" s="55"/>
      <c r="G929" s="55"/>
      <c r="H929" s="56"/>
      <c r="I929" s="55"/>
      <c r="J929" s="56"/>
      <c r="K929" s="55"/>
      <c r="X929" s="50"/>
      <c r="Z929" s="52"/>
    </row>
    <row r="930" spans="4:26" s="51" customFormat="1" x14ac:dyDescent="0.25">
      <c r="D930" s="53"/>
      <c r="E930" s="54"/>
      <c r="F930" s="55"/>
      <c r="G930" s="55"/>
      <c r="H930" s="56"/>
      <c r="I930" s="55"/>
      <c r="J930" s="56"/>
      <c r="K930" s="55"/>
      <c r="X930" s="50"/>
      <c r="Z930" s="52"/>
    </row>
    <row r="931" spans="4:26" s="51" customFormat="1" x14ac:dyDescent="0.25">
      <c r="D931" s="53"/>
      <c r="E931" s="54"/>
      <c r="F931" s="55"/>
      <c r="G931" s="55"/>
      <c r="H931" s="56"/>
      <c r="I931" s="55"/>
      <c r="J931" s="56"/>
      <c r="K931" s="55"/>
      <c r="X931" s="50"/>
      <c r="Z931" s="52"/>
    </row>
    <row r="932" spans="4:26" s="51" customFormat="1" x14ac:dyDescent="0.25">
      <c r="D932" s="53"/>
      <c r="E932" s="54"/>
      <c r="F932" s="55"/>
      <c r="G932" s="55"/>
      <c r="H932" s="56"/>
      <c r="I932" s="55"/>
      <c r="J932" s="56"/>
      <c r="K932" s="55"/>
      <c r="X932" s="50"/>
      <c r="Z932" s="52"/>
    </row>
    <row r="933" spans="4:26" s="51" customFormat="1" x14ac:dyDescent="0.25">
      <c r="D933" s="53"/>
      <c r="E933" s="54"/>
      <c r="F933" s="55"/>
      <c r="G933" s="55"/>
      <c r="H933" s="56"/>
      <c r="I933" s="55"/>
      <c r="J933" s="56"/>
      <c r="K933" s="55"/>
      <c r="X933" s="50"/>
      <c r="Z933" s="52"/>
    </row>
    <row r="934" spans="4:26" s="51" customFormat="1" x14ac:dyDescent="0.25">
      <c r="D934" s="53"/>
      <c r="E934" s="54"/>
      <c r="F934" s="55"/>
      <c r="G934" s="55"/>
      <c r="H934" s="56"/>
      <c r="I934" s="55"/>
      <c r="J934" s="56"/>
      <c r="K934" s="55"/>
      <c r="X934" s="50"/>
      <c r="Z934" s="52"/>
    </row>
    <row r="935" spans="4:26" s="51" customFormat="1" x14ac:dyDescent="0.25">
      <c r="D935" s="53"/>
      <c r="E935" s="54"/>
      <c r="F935" s="55"/>
      <c r="G935" s="55"/>
      <c r="H935" s="56"/>
      <c r="I935" s="55"/>
      <c r="J935" s="56"/>
      <c r="K935" s="55"/>
      <c r="X935" s="50"/>
      <c r="Z935" s="52"/>
    </row>
    <row r="936" spans="4:26" s="51" customFormat="1" x14ac:dyDescent="0.25">
      <c r="D936" s="53"/>
      <c r="E936" s="54"/>
      <c r="F936" s="55"/>
      <c r="G936" s="55"/>
      <c r="H936" s="56"/>
      <c r="I936" s="55"/>
      <c r="J936" s="56"/>
      <c r="K936" s="55"/>
      <c r="X936" s="50"/>
      <c r="Z936" s="52"/>
    </row>
    <row r="937" spans="4:26" s="51" customFormat="1" x14ac:dyDescent="0.25">
      <c r="D937" s="53"/>
      <c r="E937" s="54"/>
      <c r="F937" s="55"/>
      <c r="G937" s="55"/>
      <c r="H937" s="56"/>
      <c r="I937" s="55"/>
      <c r="J937" s="56"/>
      <c r="K937" s="55"/>
      <c r="X937" s="50"/>
      <c r="Z937" s="52"/>
    </row>
    <row r="938" spans="4:26" s="51" customFormat="1" x14ac:dyDescent="0.25">
      <c r="D938" s="53"/>
      <c r="E938" s="54"/>
      <c r="F938" s="55"/>
      <c r="G938" s="55"/>
      <c r="H938" s="56"/>
      <c r="I938" s="55"/>
      <c r="J938" s="56"/>
      <c r="K938" s="55"/>
      <c r="X938" s="50"/>
      <c r="Z938" s="52"/>
    </row>
    <row r="939" spans="4:26" s="51" customFormat="1" x14ac:dyDescent="0.25">
      <c r="D939" s="53"/>
      <c r="E939" s="54"/>
      <c r="F939" s="55"/>
      <c r="G939" s="55"/>
      <c r="H939" s="56"/>
      <c r="I939" s="55"/>
      <c r="J939" s="56"/>
      <c r="K939" s="55"/>
      <c r="X939" s="50"/>
      <c r="Z939" s="52"/>
    </row>
    <row r="940" spans="4:26" s="51" customFormat="1" x14ac:dyDescent="0.25">
      <c r="D940" s="53"/>
      <c r="E940" s="54"/>
      <c r="F940" s="55"/>
      <c r="G940" s="55"/>
      <c r="H940" s="56"/>
      <c r="I940" s="55"/>
      <c r="J940" s="56"/>
      <c r="K940" s="55"/>
      <c r="X940" s="50"/>
      <c r="Z940" s="52"/>
    </row>
    <row r="941" spans="4:26" s="51" customFormat="1" x14ac:dyDescent="0.25">
      <c r="D941" s="53"/>
      <c r="E941" s="54"/>
      <c r="F941" s="55"/>
      <c r="G941" s="55"/>
      <c r="H941" s="56"/>
      <c r="I941" s="55"/>
      <c r="J941" s="56"/>
      <c r="K941" s="55"/>
      <c r="X941" s="50"/>
      <c r="Z941" s="52"/>
    </row>
    <row r="942" spans="4:26" s="51" customFormat="1" x14ac:dyDescent="0.25">
      <c r="D942" s="53"/>
      <c r="E942" s="54"/>
      <c r="F942" s="55"/>
      <c r="G942" s="55"/>
      <c r="H942" s="56"/>
      <c r="I942" s="55"/>
      <c r="J942" s="56"/>
      <c r="K942" s="55"/>
      <c r="X942" s="50"/>
      <c r="Z942" s="52"/>
    </row>
    <row r="943" spans="4:26" s="51" customFormat="1" x14ac:dyDescent="0.25">
      <c r="D943" s="53"/>
      <c r="E943" s="54"/>
      <c r="F943" s="55"/>
      <c r="G943" s="55"/>
      <c r="H943" s="56"/>
      <c r="I943" s="55"/>
      <c r="J943" s="56"/>
      <c r="K943" s="55"/>
      <c r="X943" s="50"/>
      <c r="Z943" s="52"/>
    </row>
    <row r="944" spans="4:26" s="51" customFormat="1" x14ac:dyDescent="0.25">
      <c r="D944" s="53"/>
      <c r="E944" s="54"/>
      <c r="F944" s="55"/>
      <c r="G944" s="55"/>
      <c r="H944" s="56"/>
      <c r="I944" s="55"/>
      <c r="J944" s="56"/>
      <c r="K944" s="55"/>
      <c r="X944" s="50"/>
      <c r="Z944" s="52"/>
    </row>
    <row r="945" spans="4:26" s="51" customFormat="1" x14ac:dyDescent="0.25">
      <c r="D945" s="53"/>
      <c r="E945" s="54"/>
      <c r="F945" s="55"/>
      <c r="G945" s="55"/>
      <c r="H945" s="56"/>
      <c r="I945" s="55"/>
      <c r="J945" s="56"/>
      <c r="K945" s="55"/>
      <c r="X945" s="50"/>
      <c r="Z945" s="52"/>
    </row>
    <row r="946" spans="4:26" s="51" customFormat="1" x14ac:dyDescent="0.25">
      <c r="D946" s="53"/>
      <c r="E946" s="54"/>
      <c r="F946" s="55"/>
      <c r="G946" s="55"/>
      <c r="H946" s="56"/>
      <c r="I946" s="55"/>
      <c r="J946" s="56"/>
      <c r="K946" s="55"/>
      <c r="X946" s="50"/>
      <c r="Z946" s="52"/>
    </row>
    <row r="947" spans="4:26" s="51" customFormat="1" x14ac:dyDescent="0.25">
      <c r="D947" s="53"/>
      <c r="E947" s="54"/>
      <c r="F947" s="55"/>
      <c r="G947" s="55"/>
      <c r="H947" s="56"/>
      <c r="I947" s="55"/>
      <c r="J947" s="56"/>
      <c r="K947" s="55"/>
      <c r="X947" s="50"/>
      <c r="Z947" s="52"/>
    </row>
    <row r="948" spans="4:26" s="51" customFormat="1" x14ac:dyDescent="0.25">
      <c r="D948" s="53"/>
      <c r="E948" s="54"/>
      <c r="F948" s="55"/>
      <c r="G948" s="55"/>
      <c r="H948" s="56"/>
      <c r="I948" s="55"/>
      <c r="J948" s="56"/>
      <c r="K948" s="55"/>
      <c r="X948" s="50"/>
      <c r="Z948" s="52"/>
    </row>
    <row r="949" spans="4:26" s="51" customFormat="1" x14ac:dyDescent="0.25">
      <c r="D949" s="53"/>
      <c r="E949" s="54"/>
      <c r="F949" s="55"/>
      <c r="G949" s="55"/>
      <c r="H949" s="56"/>
      <c r="I949" s="55"/>
      <c r="J949" s="56"/>
      <c r="K949" s="55"/>
      <c r="X949" s="50"/>
      <c r="Z949" s="52"/>
    </row>
    <row r="950" spans="4:26" s="51" customFormat="1" x14ac:dyDescent="0.25">
      <c r="D950" s="53"/>
      <c r="E950" s="54"/>
      <c r="F950" s="55"/>
      <c r="G950" s="55"/>
      <c r="H950" s="56"/>
      <c r="I950" s="55"/>
      <c r="J950" s="56"/>
      <c r="K950" s="55"/>
      <c r="X950" s="50"/>
      <c r="Z950" s="52"/>
    </row>
    <row r="951" spans="4:26" s="51" customFormat="1" x14ac:dyDescent="0.25">
      <c r="D951" s="53"/>
      <c r="E951" s="54"/>
      <c r="F951" s="55"/>
      <c r="G951" s="55"/>
      <c r="H951" s="56"/>
      <c r="I951" s="55"/>
      <c r="J951" s="56"/>
      <c r="K951" s="55"/>
      <c r="X951" s="50"/>
      <c r="Z951" s="52"/>
    </row>
    <row r="952" spans="4:26" s="51" customFormat="1" x14ac:dyDescent="0.25">
      <c r="D952" s="53"/>
      <c r="E952" s="54"/>
      <c r="F952" s="55"/>
      <c r="G952" s="55"/>
      <c r="H952" s="56"/>
      <c r="I952" s="55"/>
      <c r="J952" s="56"/>
      <c r="K952" s="55"/>
      <c r="X952" s="50"/>
      <c r="Z952" s="52"/>
    </row>
    <row r="953" spans="4:26" s="51" customFormat="1" x14ac:dyDescent="0.25">
      <c r="D953" s="53"/>
      <c r="E953" s="54"/>
      <c r="F953" s="55"/>
      <c r="G953" s="55"/>
      <c r="H953" s="56"/>
      <c r="I953" s="55"/>
      <c r="J953" s="56"/>
      <c r="K953" s="55"/>
      <c r="X953" s="50"/>
      <c r="Z953" s="52"/>
    </row>
    <row r="954" spans="4:26" s="51" customFormat="1" x14ac:dyDescent="0.25">
      <c r="D954" s="53"/>
      <c r="E954" s="54"/>
      <c r="F954" s="55"/>
      <c r="G954" s="55"/>
      <c r="H954" s="56"/>
      <c r="I954" s="55"/>
      <c r="J954" s="56"/>
      <c r="K954" s="55"/>
      <c r="X954" s="50"/>
      <c r="Z954" s="52"/>
    </row>
    <row r="955" spans="4:26" s="51" customFormat="1" x14ac:dyDescent="0.25">
      <c r="D955" s="53"/>
      <c r="E955" s="54"/>
      <c r="F955" s="55"/>
      <c r="G955" s="55"/>
      <c r="H955" s="56"/>
      <c r="I955" s="55"/>
      <c r="J955" s="56"/>
      <c r="K955" s="55"/>
      <c r="X955" s="50"/>
      <c r="Z955" s="52"/>
    </row>
    <row r="956" spans="4:26" s="51" customFormat="1" x14ac:dyDescent="0.25">
      <c r="D956" s="53"/>
      <c r="E956" s="54"/>
      <c r="F956" s="55"/>
      <c r="G956" s="55"/>
      <c r="H956" s="56"/>
      <c r="I956" s="55"/>
      <c r="J956" s="56"/>
      <c r="K956" s="55"/>
      <c r="X956" s="50"/>
      <c r="Z956" s="52"/>
    </row>
    <row r="957" spans="4:26" s="51" customFormat="1" x14ac:dyDescent="0.25">
      <c r="D957" s="53"/>
      <c r="E957" s="54"/>
      <c r="F957" s="55"/>
      <c r="G957" s="55"/>
      <c r="H957" s="56"/>
      <c r="I957" s="55"/>
      <c r="J957" s="56"/>
      <c r="K957" s="55"/>
      <c r="X957" s="50"/>
      <c r="Z957" s="52"/>
    </row>
    <row r="958" spans="4:26" s="51" customFormat="1" x14ac:dyDescent="0.25">
      <c r="D958" s="53"/>
      <c r="E958" s="54"/>
      <c r="F958" s="55"/>
      <c r="G958" s="55"/>
      <c r="H958" s="56"/>
      <c r="I958" s="55"/>
      <c r="J958" s="56"/>
      <c r="K958" s="55"/>
      <c r="X958" s="50"/>
      <c r="Z958" s="52"/>
    </row>
    <row r="959" spans="4:26" s="51" customFormat="1" x14ac:dyDescent="0.25">
      <c r="D959" s="53"/>
      <c r="E959" s="54"/>
      <c r="F959" s="55"/>
      <c r="G959" s="55"/>
      <c r="H959" s="56"/>
      <c r="I959" s="55"/>
      <c r="J959" s="56"/>
      <c r="K959" s="55"/>
      <c r="X959" s="50"/>
      <c r="Z959" s="52"/>
    </row>
    <row r="960" spans="4:26" s="51" customFormat="1" x14ac:dyDescent="0.25">
      <c r="D960" s="53"/>
      <c r="E960" s="54"/>
      <c r="F960" s="55"/>
      <c r="G960" s="55"/>
      <c r="H960" s="56"/>
      <c r="I960" s="55"/>
      <c r="J960" s="56"/>
      <c r="K960" s="55"/>
      <c r="X960" s="50"/>
      <c r="Z960" s="52"/>
    </row>
    <row r="961" spans="4:26" s="51" customFormat="1" x14ac:dyDescent="0.25">
      <c r="D961" s="53"/>
      <c r="E961" s="54"/>
      <c r="F961" s="55"/>
      <c r="G961" s="55"/>
      <c r="H961" s="56"/>
      <c r="I961" s="55"/>
      <c r="J961" s="56"/>
      <c r="K961" s="55"/>
      <c r="X961" s="50"/>
      <c r="Z961" s="52"/>
    </row>
    <row r="962" spans="4:26" s="51" customFormat="1" x14ac:dyDescent="0.25">
      <c r="D962" s="53"/>
      <c r="E962" s="54"/>
      <c r="F962" s="55"/>
      <c r="G962" s="55"/>
      <c r="H962" s="56"/>
      <c r="I962" s="55"/>
      <c r="J962" s="56"/>
      <c r="K962" s="55"/>
      <c r="X962" s="50"/>
      <c r="Z962" s="52"/>
    </row>
    <row r="963" spans="4:26" s="51" customFormat="1" x14ac:dyDescent="0.25">
      <c r="D963" s="53"/>
      <c r="E963" s="54"/>
      <c r="F963" s="55"/>
      <c r="G963" s="55"/>
      <c r="H963" s="56"/>
      <c r="I963" s="55"/>
      <c r="J963" s="56"/>
      <c r="K963" s="55"/>
      <c r="X963" s="50"/>
      <c r="Z963" s="52"/>
    </row>
    <row r="964" spans="4:26" s="51" customFormat="1" x14ac:dyDescent="0.25">
      <c r="D964" s="53"/>
      <c r="E964" s="54"/>
      <c r="F964" s="55"/>
      <c r="G964" s="55"/>
      <c r="H964" s="56"/>
      <c r="I964" s="55"/>
      <c r="J964" s="56"/>
      <c r="K964" s="55"/>
      <c r="X964" s="50"/>
      <c r="Z964" s="52"/>
    </row>
    <row r="965" spans="4:26" s="51" customFormat="1" x14ac:dyDescent="0.25">
      <c r="D965" s="53"/>
      <c r="E965" s="54"/>
      <c r="F965" s="55"/>
      <c r="G965" s="55"/>
      <c r="H965" s="56"/>
      <c r="I965" s="55"/>
      <c r="J965" s="56"/>
      <c r="K965" s="55"/>
      <c r="X965" s="50"/>
      <c r="Z965" s="52"/>
    </row>
    <row r="966" spans="4:26" s="51" customFormat="1" x14ac:dyDescent="0.25">
      <c r="D966" s="53"/>
      <c r="E966" s="54"/>
      <c r="F966" s="55"/>
      <c r="G966" s="55"/>
      <c r="H966" s="56"/>
      <c r="I966" s="55"/>
      <c r="J966" s="56"/>
      <c r="K966" s="55"/>
      <c r="X966" s="50"/>
      <c r="Z966" s="52"/>
    </row>
    <row r="967" spans="4:26" s="51" customFormat="1" x14ac:dyDescent="0.25">
      <c r="D967" s="53"/>
      <c r="E967" s="54"/>
      <c r="F967" s="55"/>
      <c r="G967" s="55"/>
      <c r="H967" s="56"/>
      <c r="I967" s="55"/>
      <c r="J967" s="56"/>
      <c r="K967" s="55"/>
      <c r="X967" s="50"/>
      <c r="Z967" s="52"/>
    </row>
    <row r="968" spans="4:26" s="51" customFormat="1" x14ac:dyDescent="0.25">
      <c r="D968" s="53"/>
      <c r="E968" s="54"/>
      <c r="F968" s="55"/>
      <c r="G968" s="55"/>
      <c r="H968" s="56"/>
      <c r="I968" s="55"/>
      <c r="J968" s="56"/>
      <c r="K968" s="55"/>
      <c r="X968" s="50"/>
      <c r="Z968" s="52"/>
    </row>
    <row r="969" spans="4:26" s="51" customFormat="1" x14ac:dyDescent="0.25">
      <c r="D969" s="53"/>
      <c r="E969" s="54"/>
      <c r="F969" s="55"/>
      <c r="G969" s="55"/>
      <c r="H969" s="56"/>
      <c r="I969" s="55"/>
      <c r="J969" s="56"/>
      <c r="K969" s="55"/>
      <c r="X969" s="50"/>
      <c r="Z969" s="52"/>
    </row>
    <row r="970" spans="4:26" s="51" customFormat="1" x14ac:dyDescent="0.25">
      <c r="D970" s="53"/>
      <c r="E970" s="54"/>
      <c r="F970" s="55"/>
      <c r="G970" s="55"/>
      <c r="H970" s="56"/>
      <c r="I970" s="55"/>
      <c r="J970" s="56"/>
      <c r="K970" s="55"/>
      <c r="X970" s="50"/>
      <c r="Z970" s="52"/>
    </row>
    <row r="971" spans="4:26" s="51" customFormat="1" x14ac:dyDescent="0.25">
      <c r="D971" s="53"/>
      <c r="E971" s="54"/>
      <c r="F971" s="55"/>
      <c r="G971" s="55"/>
      <c r="H971" s="56"/>
      <c r="I971" s="55"/>
      <c r="J971" s="56"/>
      <c r="K971" s="55"/>
      <c r="X971" s="50"/>
      <c r="Z971" s="52"/>
    </row>
    <row r="972" spans="4:26" s="51" customFormat="1" x14ac:dyDescent="0.25">
      <c r="D972" s="53"/>
      <c r="E972" s="54"/>
      <c r="F972" s="55"/>
      <c r="G972" s="55"/>
      <c r="H972" s="56"/>
      <c r="I972" s="55"/>
      <c r="J972" s="56"/>
      <c r="K972" s="55"/>
      <c r="X972" s="50"/>
      <c r="Z972" s="52"/>
    </row>
    <row r="973" spans="4:26" s="51" customFormat="1" x14ac:dyDescent="0.25">
      <c r="D973" s="53"/>
      <c r="E973" s="54"/>
      <c r="F973" s="55"/>
      <c r="G973" s="55"/>
      <c r="H973" s="56"/>
      <c r="I973" s="55"/>
      <c r="J973" s="56"/>
      <c r="K973" s="55"/>
      <c r="X973" s="50"/>
      <c r="Z973" s="52"/>
    </row>
    <row r="974" spans="4:26" s="51" customFormat="1" x14ac:dyDescent="0.25">
      <c r="D974" s="53"/>
      <c r="E974" s="54"/>
      <c r="F974" s="55"/>
      <c r="G974" s="55"/>
      <c r="H974" s="56"/>
      <c r="I974" s="55"/>
      <c r="J974" s="56"/>
      <c r="K974" s="55"/>
      <c r="X974" s="50"/>
      <c r="Z974" s="52"/>
    </row>
    <row r="975" spans="4:26" s="51" customFormat="1" x14ac:dyDescent="0.25">
      <c r="D975" s="53"/>
      <c r="E975" s="54"/>
      <c r="F975" s="55"/>
      <c r="G975" s="55"/>
      <c r="H975" s="56"/>
      <c r="I975" s="55"/>
      <c r="J975" s="56"/>
      <c r="K975" s="55"/>
      <c r="X975" s="50"/>
      <c r="Z975" s="52"/>
    </row>
    <row r="976" spans="4:26" s="51" customFormat="1" x14ac:dyDescent="0.25">
      <c r="D976" s="53"/>
      <c r="E976" s="54"/>
      <c r="F976" s="55"/>
      <c r="G976" s="55"/>
      <c r="H976" s="56"/>
      <c r="I976" s="55"/>
      <c r="J976" s="56"/>
      <c r="K976" s="55"/>
      <c r="X976" s="50"/>
      <c r="Z976" s="52"/>
    </row>
    <row r="977" spans="4:26" s="51" customFormat="1" x14ac:dyDescent="0.25">
      <c r="D977" s="53"/>
      <c r="E977" s="54"/>
      <c r="F977" s="55"/>
      <c r="G977" s="55"/>
      <c r="H977" s="56"/>
      <c r="I977" s="55"/>
      <c r="J977" s="56"/>
      <c r="K977" s="55"/>
      <c r="X977" s="50"/>
      <c r="Z977" s="52"/>
    </row>
    <row r="978" spans="4:26" s="51" customFormat="1" x14ac:dyDescent="0.25">
      <c r="D978" s="53"/>
      <c r="E978" s="54"/>
      <c r="F978" s="55"/>
      <c r="G978" s="55"/>
      <c r="H978" s="56"/>
      <c r="I978" s="55"/>
      <c r="J978" s="56"/>
      <c r="K978" s="55"/>
      <c r="X978" s="50"/>
      <c r="Z978" s="52"/>
    </row>
    <row r="979" spans="4:26" s="51" customFormat="1" x14ac:dyDescent="0.25">
      <c r="D979" s="53"/>
      <c r="E979" s="54"/>
      <c r="F979" s="55"/>
      <c r="G979" s="55"/>
      <c r="H979" s="56"/>
      <c r="I979" s="55"/>
      <c r="J979" s="56"/>
      <c r="K979" s="55"/>
      <c r="X979" s="50"/>
      <c r="Z979" s="52"/>
    </row>
    <row r="980" spans="4:26" s="51" customFormat="1" x14ac:dyDescent="0.25">
      <c r="D980" s="53"/>
      <c r="E980" s="54"/>
      <c r="F980" s="55"/>
      <c r="G980" s="55"/>
      <c r="H980" s="56"/>
      <c r="I980" s="55"/>
      <c r="J980" s="56"/>
      <c r="K980" s="55"/>
      <c r="X980" s="50"/>
      <c r="Z980" s="52"/>
    </row>
    <row r="981" spans="4:26" s="51" customFormat="1" x14ac:dyDescent="0.25">
      <c r="D981" s="53"/>
      <c r="E981" s="54"/>
      <c r="F981" s="55"/>
      <c r="G981" s="55"/>
      <c r="H981" s="56"/>
      <c r="I981" s="55"/>
      <c r="J981" s="56"/>
      <c r="K981" s="55"/>
      <c r="X981" s="50"/>
      <c r="Z981" s="52"/>
    </row>
    <row r="982" spans="4:26" s="51" customFormat="1" x14ac:dyDescent="0.25">
      <c r="D982" s="53"/>
      <c r="E982" s="54"/>
      <c r="F982" s="55"/>
      <c r="G982" s="55"/>
      <c r="H982" s="56"/>
      <c r="I982" s="55"/>
      <c r="J982" s="56"/>
      <c r="K982" s="55"/>
      <c r="X982" s="50"/>
      <c r="Z982" s="52"/>
    </row>
    <row r="983" spans="4:26" s="51" customFormat="1" x14ac:dyDescent="0.25">
      <c r="D983" s="53"/>
      <c r="E983" s="54"/>
      <c r="F983" s="55"/>
      <c r="G983" s="55"/>
      <c r="H983" s="56"/>
      <c r="I983" s="55"/>
      <c r="J983" s="56"/>
      <c r="K983" s="55"/>
      <c r="X983" s="50"/>
      <c r="Z983" s="52"/>
    </row>
    <row r="984" spans="4:26" s="51" customFormat="1" x14ac:dyDescent="0.25">
      <c r="D984" s="53"/>
      <c r="E984" s="54"/>
      <c r="F984" s="55"/>
      <c r="G984" s="55"/>
      <c r="H984" s="56"/>
      <c r="I984" s="55"/>
      <c r="J984" s="56"/>
      <c r="K984" s="55"/>
      <c r="X984" s="50"/>
      <c r="Z984" s="52"/>
    </row>
    <row r="985" spans="4:26" s="51" customFormat="1" x14ac:dyDescent="0.25">
      <c r="D985" s="53"/>
      <c r="E985" s="54"/>
      <c r="F985" s="55"/>
      <c r="G985" s="55"/>
      <c r="H985" s="56"/>
      <c r="I985" s="55"/>
      <c r="J985" s="56"/>
      <c r="K985" s="55"/>
      <c r="X985" s="50"/>
      <c r="Z985" s="52"/>
    </row>
    <row r="986" spans="4:26" s="51" customFormat="1" x14ac:dyDescent="0.25">
      <c r="D986" s="53"/>
      <c r="E986" s="54"/>
      <c r="F986" s="55"/>
      <c r="G986" s="55"/>
      <c r="H986" s="56"/>
      <c r="I986" s="55"/>
      <c r="J986" s="56"/>
      <c r="K986" s="55"/>
      <c r="X986" s="50"/>
      <c r="Z986" s="52"/>
    </row>
    <row r="987" spans="4:26" s="51" customFormat="1" x14ac:dyDescent="0.25">
      <c r="D987" s="53"/>
      <c r="E987" s="54"/>
      <c r="F987" s="55"/>
      <c r="G987" s="55"/>
      <c r="H987" s="56"/>
      <c r="I987" s="55"/>
      <c r="J987" s="56"/>
      <c r="K987" s="55"/>
      <c r="X987" s="50"/>
      <c r="Z987" s="52"/>
    </row>
    <row r="988" spans="4:26" s="51" customFormat="1" x14ac:dyDescent="0.25">
      <c r="D988" s="53"/>
      <c r="E988" s="54"/>
      <c r="F988" s="55"/>
      <c r="G988" s="55"/>
      <c r="H988" s="56"/>
      <c r="I988" s="55"/>
      <c r="J988" s="56"/>
      <c r="K988" s="55"/>
      <c r="X988" s="50"/>
      <c r="Z988" s="52"/>
    </row>
    <row r="989" spans="4:26" s="51" customFormat="1" x14ac:dyDescent="0.25">
      <c r="D989" s="53"/>
      <c r="E989" s="54"/>
      <c r="F989" s="55"/>
      <c r="G989" s="55"/>
      <c r="H989" s="56"/>
      <c r="I989" s="55"/>
      <c r="J989" s="56"/>
      <c r="K989" s="55"/>
      <c r="X989" s="50"/>
      <c r="Z989" s="52"/>
    </row>
    <row r="990" spans="4:26" s="51" customFormat="1" x14ac:dyDescent="0.25">
      <c r="D990" s="53"/>
      <c r="E990" s="54"/>
      <c r="F990" s="55"/>
      <c r="G990" s="55"/>
      <c r="H990" s="56"/>
      <c r="I990" s="55"/>
      <c r="J990" s="56"/>
      <c r="K990" s="55"/>
      <c r="X990" s="50"/>
      <c r="Z990" s="52"/>
    </row>
    <row r="991" spans="4:26" s="51" customFormat="1" x14ac:dyDescent="0.25">
      <c r="D991" s="53"/>
      <c r="E991" s="54"/>
      <c r="F991" s="55"/>
      <c r="G991" s="55"/>
      <c r="H991" s="56"/>
      <c r="I991" s="55"/>
      <c r="J991" s="56"/>
      <c r="K991" s="55"/>
      <c r="X991" s="50"/>
      <c r="Z991" s="52"/>
    </row>
    <row r="992" spans="4:26" s="51" customFormat="1" x14ac:dyDescent="0.25">
      <c r="D992" s="53"/>
      <c r="E992" s="54"/>
      <c r="F992" s="55"/>
      <c r="G992" s="55"/>
      <c r="H992" s="56"/>
      <c r="I992" s="55"/>
      <c r="J992" s="56"/>
      <c r="K992" s="55"/>
      <c r="X992" s="50"/>
      <c r="Z992" s="52"/>
    </row>
    <row r="993" spans="4:26" s="51" customFormat="1" x14ac:dyDescent="0.25">
      <c r="D993" s="53"/>
      <c r="E993" s="54"/>
      <c r="F993" s="55"/>
      <c r="G993" s="55"/>
      <c r="H993" s="56"/>
      <c r="I993" s="55"/>
      <c r="J993" s="56"/>
      <c r="K993" s="55"/>
      <c r="X993" s="50"/>
      <c r="Z993" s="52"/>
    </row>
    <row r="994" spans="4:26" s="51" customFormat="1" x14ac:dyDescent="0.25">
      <c r="D994" s="53"/>
      <c r="E994" s="54"/>
      <c r="F994" s="55"/>
      <c r="G994" s="55"/>
      <c r="H994" s="56"/>
      <c r="I994" s="55"/>
      <c r="J994" s="56"/>
      <c r="K994" s="55"/>
      <c r="X994" s="50"/>
      <c r="Z994" s="52"/>
    </row>
    <row r="995" spans="4:26" s="51" customFormat="1" x14ac:dyDescent="0.25">
      <c r="D995" s="53"/>
      <c r="E995" s="54"/>
      <c r="F995" s="55"/>
      <c r="G995" s="55"/>
      <c r="H995" s="56"/>
      <c r="I995" s="55"/>
      <c r="J995" s="56"/>
      <c r="K995" s="55"/>
      <c r="X995" s="50"/>
      <c r="Z995" s="52"/>
    </row>
    <row r="996" spans="4:26" s="51" customFormat="1" x14ac:dyDescent="0.25">
      <c r="D996" s="53"/>
      <c r="E996" s="54"/>
      <c r="F996" s="55"/>
      <c r="G996" s="55"/>
      <c r="H996" s="56"/>
      <c r="I996" s="55"/>
      <c r="J996" s="56"/>
      <c r="K996" s="55"/>
      <c r="X996" s="50"/>
      <c r="Z996" s="52"/>
    </row>
    <row r="997" spans="4:26" s="51" customFormat="1" x14ac:dyDescent="0.25">
      <c r="D997" s="53"/>
      <c r="E997" s="54"/>
      <c r="F997" s="55"/>
      <c r="G997" s="55"/>
      <c r="H997" s="56"/>
      <c r="I997" s="55"/>
      <c r="J997" s="56"/>
      <c r="K997" s="55"/>
      <c r="X997" s="50"/>
      <c r="Z997" s="52"/>
    </row>
    <row r="998" spans="4:26" s="51" customFormat="1" x14ac:dyDescent="0.25">
      <c r="D998" s="53"/>
      <c r="E998" s="54"/>
      <c r="F998" s="55"/>
      <c r="G998" s="55"/>
      <c r="H998" s="56"/>
      <c r="I998" s="55"/>
      <c r="J998" s="56"/>
      <c r="K998" s="55"/>
      <c r="X998" s="50"/>
      <c r="Z998" s="52"/>
    </row>
    <row r="999" spans="4:26" s="51" customFormat="1" x14ac:dyDescent="0.25">
      <c r="D999" s="53"/>
      <c r="E999" s="54"/>
      <c r="F999" s="55"/>
      <c r="G999" s="55"/>
      <c r="H999" s="56"/>
      <c r="I999" s="55"/>
      <c r="J999" s="56"/>
      <c r="K999" s="55"/>
      <c r="X999" s="50"/>
      <c r="Z999" s="52"/>
    </row>
    <row r="1000" spans="4:26" s="51" customFormat="1" x14ac:dyDescent="0.25">
      <c r="D1000" s="53"/>
      <c r="E1000" s="54"/>
      <c r="F1000" s="55"/>
      <c r="G1000" s="55"/>
      <c r="H1000" s="56"/>
      <c r="I1000" s="55"/>
      <c r="J1000" s="56"/>
      <c r="K1000" s="55"/>
      <c r="X1000" s="50"/>
      <c r="Z1000" s="52"/>
    </row>
    <row r="1001" spans="4:26" s="51" customFormat="1" x14ac:dyDescent="0.25">
      <c r="D1001" s="53"/>
      <c r="E1001" s="54"/>
      <c r="F1001" s="55"/>
      <c r="G1001" s="55"/>
      <c r="H1001" s="56"/>
      <c r="I1001" s="55"/>
      <c r="J1001" s="56"/>
      <c r="K1001" s="55"/>
      <c r="X1001" s="50"/>
      <c r="Z1001" s="52"/>
    </row>
    <row r="1002" spans="4:26" s="51" customFormat="1" x14ac:dyDescent="0.25">
      <c r="D1002" s="53"/>
      <c r="E1002" s="54"/>
      <c r="F1002" s="55"/>
      <c r="G1002" s="55"/>
      <c r="H1002" s="56"/>
      <c r="I1002" s="55"/>
      <c r="J1002" s="56"/>
      <c r="K1002" s="55"/>
      <c r="X1002" s="50"/>
      <c r="Z1002" s="52"/>
    </row>
    <row r="1003" spans="4:26" s="51" customFormat="1" x14ac:dyDescent="0.25">
      <c r="D1003" s="53"/>
      <c r="E1003" s="54"/>
      <c r="F1003" s="55"/>
      <c r="G1003" s="55"/>
      <c r="H1003" s="56"/>
      <c r="I1003" s="55"/>
      <c r="J1003" s="56"/>
      <c r="K1003" s="55"/>
      <c r="X1003" s="50"/>
      <c r="Z1003" s="52"/>
    </row>
    <row r="1004" spans="4:26" s="51" customFormat="1" x14ac:dyDescent="0.25">
      <c r="D1004" s="53"/>
      <c r="E1004" s="54"/>
      <c r="F1004" s="55"/>
      <c r="G1004" s="55"/>
      <c r="H1004" s="56"/>
      <c r="I1004" s="55"/>
      <c r="J1004" s="56"/>
      <c r="K1004" s="55"/>
      <c r="X1004" s="50"/>
      <c r="Z1004" s="52"/>
    </row>
    <row r="1005" spans="4:26" s="51" customFormat="1" x14ac:dyDescent="0.25">
      <c r="D1005" s="53"/>
      <c r="E1005" s="54"/>
      <c r="F1005" s="55"/>
      <c r="G1005" s="55"/>
      <c r="H1005" s="56"/>
      <c r="I1005" s="55"/>
      <c r="J1005" s="56"/>
      <c r="K1005" s="55"/>
      <c r="X1005" s="50"/>
      <c r="Z1005" s="52"/>
    </row>
    <row r="1006" spans="4:26" s="51" customFormat="1" x14ac:dyDescent="0.25">
      <c r="D1006" s="53"/>
      <c r="E1006" s="54"/>
      <c r="F1006" s="55"/>
      <c r="G1006" s="55"/>
      <c r="H1006" s="56"/>
      <c r="I1006" s="55"/>
      <c r="J1006" s="56"/>
      <c r="K1006" s="55"/>
      <c r="X1006" s="50"/>
      <c r="Z1006" s="52"/>
    </row>
    <row r="1007" spans="4:26" s="51" customFormat="1" x14ac:dyDescent="0.25">
      <c r="D1007" s="53"/>
      <c r="E1007" s="54"/>
      <c r="F1007" s="55"/>
      <c r="G1007" s="55"/>
      <c r="H1007" s="56"/>
      <c r="I1007" s="55"/>
      <c r="J1007" s="56"/>
      <c r="K1007" s="55"/>
      <c r="X1007" s="50"/>
      <c r="Z1007" s="52"/>
    </row>
    <row r="1008" spans="4:26" s="51" customFormat="1" x14ac:dyDescent="0.25">
      <c r="D1008" s="53"/>
      <c r="E1008" s="54"/>
      <c r="F1008" s="55"/>
      <c r="G1008" s="55"/>
      <c r="H1008" s="56"/>
      <c r="I1008" s="55"/>
      <c r="J1008" s="56"/>
      <c r="K1008" s="55"/>
      <c r="X1008" s="50"/>
      <c r="Z1008" s="52"/>
    </row>
    <row r="1009" spans="4:26" s="51" customFormat="1" x14ac:dyDescent="0.25">
      <c r="D1009" s="53"/>
      <c r="E1009" s="54"/>
      <c r="F1009" s="55"/>
      <c r="G1009" s="55"/>
      <c r="H1009" s="56"/>
      <c r="I1009" s="55"/>
      <c r="J1009" s="56"/>
      <c r="K1009" s="55"/>
      <c r="X1009" s="50"/>
      <c r="Z1009" s="52"/>
    </row>
    <row r="1010" spans="4:26" s="51" customFormat="1" x14ac:dyDescent="0.25">
      <c r="D1010" s="53"/>
      <c r="E1010" s="54"/>
      <c r="F1010" s="55"/>
      <c r="G1010" s="55"/>
      <c r="H1010" s="56"/>
      <c r="I1010" s="55"/>
      <c r="J1010" s="56"/>
      <c r="K1010" s="55"/>
      <c r="X1010" s="50"/>
      <c r="Z1010" s="52"/>
    </row>
    <row r="1011" spans="4:26" s="51" customFormat="1" x14ac:dyDescent="0.25">
      <c r="D1011" s="53"/>
      <c r="E1011" s="54"/>
      <c r="F1011" s="55"/>
      <c r="G1011" s="55"/>
      <c r="H1011" s="56"/>
      <c r="I1011" s="55"/>
      <c r="J1011" s="56"/>
      <c r="K1011" s="55"/>
      <c r="X1011" s="50"/>
      <c r="Z1011" s="52"/>
    </row>
    <row r="1012" spans="4:26" s="51" customFormat="1" x14ac:dyDescent="0.25">
      <c r="D1012" s="53"/>
      <c r="E1012" s="54"/>
      <c r="F1012" s="55"/>
      <c r="G1012" s="55"/>
      <c r="H1012" s="56"/>
      <c r="I1012" s="55"/>
      <c r="J1012" s="56"/>
      <c r="K1012" s="55"/>
      <c r="X1012" s="50"/>
      <c r="Z1012" s="52"/>
    </row>
    <row r="1013" spans="4:26" s="51" customFormat="1" x14ac:dyDescent="0.25">
      <c r="D1013" s="53"/>
      <c r="E1013" s="54"/>
      <c r="F1013" s="55"/>
      <c r="G1013" s="55"/>
      <c r="H1013" s="56"/>
      <c r="I1013" s="55"/>
      <c r="J1013" s="56"/>
      <c r="K1013" s="55"/>
      <c r="X1013" s="50"/>
      <c r="Z1013" s="52"/>
    </row>
    <row r="1014" spans="4:26" s="51" customFormat="1" x14ac:dyDescent="0.25">
      <c r="D1014" s="53"/>
      <c r="E1014" s="54"/>
      <c r="F1014" s="55"/>
      <c r="G1014" s="55"/>
      <c r="H1014" s="56"/>
      <c r="I1014" s="55"/>
      <c r="J1014" s="56"/>
      <c r="K1014" s="55"/>
      <c r="X1014" s="50"/>
      <c r="Z1014" s="52"/>
    </row>
    <row r="1015" spans="4:26" s="51" customFormat="1" x14ac:dyDescent="0.25">
      <c r="D1015" s="53"/>
      <c r="E1015" s="54"/>
      <c r="F1015" s="55"/>
      <c r="G1015" s="55"/>
      <c r="H1015" s="56"/>
      <c r="I1015" s="55"/>
      <c r="J1015" s="56"/>
      <c r="K1015" s="55"/>
      <c r="X1015" s="50"/>
      <c r="Z1015" s="52"/>
    </row>
    <row r="1016" spans="4:26" s="51" customFormat="1" x14ac:dyDescent="0.25">
      <c r="D1016" s="53"/>
      <c r="E1016" s="54"/>
      <c r="F1016" s="55"/>
      <c r="G1016" s="55"/>
      <c r="H1016" s="56"/>
      <c r="I1016" s="55"/>
      <c r="J1016" s="56"/>
      <c r="K1016" s="55"/>
      <c r="X1016" s="50"/>
      <c r="Z1016" s="52"/>
    </row>
    <row r="1017" spans="4:26" s="51" customFormat="1" x14ac:dyDescent="0.25">
      <c r="D1017" s="53"/>
      <c r="E1017" s="54"/>
      <c r="F1017" s="55"/>
      <c r="G1017" s="55"/>
      <c r="H1017" s="56"/>
      <c r="I1017" s="55"/>
      <c r="J1017" s="56"/>
      <c r="K1017" s="55"/>
      <c r="X1017" s="50"/>
      <c r="Z1017" s="52"/>
    </row>
    <row r="1018" spans="4:26" s="51" customFormat="1" x14ac:dyDescent="0.25">
      <c r="D1018" s="53"/>
      <c r="E1018" s="54"/>
      <c r="F1018" s="55"/>
      <c r="G1018" s="55"/>
      <c r="H1018" s="56"/>
      <c r="I1018" s="55"/>
      <c r="J1018" s="56"/>
      <c r="K1018" s="55"/>
      <c r="X1018" s="50"/>
      <c r="Z1018" s="52"/>
    </row>
    <row r="1019" spans="4:26" s="51" customFormat="1" x14ac:dyDescent="0.25">
      <c r="D1019" s="53"/>
      <c r="E1019" s="54"/>
      <c r="F1019" s="55"/>
      <c r="G1019" s="55"/>
      <c r="H1019" s="56"/>
      <c r="I1019" s="55"/>
      <c r="J1019" s="56"/>
      <c r="K1019" s="55"/>
      <c r="X1019" s="50"/>
      <c r="Z1019" s="52"/>
    </row>
    <row r="1020" spans="4:26" s="51" customFormat="1" x14ac:dyDescent="0.25">
      <c r="D1020" s="53"/>
      <c r="E1020" s="54"/>
      <c r="F1020" s="55"/>
      <c r="G1020" s="55"/>
      <c r="H1020" s="56"/>
      <c r="I1020" s="55"/>
      <c r="J1020" s="56"/>
      <c r="K1020" s="55"/>
      <c r="X1020" s="50"/>
      <c r="Z1020" s="52"/>
    </row>
    <row r="1021" spans="4:26" s="51" customFormat="1" x14ac:dyDescent="0.25">
      <c r="D1021" s="53"/>
      <c r="E1021" s="54"/>
      <c r="F1021" s="55"/>
      <c r="G1021" s="55"/>
      <c r="H1021" s="56"/>
      <c r="I1021" s="55"/>
      <c r="J1021" s="56"/>
      <c r="K1021" s="55"/>
      <c r="X1021" s="50"/>
      <c r="Z1021" s="52"/>
    </row>
    <row r="1022" spans="4:26" s="51" customFormat="1" x14ac:dyDescent="0.25">
      <c r="D1022" s="53"/>
      <c r="E1022" s="54"/>
      <c r="F1022" s="55"/>
      <c r="G1022" s="55"/>
      <c r="H1022" s="56"/>
      <c r="I1022" s="55"/>
      <c r="J1022" s="56"/>
      <c r="K1022" s="55"/>
      <c r="X1022" s="50"/>
      <c r="Z1022" s="52"/>
    </row>
    <row r="1023" spans="4:26" s="51" customFormat="1" x14ac:dyDescent="0.25">
      <c r="D1023" s="53"/>
      <c r="E1023" s="54"/>
      <c r="F1023" s="55"/>
      <c r="G1023" s="55"/>
      <c r="H1023" s="56"/>
      <c r="I1023" s="55"/>
      <c r="J1023" s="56"/>
      <c r="K1023" s="55"/>
      <c r="X1023" s="50"/>
      <c r="Z1023" s="52"/>
    </row>
    <row r="1024" spans="4:26" s="51" customFormat="1" x14ac:dyDescent="0.25">
      <c r="D1024" s="53"/>
      <c r="E1024" s="54"/>
      <c r="F1024" s="55"/>
      <c r="G1024" s="55"/>
      <c r="H1024" s="56"/>
      <c r="I1024" s="55"/>
      <c r="J1024" s="56"/>
      <c r="K1024" s="55"/>
      <c r="X1024" s="50"/>
      <c r="Z1024" s="52"/>
    </row>
    <row r="1025" spans="4:26" s="51" customFormat="1" x14ac:dyDescent="0.25">
      <c r="D1025" s="53"/>
      <c r="E1025" s="54"/>
      <c r="F1025" s="55"/>
      <c r="G1025" s="55"/>
      <c r="H1025" s="56"/>
      <c r="I1025" s="55"/>
      <c r="J1025" s="56"/>
      <c r="K1025" s="55"/>
      <c r="X1025" s="50"/>
      <c r="Z1025" s="52"/>
    </row>
    <row r="1026" spans="4:26" s="51" customFormat="1" x14ac:dyDescent="0.25">
      <c r="D1026" s="53"/>
      <c r="E1026" s="54"/>
      <c r="F1026" s="55"/>
      <c r="G1026" s="55"/>
      <c r="H1026" s="56"/>
      <c r="I1026" s="55"/>
      <c r="J1026" s="56"/>
      <c r="K1026" s="55"/>
      <c r="X1026" s="50"/>
      <c r="Z1026" s="52"/>
    </row>
    <row r="1027" spans="4:26" s="51" customFormat="1" x14ac:dyDescent="0.25">
      <c r="D1027" s="53"/>
      <c r="E1027" s="54"/>
      <c r="F1027" s="55"/>
      <c r="G1027" s="55"/>
      <c r="H1027" s="56"/>
      <c r="I1027" s="55"/>
      <c r="J1027" s="56"/>
      <c r="K1027" s="55"/>
      <c r="X1027" s="50"/>
      <c r="Z1027" s="52"/>
    </row>
    <row r="1028" spans="4:26" s="51" customFormat="1" x14ac:dyDescent="0.25">
      <c r="D1028" s="53"/>
      <c r="E1028" s="54"/>
      <c r="F1028" s="55"/>
      <c r="G1028" s="55"/>
      <c r="H1028" s="56"/>
      <c r="I1028" s="55"/>
      <c r="J1028" s="56"/>
      <c r="K1028" s="55"/>
      <c r="X1028" s="50"/>
      <c r="Z1028" s="52"/>
    </row>
    <row r="1029" spans="4:26" s="51" customFormat="1" x14ac:dyDescent="0.25">
      <c r="D1029" s="53"/>
      <c r="E1029" s="54"/>
      <c r="F1029" s="55"/>
      <c r="G1029" s="55"/>
      <c r="H1029" s="56"/>
      <c r="I1029" s="55"/>
      <c r="J1029" s="56"/>
      <c r="K1029" s="55"/>
      <c r="X1029" s="50"/>
      <c r="Z1029" s="52"/>
    </row>
    <row r="1030" spans="4:26" s="51" customFormat="1" x14ac:dyDescent="0.25">
      <c r="D1030" s="53"/>
      <c r="E1030" s="54"/>
      <c r="F1030" s="55"/>
      <c r="G1030" s="55"/>
      <c r="H1030" s="56"/>
      <c r="I1030" s="55"/>
      <c r="J1030" s="56"/>
      <c r="K1030" s="55"/>
      <c r="X1030" s="50"/>
      <c r="Z1030" s="52"/>
    </row>
    <row r="1031" spans="4:26" s="51" customFormat="1" x14ac:dyDescent="0.25">
      <c r="D1031" s="53"/>
      <c r="E1031" s="54"/>
      <c r="F1031" s="55"/>
      <c r="G1031" s="55"/>
      <c r="H1031" s="56"/>
      <c r="I1031" s="55"/>
      <c r="J1031" s="56"/>
      <c r="K1031" s="55"/>
      <c r="X1031" s="50"/>
      <c r="Z1031" s="52"/>
    </row>
    <row r="1032" spans="4:26" s="51" customFormat="1" x14ac:dyDescent="0.25">
      <c r="D1032" s="53"/>
      <c r="E1032" s="54"/>
      <c r="F1032" s="55"/>
      <c r="G1032" s="55"/>
      <c r="H1032" s="56"/>
      <c r="I1032" s="55"/>
      <c r="J1032" s="56"/>
      <c r="K1032" s="55"/>
      <c r="X1032" s="50"/>
      <c r="Z1032" s="52"/>
    </row>
    <row r="1033" spans="4:26" s="51" customFormat="1" x14ac:dyDescent="0.25">
      <c r="D1033" s="53"/>
      <c r="E1033" s="54"/>
      <c r="F1033" s="55"/>
      <c r="G1033" s="55"/>
      <c r="H1033" s="56"/>
      <c r="I1033" s="55"/>
      <c r="J1033" s="56"/>
      <c r="K1033" s="55"/>
      <c r="X1033" s="50"/>
      <c r="Z1033" s="52"/>
    </row>
    <row r="1034" spans="4:26" s="51" customFormat="1" x14ac:dyDescent="0.25">
      <c r="D1034" s="53"/>
      <c r="E1034" s="54"/>
      <c r="F1034" s="55"/>
      <c r="G1034" s="55"/>
      <c r="H1034" s="56"/>
      <c r="I1034" s="55"/>
      <c r="J1034" s="56"/>
      <c r="K1034" s="55"/>
      <c r="X1034" s="50"/>
      <c r="Z1034" s="52"/>
    </row>
    <row r="1035" spans="4:26" s="51" customFormat="1" x14ac:dyDescent="0.25">
      <c r="D1035" s="53"/>
      <c r="E1035" s="54"/>
      <c r="F1035" s="55"/>
      <c r="G1035" s="55"/>
      <c r="H1035" s="56"/>
      <c r="I1035" s="55"/>
      <c r="J1035" s="56"/>
      <c r="K1035" s="55"/>
      <c r="X1035" s="50"/>
      <c r="Z1035" s="52"/>
    </row>
    <row r="1036" spans="4:26" s="51" customFormat="1" x14ac:dyDescent="0.25">
      <c r="D1036" s="53"/>
      <c r="E1036" s="54"/>
      <c r="F1036" s="55"/>
      <c r="G1036" s="55"/>
      <c r="H1036" s="56"/>
      <c r="I1036" s="55"/>
      <c r="J1036" s="56"/>
      <c r="K1036" s="55"/>
      <c r="X1036" s="50"/>
      <c r="Z1036" s="52"/>
    </row>
    <row r="1037" spans="4:26" s="51" customFormat="1" x14ac:dyDescent="0.25">
      <c r="D1037" s="53"/>
      <c r="E1037" s="54"/>
      <c r="F1037" s="55"/>
      <c r="G1037" s="55"/>
      <c r="H1037" s="56"/>
      <c r="I1037" s="55"/>
      <c r="J1037" s="56"/>
      <c r="K1037" s="55"/>
      <c r="X1037" s="50"/>
      <c r="Z1037" s="52"/>
    </row>
    <row r="1038" spans="4:26" s="51" customFormat="1" x14ac:dyDescent="0.25">
      <c r="D1038" s="53"/>
      <c r="E1038" s="54"/>
      <c r="F1038" s="55"/>
      <c r="G1038" s="55"/>
      <c r="H1038" s="56"/>
      <c r="I1038" s="55"/>
      <c r="J1038" s="56"/>
      <c r="K1038" s="55"/>
      <c r="X1038" s="50"/>
      <c r="Z1038" s="52"/>
    </row>
    <row r="1039" spans="4:26" s="51" customFormat="1" x14ac:dyDescent="0.25">
      <c r="D1039" s="53"/>
      <c r="E1039" s="54"/>
      <c r="F1039" s="55"/>
      <c r="G1039" s="55"/>
      <c r="H1039" s="56"/>
      <c r="I1039" s="55"/>
      <c r="J1039" s="56"/>
      <c r="K1039" s="55"/>
      <c r="X1039" s="50"/>
      <c r="Z1039" s="52"/>
    </row>
    <row r="1040" spans="4:26" s="51" customFormat="1" x14ac:dyDescent="0.25">
      <c r="D1040" s="53"/>
      <c r="E1040" s="54"/>
      <c r="F1040" s="55"/>
      <c r="G1040" s="55"/>
      <c r="H1040" s="56"/>
      <c r="I1040" s="55"/>
      <c r="J1040" s="56"/>
      <c r="K1040" s="55"/>
      <c r="X1040" s="50"/>
      <c r="Z1040" s="52"/>
    </row>
    <row r="1041" spans="4:26" s="51" customFormat="1" x14ac:dyDescent="0.25">
      <c r="D1041" s="53"/>
      <c r="E1041" s="54"/>
      <c r="F1041" s="55"/>
      <c r="G1041" s="55"/>
      <c r="H1041" s="56"/>
      <c r="I1041" s="55"/>
      <c r="J1041" s="56"/>
      <c r="K1041" s="55"/>
      <c r="X1041" s="50"/>
      <c r="Z1041" s="52"/>
    </row>
    <row r="1042" spans="4:26" s="51" customFormat="1" x14ac:dyDescent="0.25">
      <c r="D1042" s="53"/>
      <c r="E1042" s="54"/>
      <c r="F1042" s="55"/>
      <c r="G1042" s="55"/>
      <c r="H1042" s="56"/>
      <c r="I1042" s="55"/>
      <c r="J1042" s="56"/>
      <c r="K1042" s="55"/>
      <c r="X1042" s="50"/>
      <c r="Z1042" s="52"/>
    </row>
    <row r="1043" spans="4:26" s="51" customFormat="1" x14ac:dyDescent="0.25">
      <c r="D1043" s="53"/>
      <c r="E1043" s="54"/>
      <c r="F1043" s="55"/>
      <c r="G1043" s="55"/>
      <c r="H1043" s="56"/>
      <c r="I1043" s="55"/>
      <c r="J1043" s="56"/>
      <c r="K1043" s="55"/>
      <c r="X1043" s="50"/>
      <c r="Z1043" s="52"/>
    </row>
    <row r="1044" spans="4:26" s="51" customFormat="1" x14ac:dyDescent="0.25">
      <c r="D1044" s="53"/>
      <c r="E1044" s="54"/>
      <c r="F1044" s="55"/>
      <c r="G1044" s="55"/>
      <c r="H1044" s="56"/>
      <c r="I1044" s="55"/>
      <c r="J1044" s="56"/>
      <c r="K1044" s="55"/>
      <c r="X1044" s="50"/>
      <c r="Z1044" s="52"/>
    </row>
    <row r="1045" spans="4:26" s="51" customFormat="1" x14ac:dyDescent="0.25">
      <c r="D1045" s="53"/>
      <c r="E1045" s="54"/>
      <c r="F1045" s="55"/>
      <c r="G1045" s="55"/>
      <c r="H1045" s="56"/>
      <c r="I1045" s="55"/>
      <c r="J1045" s="56"/>
      <c r="K1045" s="55"/>
      <c r="X1045" s="50"/>
      <c r="Z1045" s="52"/>
    </row>
    <row r="1046" spans="4:26" s="51" customFormat="1" x14ac:dyDescent="0.25">
      <c r="D1046" s="53"/>
      <c r="E1046" s="54"/>
      <c r="F1046" s="55"/>
      <c r="G1046" s="55"/>
      <c r="H1046" s="56"/>
      <c r="I1046" s="55"/>
      <c r="J1046" s="56"/>
      <c r="K1046" s="55"/>
      <c r="X1046" s="50"/>
      <c r="Z1046" s="52"/>
    </row>
    <row r="1047" spans="4:26" s="51" customFormat="1" x14ac:dyDescent="0.25">
      <c r="D1047" s="53"/>
      <c r="E1047" s="54"/>
      <c r="F1047" s="55"/>
      <c r="G1047" s="55"/>
      <c r="H1047" s="56"/>
      <c r="I1047" s="55"/>
      <c r="J1047" s="56"/>
      <c r="K1047" s="55"/>
      <c r="X1047" s="50"/>
      <c r="Z1047" s="52"/>
    </row>
    <row r="1048" spans="4:26" s="51" customFormat="1" x14ac:dyDescent="0.25">
      <c r="D1048" s="53"/>
      <c r="E1048" s="54"/>
      <c r="F1048" s="55"/>
      <c r="G1048" s="55"/>
      <c r="H1048" s="56"/>
      <c r="I1048" s="55"/>
      <c r="J1048" s="56"/>
      <c r="K1048" s="55"/>
      <c r="X1048" s="50"/>
      <c r="Z1048" s="52"/>
    </row>
    <row r="1049" spans="4:26" s="51" customFormat="1" x14ac:dyDescent="0.25">
      <c r="D1049" s="53"/>
      <c r="E1049" s="54"/>
      <c r="F1049" s="55"/>
      <c r="G1049" s="55"/>
      <c r="H1049" s="56"/>
      <c r="I1049" s="55"/>
      <c r="J1049" s="56"/>
      <c r="K1049" s="55"/>
      <c r="X1049" s="50"/>
      <c r="Z1049" s="52"/>
    </row>
    <row r="1050" spans="4:26" s="51" customFormat="1" x14ac:dyDescent="0.25">
      <c r="D1050" s="53"/>
      <c r="E1050" s="54"/>
      <c r="F1050" s="55"/>
      <c r="G1050" s="55"/>
      <c r="H1050" s="56"/>
      <c r="I1050" s="55"/>
      <c r="J1050" s="56"/>
      <c r="K1050" s="55"/>
      <c r="X1050" s="50"/>
      <c r="Z1050" s="52"/>
    </row>
    <row r="1051" spans="4:26" s="51" customFormat="1" x14ac:dyDescent="0.25">
      <c r="D1051" s="53"/>
      <c r="E1051" s="54"/>
      <c r="F1051" s="55"/>
      <c r="G1051" s="55"/>
      <c r="H1051" s="56"/>
      <c r="I1051" s="55"/>
      <c r="J1051" s="56"/>
      <c r="K1051" s="55"/>
      <c r="X1051" s="50"/>
      <c r="Z1051" s="52"/>
    </row>
    <row r="1052" spans="4:26" s="51" customFormat="1" x14ac:dyDescent="0.25">
      <c r="D1052" s="53"/>
      <c r="E1052" s="54"/>
      <c r="F1052" s="55"/>
      <c r="G1052" s="55"/>
      <c r="H1052" s="56"/>
      <c r="I1052" s="55"/>
      <c r="J1052" s="56"/>
      <c r="K1052" s="55"/>
      <c r="X1052" s="50"/>
      <c r="Z1052" s="52"/>
    </row>
    <row r="1053" spans="4:26" s="51" customFormat="1" x14ac:dyDescent="0.25">
      <c r="D1053" s="53"/>
      <c r="E1053" s="54"/>
      <c r="F1053" s="55"/>
      <c r="G1053" s="55"/>
      <c r="H1053" s="56"/>
      <c r="I1053" s="55"/>
      <c r="J1053" s="56"/>
      <c r="K1053" s="55"/>
      <c r="X1053" s="50"/>
      <c r="Z1053" s="52"/>
    </row>
    <row r="1054" spans="4:26" s="51" customFormat="1" x14ac:dyDescent="0.25">
      <c r="D1054" s="53"/>
      <c r="E1054" s="54"/>
      <c r="F1054" s="55"/>
      <c r="G1054" s="55"/>
      <c r="H1054" s="56"/>
      <c r="I1054" s="55"/>
      <c r="J1054" s="56"/>
      <c r="K1054" s="55"/>
      <c r="X1054" s="50"/>
      <c r="Z1054" s="52"/>
    </row>
    <row r="1055" spans="4:26" s="51" customFormat="1" x14ac:dyDescent="0.25">
      <c r="D1055" s="53"/>
      <c r="E1055" s="54"/>
      <c r="F1055" s="55"/>
      <c r="G1055" s="55"/>
      <c r="H1055" s="56"/>
      <c r="I1055" s="55"/>
      <c r="J1055" s="56"/>
      <c r="K1055" s="55"/>
      <c r="X1055" s="50"/>
      <c r="Z1055" s="52"/>
    </row>
    <row r="1056" spans="4:26" s="51" customFormat="1" x14ac:dyDescent="0.25">
      <c r="D1056" s="53"/>
      <c r="E1056" s="54"/>
      <c r="F1056" s="55"/>
      <c r="G1056" s="55"/>
      <c r="H1056" s="56"/>
      <c r="I1056" s="55"/>
      <c r="J1056" s="56"/>
      <c r="K1056" s="55"/>
      <c r="X1056" s="50"/>
      <c r="Z1056" s="52"/>
    </row>
    <row r="1057" spans="4:26" s="51" customFormat="1" x14ac:dyDescent="0.25">
      <c r="D1057" s="53"/>
      <c r="E1057" s="54"/>
      <c r="F1057" s="55"/>
      <c r="G1057" s="55"/>
      <c r="H1057" s="56"/>
      <c r="I1057" s="55"/>
      <c r="J1057" s="56"/>
      <c r="K1057" s="55"/>
      <c r="X1057" s="50"/>
      <c r="Z1057" s="52"/>
    </row>
    <row r="1058" spans="4:26" s="51" customFormat="1" x14ac:dyDescent="0.25">
      <c r="D1058" s="53"/>
      <c r="E1058" s="54"/>
      <c r="F1058" s="55"/>
      <c r="G1058" s="55"/>
      <c r="H1058" s="56"/>
      <c r="I1058" s="55"/>
      <c r="J1058" s="56"/>
      <c r="K1058" s="55"/>
      <c r="X1058" s="50"/>
      <c r="Z1058" s="52"/>
    </row>
    <row r="1059" spans="4:26" s="51" customFormat="1" x14ac:dyDescent="0.25">
      <c r="D1059" s="53"/>
      <c r="E1059" s="54"/>
      <c r="F1059" s="55"/>
      <c r="G1059" s="55"/>
      <c r="H1059" s="56"/>
      <c r="I1059" s="55"/>
      <c r="J1059" s="56"/>
      <c r="K1059" s="55"/>
      <c r="X1059" s="50"/>
      <c r="Z1059" s="52"/>
    </row>
    <row r="1060" spans="4:26" s="51" customFormat="1" x14ac:dyDescent="0.25">
      <c r="D1060" s="53"/>
      <c r="E1060" s="54"/>
      <c r="F1060" s="55"/>
      <c r="G1060" s="55"/>
      <c r="H1060" s="56"/>
      <c r="I1060" s="55"/>
      <c r="J1060" s="56"/>
      <c r="K1060" s="55"/>
      <c r="X1060" s="50"/>
      <c r="Z1060" s="52"/>
    </row>
    <row r="1061" spans="4:26" s="51" customFormat="1" x14ac:dyDescent="0.25">
      <c r="D1061" s="53"/>
      <c r="E1061" s="54"/>
      <c r="F1061" s="55"/>
      <c r="G1061" s="55"/>
      <c r="H1061" s="56"/>
      <c r="I1061" s="55"/>
      <c r="J1061" s="56"/>
      <c r="K1061" s="55"/>
      <c r="X1061" s="50"/>
      <c r="Z1061" s="52"/>
    </row>
    <row r="1062" spans="4:26" s="51" customFormat="1" x14ac:dyDescent="0.25">
      <c r="D1062" s="53"/>
      <c r="E1062" s="54"/>
      <c r="F1062" s="55"/>
      <c r="G1062" s="55"/>
      <c r="H1062" s="56"/>
      <c r="I1062" s="55"/>
      <c r="J1062" s="56"/>
      <c r="K1062" s="55"/>
      <c r="X1062" s="50"/>
      <c r="Z1062" s="52"/>
    </row>
    <row r="1063" spans="4:26" s="51" customFormat="1" x14ac:dyDescent="0.25">
      <c r="D1063" s="53"/>
      <c r="E1063" s="54"/>
      <c r="F1063" s="55"/>
      <c r="G1063" s="55"/>
      <c r="H1063" s="56"/>
      <c r="I1063" s="55"/>
      <c r="J1063" s="56"/>
      <c r="K1063" s="55"/>
      <c r="X1063" s="50"/>
      <c r="Z1063" s="52"/>
    </row>
    <row r="1064" spans="4:26" s="51" customFormat="1" x14ac:dyDescent="0.25">
      <c r="D1064" s="53"/>
      <c r="E1064" s="54"/>
      <c r="F1064" s="55"/>
      <c r="G1064" s="55"/>
      <c r="H1064" s="56"/>
      <c r="I1064" s="55"/>
      <c r="J1064" s="56"/>
      <c r="K1064" s="55"/>
      <c r="X1064" s="50"/>
      <c r="Z1064" s="52"/>
    </row>
    <row r="1065" spans="4:26" s="51" customFormat="1" x14ac:dyDescent="0.25">
      <c r="D1065" s="53"/>
      <c r="E1065" s="54"/>
      <c r="F1065" s="55"/>
      <c r="G1065" s="55"/>
      <c r="H1065" s="56"/>
      <c r="I1065" s="55"/>
      <c r="J1065" s="56"/>
      <c r="K1065" s="55"/>
      <c r="X1065" s="50"/>
      <c r="Z1065" s="52"/>
    </row>
    <row r="1066" spans="4:26" s="51" customFormat="1" x14ac:dyDescent="0.25">
      <c r="D1066" s="53"/>
      <c r="E1066" s="54"/>
      <c r="F1066" s="55"/>
      <c r="G1066" s="55"/>
      <c r="H1066" s="56"/>
      <c r="I1066" s="55"/>
      <c r="J1066" s="56"/>
      <c r="K1066" s="55"/>
      <c r="X1066" s="50"/>
      <c r="Z1066" s="52"/>
    </row>
    <row r="1067" spans="4:26" s="51" customFormat="1" x14ac:dyDescent="0.25">
      <c r="D1067" s="53"/>
      <c r="E1067" s="54"/>
      <c r="F1067" s="55"/>
      <c r="G1067" s="55"/>
      <c r="H1067" s="56"/>
      <c r="I1067" s="55"/>
      <c r="J1067" s="56"/>
      <c r="K1067" s="55"/>
      <c r="X1067" s="50"/>
      <c r="Z1067" s="52"/>
    </row>
    <row r="1068" spans="4:26" s="51" customFormat="1" x14ac:dyDescent="0.25">
      <c r="D1068" s="53"/>
      <c r="E1068" s="54"/>
      <c r="F1068" s="55"/>
      <c r="G1068" s="55"/>
      <c r="H1068" s="56"/>
      <c r="I1068" s="55"/>
      <c r="J1068" s="56"/>
      <c r="K1068" s="55"/>
      <c r="X1068" s="50"/>
      <c r="Z1068" s="52"/>
    </row>
    <row r="1069" spans="4:26" s="51" customFormat="1" x14ac:dyDescent="0.25">
      <c r="D1069" s="53"/>
      <c r="E1069" s="54"/>
      <c r="F1069" s="55"/>
      <c r="G1069" s="55"/>
      <c r="H1069" s="56"/>
      <c r="I1069" s="55"/>
      <c r="J1069" s="56"/>
      <c r="K1069" s="55"/>
      <c r="X1069" s="50"/>
      <c r="Z1069" s="52"/>
    </row>
    <row r="1070" spans="4:26" s="51" customFormat="1" x14ac:dyDescent="0.25">
      <c r="D1070" s="53"/>
      <c r="E1070" s="54"/>
      <c r="F1070" s="55"/>
      <c r="G1070" s="55"/>
      <c r="H1070" s="56"/>
      <c r="I1070" s="55"/>
      <c r="J1070" s="56"/>
      <c r="K1070" s="55"/>
      <c r="X1070" s="50"/>
      <c r="Z1070" s="52"/>
    </row>
    <row r="1071" spans="4:26" s="51" customFormat="1" x14ac:dyDescent="0.25">
      <c r="D1071" s="53"/>
      <c r="E1071" s="54"/>
      <c r="F1071" s="55"/>
      <c r="G1071" s="55"/>
      <c r="H1071" s="56"/>
      <c r="I1071" s="55"/>
      <c r="J1071" s="56"/>
      <c r="K1071" s="55"/>
      <c r="X1071" s="50"/>
      <c r="Z1071" s="52"/>
    </row>
    <row r="1072" spans="4:26" s="51" customFormat="1" x14ac:dyDescent="0.25">
      <c r="D1072" s="53"/>
      <c r="E1072" s="54"/>
      <c r="F1072" s="55"/>
      <c r="G1072" s="55"/>
      <c r="H1072" s="56"/>
      <c r="I1072" s="55"/>
      <c r="J1072" s="56"/>
      <c r="K1072" s="55"/>
      <c r="X1072" s="50"/>
      <c r="Z1072" s="52"/>
    </row>
    <row r="1073" spans="4:26" s="51" customFormat="1" x14ac:dyDescent="0.25">
      <c r="D1073" s="53"/>
      <c r="E1073" s="54"/>
      <c r="F1073" s="55"/>
      <c r="G1073" s="55"/>
      <c r="H1073" s="56"/>
      <c r="I1073" s="55"/>
      <c r="J1073" s="56"/>
      <c r="K1073" s="55"/>
      <c r="X1073" s="50"/>
      <c r="Z1073" s="52"/>
    </row>
    <row r="1074" spans="4:26" s="51" customFormat="1" x14ac:dyDescent="0.25">
      <c r="D1074" s="53"/>
      <c r="E1074" s="54"/>
      <c r="F1074" s="55"/>
      <c r="G1074" s="55"/>
      <c r="H1074" s="56"/>
      <c r="I1074" s="55"/>
      <c r="J1074" s="56"/>
      <c r="K1074" s="55"/>
      <c r="X1074" s="50"/>
      <c r="Z1074" s="52"/>
    </row>
    <row r="1075" spans="4:26" s="51" customFormat="1" x14ac:dyDescent="0.25">
      <c r="D1075" s="53"/>
      <c r="E1075" s="54"/>
      <c r="F1075" s="55"/>
      <c r="G1075" s="55"/>
      <c r="H1075" s="56"/>
      <c r="I1075" s="55"/>
      <c r="J1075" s="56"/>
      <c r="K1075" s="55"/>
      <c r="X1075" s="50"/>
      <c r="Z1075" s="52"/>
    </row>
    <row r="1076" spans="4:26" s="51" customFormat="1" x14ac:dyDescent="0.25">
      <c r="D1076" s="53"/>
      <c r="E1076" s="54"/>
      <c r="F1076" s="55"/>
      <c r="G1076" s="55"/>
      <c r="H1076" s="56"/>
      <c r="I1076" s="55"/>
      <c r="J1076" s="56"/>
      <c r="K1076" s="55"/>
      <c r="X1076" s="50"/>
      <c r="Z1076" s="52"/>
    </row>
    <row r="1077" spans="4:26" s="51" customFormat="1" x14ac:dyDescent="0.25">
      <c r="D1077" s="53"/>
      <c r="E1077" s="54"/>
      <c r="F1077" s="55"/>
      <c r="G1077" s="55"/>
      <c r="H1077" s="56"/>
      <c r="I1077" s="55"/>
      <c r="J1077" s="56"/>
      <c r="K1077" s="55"/>
      <c r="X1077" s="50"/>
      <c r="Z1077" s="52"/>
    </row>
    <row r="1078" spans="4:26" s="51" customFormat="1" x14ac:dyDescent="0.25">
      <c r="D1078" s="53"/>
      <c r="E1078" s="54"/>
      <c r="F1078" s="55"/>
      <c r="G1078" s="55"/>
      <c r="H1078" s="56"/>
      <c r="I1078" s="55"/>
      <c r="J1078" s="56"/>
      <c r="K1078" s="55"/>
      <c r="X1078" s="50"/>
      <c r="Z1078" s="52"/>
    </row>
    <row r="1079" spans="4:26" s="51" customFormat="1" x14ac:dyDescent="0.25">
      <c r="D1079" s="53"/>
      <c r="E1079" s="54"/>
      <c r="F1079" s="55"/>
      <c r="G1079" s="55"/>
      <c r="H1079" s="56"/>
      <c r="I1079" s="55"/>
      <c r="J1079" s="56"/>
      <c r="K1079" s="55"/>
      <c r="X1079" s="50"/>
      <c r="Z1079" s="52"/>
    </row>
    <row r="1080" spans="4:26" s="51" customFormat="1" x14ac:dyDescent="0.25">
      <c r="D1080" s="53"/>
      <c r="E1080" s="54"/>
      <c r="F1080" s="55"/>
      <c r="G1080" s="55"/>
      <c r="H1080" s="56"/>
      <c r="I1080" s="55"/>
      <c r="J1080" s="56"/>
      <c r="K1080" s="55"/>
      <c r="X1080" s="50"/>
      <c r="Z1080" s="52"/>
    </row>
    <row r="1081" spans="4:26" s="51" customFormat="1" x14ac:dyDescent="0.25">
      <c r="D1081" s="53"/>
      <c r="E1081" s="54"/>
      <c r="F1081" s="55"/>
      <c r="G1081" s="55"/>
      <c r="H1081" s="56"/>
      <c r="I1081" s="55"/>
      <c r="J1081" s="56"/>
      <c r="K1081" s="55"/>
      <c r="X1081" s="50"/>
      <c r="Z1081" s="52"/>
    </row>
    <row r="1082" spans="4:26" s="51" customFormat="1" x14ac:dyDescent="0.25">
      <c r="D1082" s="53"/>
      <c r="E1082" s="54"/>
      <c r="F1082" s="55"/>
      <c r="G1082" s="55"/>
      <c r="H1082" s="56"/>
      <c r="I1082" s="55"/>
      <c r="J1082" s="56"/>
      <c r="K1082" s="55"/>
      <c r="X1082" s="50"/>
      <c r="Z1082" s="52"/>
    </row>
    <row r="1083" spans="4:26" s="51" customFormat="1" x14ac:dyDescent="0.25">
      <c r="D1083" s="53"/>
      <c r="E1083" s="54"/>
      <c r="F1083" s="55"/>
      <c r="G1083" s="55"/>
      <c r="H1083" s="56"/>
      <c r="I1083" s="55"/>
      <c r="J1083" s="56"/>
      <c r="K1083" s="55"/>
      <c r="X1083" s="50"/>
      <c r="Z1083" s="52"/>
    </row>
    <row r="1084" spans="4:26" s="51" customFormat="1" x14ac:dyDescent="0.25">
      <c r="D1084" s="53"/>
      <c r="E1084" s="54"/>
      <c r="F1084" s="55"/>
      <c r="G1084" s="55"/>
      <c r="H1084" s="56"/>
      <c r="I1084" s="55"/>
      <c r="J1084" s="56"/>
      <c r="K1084" s="55"/>
      <c r="X1084" s="50"/>
      <c r="Z1084" s="52"/>
    </row>
    <row r="1085" spans="4:26" s="51" customFormat="1" x14ac:dyDescent="0.25">
      <c r="D1085" s="53"/>
      <c r="E1085" s="54"/>
      <c r="F1085" s="55"/>
      <c r="G1085" s="55"/>
      <c r="H1085" s="56"/>
      <c r="I1085" s="55"/>
      <c r="J1085" s="56"/>
      <c r="K1085" s="55"/>
      <c r="X1085" s="50"/>
      <c r="Z1085" s="52"/>
    </row>
    <row r="1086" spans="4:26" s="51" customFormat="1" x14ac:dyDescent="0.25">
      <c r="D1086" s="53"/>
      <c r="E1086" s="54"/>
      <c r="F1086" s="55"/>
      <c r="G1086" s="55"/>
      <c r="H1086" s="56"/>
      <c r="I1086" s="55"/>
      <c r="J1086" s="56"/>
      <c r="K1086" s="55"/>
      <c r="X1086" s="50"/>
      <c r="Z1086" s="52"/>
    </row>
    <row r="1087" spans="4:26" s="51" customFormat="1" x14ac:dyDescent="0.25">
      <c r="D1087" s="53"/>
      <c r="E1087" s="54"/>
      <c r="F1087" s="55"/>
      <c r="G1087" s="55"/>
      <c r="H1087" s="56"/>
      <c r="I1087" s="55"/>
      <c r="J1087" s="56"/>
      <c r="K1087" s="55"/>
      <c r="X1087" s="50"/>
      <c r="Z1087" s="52"/>
    </row>
    <row r="1088" spans="4:26" s="51" customFormat="1" x14ac:dyDescent="0.25">
      <c r="D1088" s="53"/>
      <c r="E1088" s="54"/>
      <c r="F1088" s="55"/>
      <c r="G1088" s="55"/>
      <c r="H1088" s="56"/>
      <c r="I1088" s="55"/>
      <c r="J1088" s="56"/>
      <c r="K1088" s="55"/>
      <c r="X1088" s="50"/>
      <c r="Z1088" s="52"/>
    </row>
    <row r="1089" spans="4:26" s="51" customFormat="1" x14ac:dyDescent="0.25">
      <c r="D1089" s="53"/>
      <c r="E1089" s="54"/>
      <c r="F1089" s="55"/>
      <c r="G1089" s="55"/>
      <c r="H1089" s="56"/>
      <c r="I1089" s="55"/>
      <c r="J1089" s="56"/>
      <c r="K1089" s="55"/>
      <c r="X1089" s="50"/>
      <c r="Z1089" s="52"/>
    </row>
    <row r="1090" spans="4:26" s="51" customFormat="1" x14ac:dyDescent="0.25">
      <c r="D1090" s="53"/>
      <c r="E1090" s="54"/>
      <c r="F1090" s="55"/>
      <c r="G1090" s="55"/>
      <c r="H1090" s="56"/>
      <c r="I1090" s="55"/>
      <c r="J1090" s="56"/>
      <c r="K1090" s="55"/>
      <c r="X1090" s="50"/>
      <c r="Z1090" s="52"/>
    </row>
    <row r="1091" spans="4:26" s="51" customFormat="1" x14ac:dyDescent="0.25">
      <c r="D1091" s="53"/>
      <c r="E1091" s="54"/>
      <c r="F1091" s="55"/>
      <c r="G1091" s="55"/>
      <c r="H1091" s="56"/>
      <c r="I1091" s="55"/>
      <c r="J1091" s="56"/>
      <c r="K1091" s="55"/>
      <c r="X1091" s="50"/>
      <c r="Z1091" s="52"/>
    </row>
    <row r="1092" spans="4:26" s="51" customFormat="1" x14ac:dyDescent="0.25">
      <c r="D1092" s="53"/>
      <c r="E1092" s="54"/>
      <c r="F1092" s="55"/>
      <c r="G1092" s="55"/>
      <c r="H1092" s="56"/>
      <c r="I1092" s="55"/>
      <c r="J1092" s="56"/>
      <c r="K1092" s="55"/>
      <c r="X1092" s="50"/>
      <c r="Z1092" s="52"/>
    </row>
    <row r="1093" spans="4:26" s="51" customFormat="1" x14ac:dyDescent="0.25">
      <c r="D1093" s="53"/>
      <c r="E1093" s="54"/>
      <c r="F1093" s="55"/>
      <c r="G1093" s="55"/>
      <c r="H1093" s="56"/>
      <c r="I1093" s="55"/>
      <c r="J1093" s="56"/>
      <c r="K1093" s="55"/>
      <c r="X1093" s="50"/>
      <c r="Z1093" s="52"/>
    </row>
    <row r="1094" spans="4:26" s="51" customFormat="1" x14ac:dyDescent="0.25">
      <c r="D1094" s="53"/>
      <c r="E1094" s="54"/>
      <c r="F1094" s="55"/>
      <c r="G1094" s="55"/>
      <c r="H1094" s="56"/>
      <c r="I1094" s="55"/>
      <c r="J1094" s="56"/>
      <c r="K1094" s="55"/>
      <c r="X1094" s="50"/>
      <c r="Z1094" s="52"/>
    </row>
    <row r="1095" spans="4:26" s="51" customFormat="1" x14ac:dyDescent="0.25">
      <c r="D1095" s="53"/>
      <c r="E1095" s="54"/>
      <c r="F1095" s="55"/>
      <c r="G1095" s="55"/>
      <c r="H1095" s="56"/>
      <c r="I1095" s="55"/>
      <c r="J1095" s="56"/>
      <c r="K1095" s="55"/>
      <c r="X1095" s="50"/>
      <c r="Z1095" s="52"/>
    </row>
    <row r="1096" spans="4:26" s="51" customFormat="1" x14ac:dyDescent="0.25">
      <c r="D1096" s="53"/>
      <c r="E1096" s="54"/>
      <c r="F1096" s="55"/>
      <c r="G1096" s="55"/>
      <c r="H1096" s="56"/>
      <c r="I1096" s="55"/>
      <c r="J1096" s="56"/>
      <c r="K1096" s="55"/>
      <c r="X1096" s="50"/>
      <c r="Z1096" s="52"/>
    </row>
    <row r="1097" spans="4:26" s="51" customFormat="1" x14ac:dyDescent="0.25">
      <c r="D1097" s="53"/>
      <c r="E1097" s="54"/>
      <c r="F1097" s="55"/>
      <c r="G1097" s="55"/>
      <c r="H1097" s="56"/>
      <c r="I1097" s="55"/>
      <c r="J1097" s="56"/>
      <c r="K1097" s="55"/>
      <c r="X1097" s="50"/>
      <c r="Z1097" s="52"/>
    </row>
    <row r="1098" spans="4:26" s="51" customFormat="1" x14ac:dyDescent="0.25">
      <c r="D1098" s="53"/>
      <c r="E1098" s="54"/>
      <c r="F1098" s="55"/>
      <c r="G1098" s="55"/>
      <c r="H1098" s="56"/>
      <c r="I1098" s="55"/>
      <c r="J1098" s="56"/>
      <c r="K1098" s="55"/>
      <c r="X1098" s="50"/>
      <c r="Z1098" s="52"/>
    </row>
    <row r="1099" spans="4:26" s="51" customFormat="1" x14ac:dyDescent="0.25">
      <c r="D1099" s="53"/>
      <c r="E1099" s="54"/>
      <c r="F1099" s="55"/>
      <c r="G1099" s="55"/>
      <c r="H1099" s="56"/>
      <c r="I1099" s="55"/>
      <c r="J1099" s="56"/>
      <c r="K1099" s="55"/>
      <c r="X1099" s="50"/>
      <c r="Z1099" s="52"/>
    </row>
    <row r="1100" spans="4:26" s="51" customFormat="1" x14ac:dyDescent="0.25">
      <c r="D1100" s="53"/>
      <c r="E1100" s="54"/>
      <c r="F1100" s="55"/>
      <c r="G1100" s="55"/>
      <c r="H1100" s="56"/>
      <c r="I1100" s="55"/>
      <c r="J1100" s="56"/>
      <c r="K1100" s="55"/>
      <c r="X1100" s="50"/>
      <c r="Z1100" s="52"/>
    </row>
    <row r="1101" spans="4:26" s="51" customFormat="1" x14ac:dyDescent="0.25">
      <c r="D1101" s="53"/>
      <c r="E1101" s="54"/>
      <c r="F1101" s="55"/>
      <c r="G1101" s="55"/>
      <c r="H1101" s="56"/>
      <c r="I1101" s="55"/>
      <c r="J1101" s="56"/>
      <c r="K1101" s="55"/>
      <c r="X1101" s="50"/>
      <c r="Z1101" s="52"/>
    </row>
    <row r="1102" spans="4:26" s="51" customFormat="1" x14ac:dyDescent="0.25">
      <c r="D1102" s="53"/>
      <c r="E1102" s="54"/>
      <c r="F1102" s="55"/>
      <c r="G1102" s="55"/>
      <c r="H1102" s="56"/>
      <c r="I1102" s="55"/>
      <c r="J1102" s="56"/>
      <c r="K1102" s="55"/>
      <c r="X1102" s="50"/>
      <c r="Z1102" s="52"/>
    </row>
    <row r="1103" spans="4:26" s="51" customFormat="1" x14ac:dyDescent="0.25">
      <c r="D1103" s="53"/>
      <c r="E1103" s="54"/>
      <c r="F1103" s="55"/>
      <c r="G1103" s="55"/>
      <c r="H1103" s="56"/>
      <c r="I1103" s="55"/>
      <c r="J1103" s="56"/>
      <c r="K1103" s="55"/>
      <c r="X1103" s="50"/>
      <c r="Z1103" s="52"/>
    </row>
    <row r="1104" spans="4:26" s="51" customFormat="1" x14ac:dyDescent="0.25">
      <c r="D1104" s="53"/>
      <c r="E1104" s="54"/>
      <c r="F1104" s="55"/>
      <c r="G1104" s="55"/>
      <c r="H1104" s="56"/>
      <c r="I1104" s="55"/>
      <c r="J1104" s="56"/>
      <c r="K1104" s="55"/>
      <c r="X1104" s="50"/>
      <c r="Z1104" s="52"/>
    </row>
    <row r="1105" spans="4:26" s="51" customFormat="1" x14ac:dyDescent="0.25">
      <c r="D1105" s="53"/>
      <c r="E1105" s="54"/>
      <c r="F1105" s="55"/>
      <c r="G1105" s="55"/>
      <c r="H1105" s="56"/>
      <c r="I1105" s="55"/>
      <c r="J1105" s="56"/>
      <c r="K1105" s="55"/>
      <c r="X1105" s="50"/>
      <c r="Z1105" s="52"/>
    </row>
    <row r="1106" spans="4:26" s="51" customFormat="1" x14ac:dyDescent="0.25">
      <c r="D1106" s="53"/>
      <c r="E1106" s="54"/>
      <c r="F1106" s="55"/>
      <c r="G1106" s="55"/>
      <c r="H1106" s="56"/>
      <c r="I1106" s="55"/>
      <c r="J1106" s="56"/>
      <c r="K1106" s="55"/>
      <c r="X1106" s="50"/>
      <c r="Z1106" s="52"/>
    </row>
    <row r="1107" spans="4:26" s="51" customFormat="1" x14ac:dyDescent="0.25">
      <c r="D1107" s="53"/>
      <c r="E1107" s="54"/>
      <c r="F1107" s="55"/>
      <c r="G1107" s="55"/>
      <c r="H1107" s="56"/>
      <c r="I1107" s="55"/>
      <c r="J1107" s="56"/>
      <c r="K1107" s="55"/>
      <c r="X1107" s="50"/>
      <c r="Z1107" s="52"/>
    </row>
    <row r="1108" spans="4:26" s="51" customFormat="1" x14ac:dyDescent="0.25">
      <c r="D1108" s="53"/>
      <c r="E1108" s="54"/>
      <c r="F1108" s="55"/>
      <c r="G1108" s="55"/>
      <c r="H1108" s="56"/>
      <c r="I1108" s="55"/>
      <c r="J1108" s="56"/>
      <c r="K1108" s="55"/>
      <c r="X1108" s="50"/>
      <c r="Z1108" s="52"/>
    </row>
    <row r="1109" spans="4:26" s="51" customFormat="1" x14ac:dyDescent="0.25">
      <c r="D1109" s="53"/>
      <c r="E1109" s="54"/>
      <c r="F1109" s="55"/>
      <c r="G1109" s="55"/>
      <c r="H1109" s="56"/>
      <c r="I1109" s="55"/>
      <c r="J1109" s="56"/>
      <c r="K1109" s="55"/>
      <c r="X1109" s="50"/>
      <c r="Z1109" s="52"/>
    </row>
    <row r="1110" spans="4:26" s="51" customFormat="1" x14ac:dyDescent="0.25">
      <c r="D1110" s="53"/>
      <c r="E1110" s="54"/>
      <c r="F1110" s="55"/>
      <c r="G1110" s="55"/>
      <c r="H1110" s="56"/>
      <c r="I1110" s="55"/>
      <c r="J1110" s="56"/>
      <c r="K1110" s="55"/>
      <c r="X1110" s="50"/>
      <c r="Z1110" s="52"/>
    </row>
    <row r="1111" spans="4:26" s="51" customFormat="1" x14ac:dyDescent="0.25">
      <c r="D1111" s="53"/>
      <c r="E1111" s="54"/>
      <c r="F1111" s="55"/>
      <c r="G1111" s="55"/>
      <c r="H1111" s="56"/>
      <c r="I1111" s="55"/>
      <c r="J1111" s="56"/>
      <c r="K1111" s="55"/>
      <c r="X1111" s="50"/>
      <c r="Z1111" s="52"/>
    </row>
    <row r="1112" spans="4:26" s="51" customFormat="1" x14ac:dyDescent="0.25">
      <c r="D1112" s="53"/>
      <c r="E1112" s="54"/>
      <c r="F1112" s="55"/>
      <c r="G1112" s="55"/>
      <c r="H1112" s="56"/>
      <c r="I1112" s="55"/>
      <c r="J1112" s="56"/>
      <c r="K1112" s="55"/>
      <c r="X1112" s="50"/>
      <c r="Z1112" s="52"/>
    </row>
    <row r="1113" spans="4:26" s="51" customFormat="1" x14ac:dyDescent="0.25">
      <c r="D1113" s="53"/>
      <c r="E1113" s="54"/>
      <c r="F1113" s="55"/>
      <c r="G1113" s="55"/>
      <c r="H1113" s="56"/>
      <c r="I1113" s="55"/>
      <c r="J1113" s="56"/>
      <c r="K1113" s="55"/>
      <c r="X1113" s="50"/>
      <c r="Z1113" s="52"/>
    </row>
    <row r="1114" spans="4:26" s="51" customFormat="1" x14ac:dyDescent="0.25">
      <c r="D1114" s="53"/>
      <c r="E1114" s="54"/>
      <c r="F1114" s="55"/>
      <c r="G1114" s="55"/>
      <c r="H1114" s="56"/>
      <c r="I1114" s="55"/>
      <c r="J1114" s="56"/>
      <c r="K1114" s="55"/>
      <c r="X1114" s="50"/>
      <c r="Z1114" s="52"/>
    </row>
    <row r="1115" spans="4:26" s="51" customFormat="1" x14ac:dyDescent="0.25">
      <c r="D1115" s="53"/>
      <c r="E1115" s="54"/>
      <c r="F1115" s="55"/>
      <c r="G1115" s="55"/>
      <c r="H1115" s="56"/>
      <c r="I1115" s="55"/>
      <c r="J1115" s="56"/>
      <c r="K1115" s="55"/>
      <c r="X1115" s="50"/>
      <c r="Z1115" s="52"/>
    </row>
    <row r="1116" spans="4:26" s="51" customFormat="1" x14ac:dyDescent="0.25">
      <c r="D1116" s="53"/>
      <c r="E1116" s="54"/>
      <c r="F1116" s="55"/>
      <c r="G1116" s="55"/>
      <c r="H1116" s="56"/>
      <c r="I1116" s="55"/>
      <c r="J1116" s="56"/>
      <c r="K1116" s="55"/>
      <c r="X1116" s="50"/>
      <c r="Z1116" s="52"/>
    </row>
    <row r="1117" spans="4:26" s="51" customFormat="1" x14ac:dyDescent="0.25">
      <c r="D1117" s="53"/>
      <c r="E1117" s="54"/>
      <c r="F1117" s="55"/>
      <c r="G1117" s="55"/>
      <c r="H1117" s="56"/>
      <c r="I1117" s="55"/>
      <c r="J1117" s="56"/>
      <c r="K1117" s="55"/>
      <c r="X1117" s="50"/>
      <c r="Z1117" s="52"/>
    </row>
    <row r="1118" spans="4:26" s="51" customFormat="1" x14ac:dyDescent="0.25">
      <c r="D1118" s="53"/>
      <c r="E1118" s="54"/>
      <c r="F1118" s="55"/>
      <c r="G1118" s="55"/>
      <c r="H1118" s="56"/>
      <c r="I1118" s="55"/>
      <c r="J1118" s="56"/>
      <c r="K1118" s="55"/>
      <c r="X1118" s="50"/>
      <c r="Z1118" s="52"/>
    </row>
    <row r="1119" spans="4:26" s="51" customFormat="1" x14ac:dyDescent="0.25">
      <c r="D1119" s="53"/>
      <c r="E1119" s="54"/>
      <c r="F1119" s="55"/>
      <c r="G1119" s="55"/>
      <c r="H1119" s="56"/>
      <c r="I1119" s="55"/>
      <c r="J1119" s="56"/>
      <c r="K1119" s="55"/>
      <c r="X1119" s="50"/>
      <c r="Z1119" s="52"/>
    </row>
    <row r="1120" spans="4:26" s="51" customFormat="1" x14ac:dyDescent="0.25">
      <c r="D1120" s="53"/>
      <c r="E1120" s="54"/>
      <c r="F1120" s="55"/>
      <c r="G1120" s="55"/>
      <c r="H1120" s="56"/>
      <c r="I1120" s="55"/>
      <c r="J1120" s="56"/>
      <c r="K1120" s="55"/>
      <c r="X1120" s="50"/>
      <c r="Z1120" s="52"/>
    </row>
    <row r="1121" spans="4:26" s="51" customFormat="1" x14ac:dyDescent="0.25">
      <c r="D1121" s="53"/>
      <c r="E1121" s="54"/>
      <c r="F1121" s="55"/>
      <c r="G1121" s="55"/>
      <c r="H1121" s="56"/>
      <c r="I1121" s="55"/>
      <c r="J1121" s="56"/>
      <c r="K1121" s="55"/>
      <c r="X1121" s="50"/>
      <c r="Z1121" s="52"/>
    </row>
    <row r="1122" spans="4:26" s="51" customFormat="1" x14ac:dyDescent="0.25">
      <c r="D1122" s="53"/>
      <c r="E1122" s="54"/>
      <c r="F1122" s="55"/>
      <c r="G1122" s="55"/>
      <c r="H1122" s="56"/>
      <c r="I1122" s="55"/>
      <c r="J1122" s="56"/>
      <c r="K1122" s="55"/>
      <c r="X1122" s="50"/>
      <c r="Z1122" s="52"/>
    </row>
    <row r="1123" spans="4:26" s="51" customFormat="1" x14ac:dyDescent="0.25">
      <c r="D1123" s="53"/>
      <c r="E1123" s="54"/>
      <c r="F1123" s="55"/>
      <c r="G1123" s="55"/>
      <c r="H1123" s="56"/>
      <c r="I1123" s="55"/>
      <c r="J1123" s="56"/>
      <c r="K1123" s="55"/>
      <c r="X1123" s="50"/>
      <c r="Z1123" s="52"/>
    </row>
    <row r="1124" spans="4:26" s="51" customFormat="1" x14ac:dyDescent="0.25">
      <c r="D1124" s="53"/>
      <c r="E1124" s="54"/>
      <c r="F1124" s="55"/>
      <c r="G1124" s="55"/>
      <c r="H1124" s="56"/>
      <c r="I1124" s="55"/>
      <c r="J1124" s="56"/>
      <c r="K1124" s="55"/>
      <c r="X1124" s="50"/>
      <c r="Z1124" s="52"/>
    </row>
    <row r="1125" spans="4:26" s="51" customFormat="1" x14ac:dyDescent="0.25">
      <c r="D1125" s="53"/>
      <c r="E1125" s="54"/>
      <c r="F1125" s="55"/>
      <c r="G1125" s="55"/>
      <c r="H1125" s="56"/>
      <c r="I1125" s="55"/>
      <c r="J1125" s="56"/>
      <c r="K1125" s="55"/>
      <c r="X1125" s="50"/>
      <c r="Z1125" s="52"/>
    </row>
    <row r="1126" spans="4:26" s="51" customFormat="1" x14ac:dyDescent="0.25">
      <c r="D1126" s="53"/>
      <c r="E1126" s="54"/>
      <c r="F1126" s="55"/>
      <c r="G1126" s="55"/>
      <c r="H1126" s="56"/>
      <c r="I1126" s="55"/>
      <c r="J1126" s="56"/>
      <c r="K1126" s="55"/>
      <c r="X1126" s="50"/>
      <c r="Z1126" s="52"/>
    </row>
    <row r="1127" spans="4:26" s="51" customFormat="1" x14ac:dyDescent="0.25">
      <c r="D1127" s="53"/>
      <c r="E1127" s="54"/>
      <c r="F1127" s="55"/>
      <c r="G1127" s="55"/>
      <c r="H1127" s="56"/>
      <c r="I1127" s="55"/>
      <c r="J1127" s="56"/>
      <c r="K1127" s="55"/>
      <c r="X1127" s="50"/>
      <c r="Z1127" s="52"/>
    </row>
    <row r="1128" spans="4:26" s="51" customFormat="1" x14ac:dyDescent="0.25">
      <c r="D1128" s="53"/>
      <c r="E1128" s="54"/>
      <c r="F1128" s="55"/>
      <c r="G1128" s="55"/>
      <c r="H1128" s="56"/>
      <c r="I1128" s="55"/>
      <c r="J1128" s="56"/>
      <c r="K1128" s="55"/>
      <c r="X1128" s="50"/>
      <c r="Z1128" s="52"/>
    </row>
    <row r="1129" spans="4:26" s="51" customFormat="1" x14ac:dyDescent="0.25">
      <c r="D1129" s="53"/>
      <c r="E1129" s="54"/>
      <c r="F1129" s="55"/>
      <c r="G1129" s="55"/>
      <c r="H1129" s="56"/>
      <c r="I1129" s="55"/>
      <c r="J1129" s="56"/>
      <c r="K1129" s="55"/>
      <c r="X1129" s="50"/>
      <c r="Z1129" s="52"/>
    </row>
    <row r="1130" spans="4:26" s="51" customFormat="1" x14ac:dyDescent="0.25">
      <c r="D1130" s="53"/>
      <c r="E1130" s="54"/>
      <c r="F1130" s="55"/>
      <c r="G1130" s="55"/>
      <c r="H1130" s="56"/>
      <c r="I1130" s="55"/>
      <c r="J1130" s="56"/>
      <c r="K1130" s="55"/>
      <c r="X1130" s="50"/>
      <c r="Z1130" s="52"/>
    </row>
    <row r="1131" spans="4:26" s="51" customFormat="1" x14ac:dyDescent="0.25">
      <c r="D1131" s="53"/>
      <c r="E1131" s="54"/>
      <c r="F1131" s="55"/>
      <c r="G1131" s="55"/>
      <c r="H1131" s="56"/>
      <c r="I1131" s="55"/>
      <c r="J1131" s="56"/>
      <c r="K1131" s="55"/>
      <c r="X1131" s="50"/>
      <c r="Z1131" s="52"/>
    </row>
    <row r="1132" spans="4:26" s="51" customFormat="1" x14ac:dyDescent="0.25">
      <c r="D1132" s="53"/>
      <c r="E1132" s="54"/>
      <c r="F1132" s="55"/>
      <c r="G1132" s="55"/>
      <c r="H1132" s="56"/>
      <c r="I1132" s="55"/>
      <c r="J1132" s="56"/>
      <c r="K1132" s="55"/>
      <c r="X1132" s="50"/>
      <c r="Z1132" s="52"/>
    </row>
    <row r="1133" spans="4:26" s="51" customFormat="1" x14ac:dyDescent="0.25">
      <c r="D1133" s="53"/>
      <c r="E1133" s="54"/>
      <c r="F1133" s="55"/>
      <c r="G1133" s="55"/>
      <c r="H1133" s="56"/>
      <c r="I1133" s="55"/>
      <c r="J1133" s="56"/>
      <c r="K1133" s="55"/>
      <c r="X1133" s="50"/>
      <c r="Z1133" s="52"/>
    </row>
    <row r="1134" spans="4:26" s="51" customFormat="1" x14ac:dyDescent="0.25">
      <c r="D1134" s="53"/>
      <c r="E1134" s="54"/>
      <c r="F1134" s="55"/>
      <c r="G1134" s="55"/>
      <c r="H1134" s="56"/>
      <c r="I1134" s="55"/>
      <c r="J1134" s="56"/>
      <c r="K1134" s="55"/>
      <c r="X1134" s="50"/>
      <c r="Z1134" s="52"/>
    </row>
    <row r="1135" spans="4:26" s="51" customFormat="1" x14ac:dyDescent="0.25">
      <c r="D1135" s="53"/>
      <c r="E1135" s="54"/>
      <c r="F1135" s="55"/>
      <c r="G1135" s="55"/>
      <c r="H1135" s="56"/>
      <c r="I1135" s="55"/>
      <c r="J1135" s="56"/>
      <c r="K1135" s="55"/>
      <c r="X1135" s="50"/>
      <c r="Z1135" s="52"/>
    </row>
    <row r="1136" spans="4:26" s="51" customFormat="1" x14ac:dyDescent="0.25">
      <c r="D1136" s="53"/>
      <c r="E1136" s="54"/>
      <c r="F1136" s="55"/>
      <c r="G1136" s="55"/>
      <c r="H1136" s="56"/>
      <c r="I1136" s="55"/>
      <c r="J1136" s="56"/>
      <c r="K1136" s="55"/>
      <c r="X1136" s="50"/>
      <c r="Z1136" s="52"/>
    </row>
    <row r="1137" spans="4:26" s="51" customFormat="1" x14ac:dyDescent="0.25">
      <c r="D1137" s="53"/>
      <c r="E1137" s="54"/>
      <c r="F1137" s="55"/>
      <c r="G1137" s="55"/>
      <c r="H1137" s="56"/>
      <c r="I1137" s="55"/>
      <c r="J1137" s="56"/>
      <c r="K1137" s="55"/>
      <c r="X1137" s="50"/>
      <c r="Z1137" s="52"/>
    </row>
    <row r="1138" spans="4:26" s="51" customFormat="1" x14ac:dyDescent="0.25">
      <c r="D1138" s="53"/>
      <c r="E1138" s="54"/>
      <c r="F1138" s="55"/>
      <c r="G1138" s="55"/>
      <c r="H1138" s="56"/>
      <c r="I1138" s="55"/>
      <c r="J1138" s="56"/>
      <c r="K1138" s="55"/>
      <c r="X1138" s="50"/>
      <c r="Z1138" s="52"/>
    </row>
    <row r="1139" spans="4:26" s="51" customFormat="1" x14ac:dyDescent="0.25">
      <c r="D1139" s="53"/>
      <c r="E1139" s="54"/>
      <c r="F1139" s="55"/>
      <c r="G1139" s="55"/>
      <c r="H1139" s="56"/>
      <c r="I1139" s="55"/>
      <c r="J1139" s="56"/>
      <c r="K1139" s="55"/>
      <c r="X1139" s="50"/>
      <c r="Z1139" s="52"/>
    </row>
    <row r="1140" spans="4:26" s="51" customFormat="1" x14ac:dyDescent="0.25">
      <c r="D1140" s="53"/>
      <c r="E1140" s="54"/>
      <c r="F1140" s="55"/>
      <c r="G1140" s="55"/>
      <c r="H1140" s="56"/>
      <c r="I1140" s="55"/>
      <c r="J1140" s="56"/>
      <c r="K1140" s="55"/>
      <c r="X1140" s="50"/>
      <c r="Z1140" s="52"/>
    </row>
    <row r="1141" spans="4:26" s="51" customFormat="1" x14ac:dyDescent="0.25">
      <c r="D1141" s="53"/>
      <c r="E1141" s="54"/>
      <c r="F1141" s="55"/>
      <c r="G1141" s="55"/>
      <c r="H1141" s="56"/>
      <c r="I1141" s="55"/>
      <c r="J1141" s="56"/>
      <c r="K1141" s="55"/>
      <c r="X1141" s="50"/>
      <c r="Z1141" s="52"/>
    </row>
    <row r="1142" spans="4:26" s="51" customFormat="1" x14ac:dyDescent="0.25">
      <c r="D1142" s="53"/>
      <c r="E1142" s="54"/>
      <c r="F1142" s="55"/>
      <c r="G1142" s="55"/>
      <c r="H1142" s="56"/>
      <c r="I1142" s="55"/>
      <c r="J1142" s="56"/>
      <c r="K1142" s="55"/>
      <c r="X1142" s="50"/>
      <c r="Z1142" s="52"/>
    </row>
    <row r="1143" spans="4:26" s="51" customFormat="1" x14ac:dyDescent="0.25">
      <c r="D1143" s="53"/>
      <c r="E1143" s="54"/>
      <c r="F1143" s="55"/>
      <c r="G1143" s="55"/>
      <c r="H1143" s="56"/>
      <c r="I1143" s="55"/>
      <c r="J1143" s="56"/>
      <c r="K1143" s="55"/>
      <c r="X1143" s="50"/>
      <c r="Z1143" s="52"/>
    </row>
    <row r="1144" spans="4:26" s="51" customFormat="1" x14ac:dyDescent="0.25">
      <c r="D1144" s="53"/>
      <c r="E1144" s="54"/>
      <c r="F1144" s="55"/>
      <c r="G1144" s="55"/>
      <c r="H1144" s="56"/>
      <c r="I1144" s="55"/>
      <c r="J1144" s="56"/>
      <c r="K1144" s="55"/>
      <c r="X1144" s="50"/>
      <c r="Z1144" s="52"/>
    </row>
    <row r="1145" spans="4:26" s="51" customFormat="1" x14ac:dyDescent="0.25">
      <c r="D1145" s="53"/>
      <c r="E1145" s="54"/>
      <c r="F1145" s="55"/>
      <c r="G1145" s="55"/>
      <c r="H1145" s="56"/>
      <c r="I1145" s="55"/>
      <c r="J1145" s="56"/>
      <c r="K1145" s="55"/>
      <c r="X1145" s="50"/>
      <c r="Z1145" s="52"/>
    </row>
    <row r="1146" spans="4:26" s="51" customFormat="1" x14ac:dyDescent="0.25">
      <c r="D1146" s="53"/>
      <c r="E1146" s="54"/>
      <c r="F1146" s="55"/>
      <c r="G1146" s="55"/>
      <c r="H1146" s="56"/>
      <c r="I1146" s="55"/>
      <c r="J1146" s="56"/>
      <c r="K1146" s="55"/>
      <c r="X1146" s="50"/>
      <c r="Z1146" s="52"/>
    </row>
    <row r="1147" spans="4:26" s="51" customFormat="1" x14ac:dyDescent="0.25">
      <c r="D1147" s="53"/>
      <c r="E1147" s="54"/>
      <c r="F1147" s="55"/>
      <c r="G1147" s="55"/>
      <c r="H1147" s="56"/>
      <c r="I1147" s="55"/>
      <c r="J1147" s="56"/>
      <c r="K1147" s="55"/>
      <c r="X1147" s="50"/>
      <c r="Z1147" s="52"/>
    </row>
    <row r="1148" spans="4:26" s="51" customFormat="1" x14ac:dyDescent="0.25">
      <c r="D1148" s="53"/>
      <c r="E1148" s="54"/>
      <c r="F1148" s="55"/>
      <c r="G1148" s="55"/>
      <c r="H1148" s="56"/>
      <c r="I1148" s="55"/>
      <c r="J1148" s="56"/>
      <c r="K1148" s="55"/>
      <c r="X1148" s="50"/>
      <c r="Z1148" s="52"/>
    </row>
    <row r="1149" spans="4:26" s="51" customFormat="1" x14ac:dyDescent="0.25">
      <c r="D1149" s="53"/>
      <c r="E1149" s="54"/>
      <c r="F1149" s="55"/>
      <c r="G1149" s="55"/>
      <c r="H1149" s="56"/>
      <c r="I1149" s="55"/>
      <c r="J1149" s="56"/>
      <c r="K1149" s="55"/>
      <c r="X1149" s="50"/>
      <c r="Z1149" s="52"/>
    </row>
    <row r="1150" spans="4:26" s="51" customFormat="1" x14ac:dyDescent="0.25">
      <c r="D1150" s="53"/>
      <c r="E1150" s="54"/>
      <c r="F1150" s="55"/>
      <c r="G1150" s="55"/>
      <c r="H1150" s="56"/>
      <c r="I1150" s="55"/>
      <c r="J1150" s="56"/>
      <c r="K1150" s="55"/>
      <c r="X1150" s="50"/>
      <c r="Z1150" s="52"/>
    </row>
    <row r="1151" spans="4:26" s="51" customFormat="1" x14ac:dyDescent="0.25">
      <c r="D1151" s="53"/>
      <c r="E1151" s="54"/>
      <c r="F1151" s="55"/>
      <c r="G1151" s="55"/>
      <c r="H1151" s="56"/>
      <c r="I1151" s="55"/>
      <c r="J1151" s="56"/>
      <c r="K1151" s="55"/>
      <c r="X1151" s="50"/>
      <c r="Z1151" s="52"/>
    </row>
    <row r="1152" spans="4:26" s="51" customFormat="1" x14ac:dyDescent="0.25">
      <c r="D1152" s="53"/>
      <c r="E1152" s="54"/>
      <c r="F1152" s="55"/>
      <c r="G1152" s="55"/>
      <c r="H1152" s="56"/>
      <c r="I1152" s="55"/>
      <c r="J1152" s="56"/>
      <c r="K1152" s="55"/>
      <c r="X1152" s="50"/>
      <c r="Z1152" s="52"/>
    </row>
    <row r="1153" spans="4:26" s="51" customFormat="1" x14ac:dyDescent="0.25">
      <c r="D1153" s="53"/>
      <c r="E1153" s="54"/>
      <c r="F1153" s="55"/>
      <c r="G1153" s="55"/>
      <c r="H1153" s="56"/>
      <c r="I1153" s="55"/>
      <c r="J1153" s="56"/>
      <c r="K1153" s="55"/>
      <c r="X1153" s="50"/>
      <c r="Z1153" s="52"/>
    </row>
    <row r="1154" spans="4:26" s="51" customFormat="1" x14ac:dyDescent="0.25">
      <c r="D1154" s="53"/>
      <c r="E1154" s="54"/>
      <c r="F1154" s="55"/>
      <c r="G1154" s="55"/>
      <c r="H1154" s="56"/>
      <c r="I1154" s="55"/>
      <c r="J1154" s="56"/>
      <c r="K1154" s="55"/>
      <c r="X1154" s="50"/>
      <c r="Z1154" s="52"/>
    </row>
    <row r="1155" spans="4:26" s="51" customFormat="1" x14ac:dyDescent="0.25">
      <c r="D1155" s="53"/>
      <c r="E1155" s="54"/>
      <c r="F1155" s="55"/>
      <c r="G1155" s="55"/>
      <c r="H1155" s="56"/>
      <c r="I1155" s="55"/>
      <c r="J1155" s="56"/>
      <c r="K1155" s="55"/>
      <c r="X1155" s="50"/>
      <c r="Z1155" s="52"/>
    </row>
    <row r="1156" spans="4:26" s="51" customFormat="1" x14ac:dyDescent="0.25">
      <c r="D1156" s="53"/>
      <c r="E1156" s="54"/>
      <c r="F1156" s="55"/>
      <c r="G1156" s="55"/>
      <c r="H1156" s="56"/>
      <c r="I1156" s="55"/>
      <c r="J1156" s="56"/>
      <c r="K1156" s="55"/>
      <c r="X1156" s="50"/>
      <c r="Z1156" s="52"/>
    </row>
    <row r="1157" spans="4:26" s="51" customFormat="1" x14ac:dyDescent="0.25">
      <c r="D1157" s="53"/>
      <c r="E1157" s="54"/>
      <c r="F1157" s="55"/>
      <c r="G1157" s="55"/>
      <c r="H1157" s="56"/>
      <c r="I1157" s="55"/>
      <c r="J1157" s="56"/>
      <c r="K1157" s="55"/>
      <c r="X1157" s="50"/>
      <c r="Z1157" s="52"/>
    </row>
    <row r="1158" spans="4:26" s="51" customFormat="1" x14ac:dyDescent="0.25">
      <c r="D1158" s="53"/>
      <c r="E1158" s="54"/>
      <c r="F1158" s="55"/>
      <c r="G1158" s="55"/>
      <c r="H1158" s="56"/>
      <c r="I1158" s="55"/>
      <c r="J1158" s="56"/>
      <c r="K1158" s="55"/>
      <c r="X1158" s="50"/>
      <c r="Z1158" s="52"/>
    </row>
    <row r="1159" spans="4:26" s="51" customFormat="1" x14ac:dyDescent="0.25">
      <c r="D1159" s="53"/>
      <c r="E1159" s="54"/>
      <c r="F1159" s="55"/>
      <c r="G1159" s="55"/>
      <c r="H1159" s="56"/>
      <c r="I1159" s="55"/>
      <c r="J1159" s="56"/>
      <c r="K1159" s="55"/>
      <c r="X1159" s="50"/>
      <c r="Z1159" s="52"/>
    </row>
    <row r="1160" spans="4:26" s="51" customFormat="1" x14ac:dyDescent="0.25">
      <c r="D1160" s="53"/>
      <c r="E1160" s="54"/>
      <c r="F1160" s="55"/>
      <c r="G1160" s="55"/>
      <c r="H1160" s="56"/>
      <c r="I1160" s="55"/>
      <c r="J1160" s="56"/>
      <c r="K1160" s="55"/>
      <c r="X1160" s="50"/>
      <c r="Z1160" s="52"/>
    </row>
    <row r="1161" spans="4:26" s="51" customFormat="1" x14ac:dyDescent="0.25">
      <c r="D1161" s="53"/>
      <c r="E1161" s="54"/>
      <c r="F1161" s="55"/>
      <c r="G1161" s="55"/>
      <c r="H1161" s="56"/>
      <c r="I1161" s="55"/>
      <c r="J1161" s="56"/>
      <c r="K1161" s="55"/>
      <c r="X1161" s="50"/>
      <c r="Z1161" s="52"/>
    </row>
    <row r="1162" spans="4:26" s="51" customFormat="1" x14ac:dyDescent="0.25">
      <c r="D1162" s="53"/>
      <c r="E1162" s="54"/>
      <c r="F1162" s="55"/>
      <c r="G1162" s="55"/>
      <c r="H1162" s="56"/>
      <c r="I1162" s="55"/>
      <c r="J1162" s="56"/>
      <c r="K1162" s="55"/>
      <c r="X1162" s="50"/>
      <c r="Z1162" s="52"/>
    </row>
    <row r="1163" spans="4:26" s="51" customFormat="1" x14ac:dyDescent="0.25">
      <c r="D1163" s="53"/>
      <c r="E1163" s="54"/>
      <c r="F1163" s="55"/>
      <c r="G1163" s="55"/>
      <c r="H1163" s="56"/>
      <c r="I1163" s="55"/>
      <c r="J1163" s="56"/>
      <c r="K1163" s="55"/>
      <c r="X1163" s="50"/>
      <c r="Z1163" s="52"/>
    </row>
    <row r="1164" spans="4:26" s="51" customFormat="1" x14ac:dyDescent="0.25">
      <c r="D1164" s="53"/>
      <c r="E1164" s="54"/>
      <c r="F1164" s="55"/>
      <c r="G1164" s="55"/>
      <c r="H1164" s="56"/>
      <c r="I1164" s="55"/>
      <c r="J1164" s="56"/>
      <c r="K1164" s="55"/>
      <c r="X1164" s="50"/>
      <c r="Z1164" s="52"/>
    </row>
    <row r="1165" spans="4:26" s="51" customFormat="1" x14ac:dyDescent="0.25">
      <c r="D1165" s="53"/>
      <c r="E1165" s="54"/>
      <c r="F1165" s="55"/>
      <c r="G1165" s="55"/>
      <c r="H1165" s="56"/>
      <c r="I1165" s="55"/>
      <c r="J1165" s="56"/>
      <c r="K1165" s="55"/>
      <c r="X1165" s="50"/>
      <c r="Z1165" s="52"/>
    </row>
    <row r="1166" spans="4:26" s="51" customFormat="1" x14ac:dyDescent="0.25">
      <c r="D1166" s="53"/>
      <c r="E1166" s="54"/>
      <c r="F1166" s="55"/>
      <c r="G1166" s="55"/>
      <c r="H1166" s="56"/>
      <c r="I1166" s="55"/>
      <c r="J1166" s="56"/>
      <c r="K1166" s="55"/>
      <c r="X1166" s="50"/>
      <c r="Z1166" s="52"/>
    </row>
    <row r="1167" spans="4:26" s="51" customFormat="1" x14ac:dyDescent="0.25">
      <c r="D1167" s="53"/>
      <c r="E1167" s="54"/>
      <c r="F1167" s="55"/>
      <c r="G1167" s="55"/>
      <c r="H1167" s="56"/>
      <c r="I1167" s="55"/>
      <c r="J1167" s="56"/>
      <c r="K1167" s="55"/>
      <c r="X1167" s="50"/>
      <c r="Z1167" s="52"/>
    </row>
    <row r="1168" spans="4:26" s="51" customFormat="1" x14ac:dyDescent="0.25">
      <c r="D1168" s="53"/>
      <c r="E1168" s="54"/>
      <c r="F1168" s="55"/>
      <c r="G1168" s="55"/>
      <c r="H1168" s="56"/>
      <c r="I1168" s="55"/>
      <c r="J1168" s="56"/>
      <c r="K1168" s="55"/>
      <c r="X1168" s="50"/>
      <c r="Z1168" s="52"/>
    </row>
    <row r="1169" spans="4:26" s="51" customFormat="1" x14ac:dyDescent="0.25">
      <c r="D1169" s="53"/>
      <c r="E1169" s="54"/>
      <c r="F1169" s="55"/>
      <c r="G1169" s="55"/>
      <c r="H1169" s="56"/>
      <c r="I1169" s="55"/>
      <c r="J1169" s="56"/>
      <c r="K1169" s="55"/>
      <c r="X1169" s="50"/>
      <c r="Z1169" s="52"/>
    </row>
    <row r="1170" spans="4:26" s="51" customFormat="1" x14ac:dyDescent="0.25">
      <c r="D1170" s="53"/>
      <c r="E1170" s="54"/>
      <c r="F1170" s="55"/>
      <c r="G1170" s="55"/>
      <c r="H1170" s="56"/>
      <c r="I1170" s="55"/>
      <c r="J1170" s="56"/>
      <c r="K1170" s="55"/>
      <c r="X1170" s="50"/>
      <c r="Z1170" s="52"/>
    </row>
    <row r="1171" spans="4:26" s="51" customFormat="1" x14ac:dyDescent="0.25">
      <c r="D1171" s="53"/>
      <c r="E1171" s="54"/>
      <c r="F1171" s="55"/>
      <c r="G1171" s="55"/>
      <c r="H1171" s="56"/>
      <c r="I1171" s="55"/>
      <c r="J1171" s="56"/>
      <c r="K1171" s="55"/>
      <c r="X1171" s="50"/>
      <c r="Z1171" s="52"/>
    </row>
    <row r="1172" spans="4:26" s="51" customFormat="1" x14ac:dyDescent="0.25">
      <c r="D1172" s="53"/>
      <c r="E1172" s="54"/>
      <c r="F1172" s="55"/>
      <c r="G1172" s="55"/>
      <c r="H1172" s="56"/>
      <c r="I1172" s="55"/>
      <c r="J1172" s="56"/>
      <c r="K1172" s="55"/>
      <c r="X1172" s="50"/>
      <c r="Z1172" s="52"/>
    </row>
    <row r="1173" spans="4:26" s="51" customFormat="1" x14ac:dyDescent="0.25">
      <c r="D1173" s="53"/>
      <c r="E1173" s="54"/>
      <c r="F1173" s="55"/>
      <c r="G1173" s="55"/>
      <c r="H1173" s="56"/>
      <c r="I1173" s="55"/>
      <c r="J1173" s="56"/>
      <c r="K1173" s="55"/>
      <c r="X1173" s="50"/>
      <c r="Z1173" s="52"/>
    </row>
    <row r="1174" spans="4:26" s="51" customFormat="1" x14ac:dyDescent="0.25">
      <c r="D1174" s="53"/>
      <c r="E1174" s="54"/>
      <c r="F1174" s="55"/>
      <c r="G1174" s="55"/>
      <c r="H1174" s="56"/>
      <c r="I1174" s="55"/>
      <c r="J1174" s="56"/>
      <c r="K1174" s="55"/>
      <c r="X1174" s="50"/>
      <c r="Z1174" s="52"/>
    </row>
    <row r="1175" spans="4:26" s="51" customFormat="1" x14ac:dyDescent="0.25">
      <c r="D1175" s="53"/>
      <c r="E1175" s="54"/>
      <c r="F1175" s="55"/>
      <c r="G1175" s="55"/>
      <c r="H1175" s="56"/>
      <c r="I1175" s="55"/>
      <c r="J1175" s="56"/>
      <c r="K1175" s="55"/>
      <c r="X1175" s="50"/>
      <c r="Z1175" s="52"/>
    </row>
    <row r="1176" spans="4:26" s="51" customFormat="1" x14ac:dyDescent="0.25">
      <c r="D1176" s="53"/>
      <c r="E1176" s="54"/>
      <c r="F1176" s="55"/>
      <c r="G1176" s="55"/>
      <c r="H1176" s="56"/>
      <c r="I1176" s="55"/>
      <c r="J1176" s="56"/>
      <c r="K1176" s="55"/>
      <c r="X1176" s="50"/>
      <c r="Z1176" s="52"/>
    </row>
    <row r="1177" spans="4:26" s="51" customFormat="1" x14ac:dyDescent="0.25">
      <c r="D1177" s="53"/>
      <c r="E1177" s="54"/>
      <c r="F1177" s="55"/>
      <c r="G1177" s="55"/>
      <c r="H1177" s="56"/>
      <c r="I1177" s="55"/>
      <c r="J1177" s="56"/>
      <c r="K1177" s="55"/>
      <c r="X1177" s="50"/>
      <c r="Z1177" s="52"/>
    </row>
    <row r="1178" spans="4:26" s="51" customFormat="1" x14ac:dyDescent="0.25">
      <c r="D1178" s="53"/>
      <c r="E1178" s="54"/>
      <c r="F1178" s="55"/>
      <c r="G1178" s="55"/>
      <c r="H1178" s="56"/>
      <c r="I1178" s="55"/>
      <c r="J1178" s="56"/>
      <c r="K1178" s="55"/>
      <c r="X1178" s="50"/>
      <c r="Z1178" s="52"/>
    </row>
    <row r="1179" spans="4:26" s="51" customFormat="1" x14ac:dyDescent="0.25">
      <c r="D1179" s="53"/>
      <c r="E1179" s="54"/>
      <c r="F1179" s="55"/>
      <c r="G1179" s="55"/>
      <c r="H1179" s="56"/>
      <c r="I1179" s="55"/>
      <c r="J1179" s="56"/>
      <c r="K1179" s="55"/>
      <c r="X1179" s="50"/>
      <c r="Z1179" s="52"/>
    </row>
    <row r="1180" spans="4:26" s="51" customFormat="1" x14ac:dyDescent="0.25">
      <c r="D1180" s="53"/>
      <c r="E1180" s="54"/>
      <c r="F1180" s="55"/>
      <c r="G1180" s="55"/>
      <c r="H1180" s="56"/>
      <c r="I1180" s="55"/>
      <c r="J1180" s="56"/>
      <c r="K1180" s="55"/>
      <c r="X1180" s="50"/>
      <c r="Z1180" s="52"/>
    </row>
    <row r="1181" spans="4:26" s="51" customFormat="1" x14ac:dyDescent="0.25">
      <c r="D1181" s="53"/>
      <c r="E1181" s="54"/>
      <c r="F1181" s="55"/>
      <c r="G1181" s="55"/>
      <c r="H1181" s="56"/>
      <c r="I1181" s="55"/>
      <c r="J1181" s="56"/>
      <c r="K1181" s="55"/>
      <c r="X1181" s="50"/>
      <c r="Z1181" s="52"/>
    </row>
    <row r="1182" spans="4:26" s="51" customFormat="1" x14ac:dyDescent="0.25">
      <c r="D1182" s="53"/>
      <c r="E1182" s="54"/>
      <c r="F1182" s="55"/>
      <c r="G1182" s="55"/>
      <c r="H1182" s="56"/>
      <c r="I1182" s="55"/>
      <c r="J1182" s="56"/>
      <c r="K1182" s="55"/>
      <c r="X1182" s="50"/>
      <c r="Z1182" s="52"/>
    </row>
    <row r="1183" spans="4:26" s="51" customFormat="1" x14ac:dyDescent="0.25">
      <c r="D1183" s="53"/>
      <c r="E1183" s="54"/>
      <c r="F1183" s="55"/>
      <c r="G1183" s="55"/>
      <c r="H1183" s="56"/>
      <c r="I1183" s="55"/>
      <c r="J1183" s="56"/>
      <c r="K1183" s="55"/>
      <c r="X1183" s="50"/>
      <c r="Z1183" s="52"/>
    </row>
    <row r="1184" spans="4:26" s="51" customFormat="1" x14ac:dyDescent="0.25">
      <c r="D1184" s="53"/>
      <c r="E1184" s="54"/>
      <c r="F1184" s="55"/>
      <c r="G1184" s="55"/>
      <c r="H1184" s="56"/>
      <c r="I1184" s="55"/>
      <c r="J1184" s="56"/>
      <c r="K1184" s="55"/>
      <c r="X1184" s="50"/>
      <c r="Z1184" s="52"/>
    </row>
    <row r="1185" spans="4:26" s="51" customFormat="1" x14ac:dyDescent="0.25">
      <c r="D1185" s="53"/>
      <c r="E1185" s="54"/>
      <c r="F1185" s="55"/>
      <c r="G1185" s="55"/>
      <c r="H1185" s="56"/>
      <c r="I1185" s="55"/>
      <c r="J1185" s="56"/>
      <c r="K1185" s="55"/>
      <c r="X1185" s="50"/>
      <c r="Z1185" s="52"/>
    </row>
    <row r="1186" spans="4:26" s="51" customFormat="1" x14ac:dyDescent="0.25">
      <c r="D1186" s="53"/>
      <c r="E1186" s="54"/>
      <c r="F1186" s="55"/>
      <c r="G1186" s="55"/>
      <c r="H1186" s="56"/>
      <c r="I1186" s="55"/>
      <c r="J1186" s="56"/>
      <c r="K1186" s="55"/>
      <c r="X1186" s="50"/>
      <c r="Z1186" s="52"/>
    </row>
    <row r="1187" spans="4:26" s="51" customFormat="1" x14ac:dyDescent="0.25">
      <c r="D1187" s="53"/>
      <c r="E1187" s="54"/>
      <c r="F1187" s="55"/>
      <c r="G1187" s="55"/>
      <c r="H1187" s="56"/>
      <c r="I1187" s="55"/>
      <c r="J1187" s="56"/>
      <c r="K1187" s="55"/>
      <c r="X1187" s="50"/>
      <c r="Z1187" s="52"/>
    </row>
    <row r="1188" spans="4:26" s="51" customFormat="1" x14ac:dyDescent="0.25">
      <c r="D1188" s="53"/>
      <c r="E1188" s="54"/>
      <c r="F1188" s="55"/>
      <c r="G1188" s="55"/>
      <c r="H1188" s="56"/>
      <c r="I1188" s="55"/>
      <c r="J1188" s="56"/>
      <c r="K1188" s="55"/>
      <c r="X1188" s="50"/>
      <c r="Z1188" s="52"/>
    </row>
    <row r="1189" spans="4:26" s="51" customFormat="1" x14ac:dyDescent="0.25">
      <c r="D1189" s="53"/>
      <c r="E1189" s="54"/>
      <c r="F1189" s="55"/>
      <c r="G1189" s="55"/>
      <c r="H1189" s="56"/>
      <c r="I1189" s="55"/>
      <c r="J1189" s="56"/>
      <c r="K1189" s="55"/>
      <c r="X1189" s="50"/>
      <c r="Z1189" s="52"/>
    </row>
    <row r="1190" spans="4:26" s="51" customFormat="1" x14ac:dyDescent="0.25">
      <c r="D1190" s="53"/>
      <c r="E1190" s="54"/>
      <c r="F1190" s="55"/>
      <c r="G1190" s="55"/>
      <c r="H1190" s="56"/>
      <c r="I1190" s="55"/>
      <c r="J1190" s="56"/>
      <c r="K1190" s="55"/>
      <c r="X1190" s="50"/>
      <c r="Z1190" s="52"/>
    </row>
    <row r="1048575" spans="1:109" s="8" customFormat="1" ht="28.5" x14ac:dyDescent="0.25">
      <c r="A1048575" s="9"/>
      <c r="B1048575" s="9"/>
      <c r="C1048575" s="9"/>
      <c r="D1048575" s="23"/>
      <c r="E1048575" s="6"/>
      <c r="H1048575" s="20"/>
      <c r="J1048575" s="11"/>
      <c r="L1048575" s="9"/>
      <c r="M1048575" s="9"/>
      <c r="N1048575" s="9"/>
      <c r="O1048575" s="9"/>
      <c r="P1048575" s="9"/>
      <c r="Q1048575" s="9"/>
      <c r="R1048575" s="9"/>
      <c r="S1048575" s="9"/>
      <c r="T1048575" s="9"/>
      <c r="U1048575" s="9"/>
      <c r="V1048575" s="9"/>
      <c r="W1048575" s="9"/>
      <c r="X1048575" s="10"/>
      <c r="Y1048575" s="9"/>
      <c r="Z1048575" s="14"/>
      <c r="AA1048575" s="51"/>
      <c r="AB1048575" s="51"/>
      <c r="AC1048575" s="51"/>
      <c r="AD1048575" s="51"/>
      <c r="AE1048575" s="55"/>
      <c r="AF1048575" s="55"/>
      <c r="AG1048575" s="55"/>
      <c r="AH1048575" s="55"/>
      <c r="AI1048575" s="55"/>
      <c r="AJ1048575" s="55"/>
      <c r="AK1048575" s="55"/>
      <c r="AL1048575" s="55"/>
      <c r="AM1048575" s="55"/>
      <c r="AN1048575" s="55"/>
      <c r="AO1048575" s="55"/>
      <c r="AP1048575" s="55"/>
      <c r="AQ1048575" s="55"/>
      <c r="AR1048575" s="55"/>
      <c r="AS1048575" s="55"/>
      <c r="AT1048575" s="55"/>
      <c r="AU1048575" s="55"/>
      <c r="AV1048575" s="55"/>
      <c r="AW1048575" s="55"/>
      <c r="AX1048575" s="55"/>
      <c r="AY1048575" s="55"/>
      <c r="AZ1048575" s="55"/>
      <c r="BA1048575" s="55"/>
      <c r="BB1048575" s="55"/>
      <c r="BC1048575" s="55"/>
      <c r="BD1048575" s="55"/>
      <c r="BE1048575" s="55"/>
      <c r="BF1048575" s="55"/>
      <c r="BG1048575" s="55"/>
      <c r="BH1048575" s="55"/>
      <c r="BI1048575" s="55"/>
      <c r="BJ1048575" s="55"/>
      <c r="BK1048575" s="55"/>
      <c r="BL1048575" s="55"/>
      <c r="BM1048575" s="55"/>
      <c r="BN1048575" s="55"/>
      <c r="BO1048575" s="55"/>
      <c r="BP1048575" s="55"/>
      <c r="BQ1048575" s="55"/>
      <c r="BR1048575" s="55"/>
      <c r="BS1048575" s="55"/>
      <c r="BT1048575" s="55"/>
      <c r="BU1048575" s="55"/>
      <c r="BV1048575" s="55"/>
      <c r="BW1048575" s="55"/>
      <c r="BX1048575" s="55"/>
      <c r="BY1048575" s="55"/>
      <c r="BZ1048575" s="55"/>
      <c r="CA1048575" s="55"/>
      <c r="CB1048575" s="55"/>
      <c r="CC1048575" s="55"/>
      <c r="CD1048575" s="55"/>
      <c r="CE1048575" s="55"/>
      <c r="CF1048575" s="55"/>
      <c r="CG1048575" s="55"/>
      <c r="CH1048575" s="55"/>
      <c r="CI1048575" s="55"/>
      <c r="CJ1048575" s="55"/>
      <c r="CK1048575" s="55"/>
      <c r="CL1048575" s="55"/>
      <c r="CM1048575" s="55"/>
      <c r="CN1048575" s="55"/>
      <c r="CO1048575" s="55"/>
      <c r="CP1048575" s="55"/>
      <c r="CQ1048575" s="55"/>
      <c r="CR1048575" s="55"/>
      <c r="CS1048575" s="55"/>
      <c r="CT1048575" s="55"/>
      <c r="CU1048575" s="55"/>
      <c r="CV1048575" s="55"/>
      <c r="CW1048575" s="55"/>
      <c r="CX1048575" s="55"/>
      <c r="CY1048575" s="55"/>
      <c r="CZ1048575" s="55"/>
      <c r="DA1048575" s="55"/>
      <c r="DB1048575" s="55"/>
      <c r="DC1048575" s="55"/>
      <c r="DD1048575" s="55"/>
      <c r="DE1048575" s="55"/>
    </row>
  </sheetData>
  <sheetProtection autoFilter="0" pivotTables="0"/>
  <protectedRanges>
    <protectedRange algorithmName="SHA-512" hashValue="DEhtgLWWX1fGTfY6/jrV83UQn2eRyEcf52ixXqwJG1h9snypFLTtsrlTn4v+3Jfc8qsPtJTcbYO5FAd7DzT8Lw==" saltValue="QsONzCYV9PF/Cm9GQzUNrg==" spinCount="100000" sqref="D72 D77:D79" name="Rango1"/>
  </protectedRanges>
  <autoFilter ref="A9:Z124" xr:uid="{00000000-0009-0000-0000-000000000000}">
    <filterColumn colId="10">
      <filters>
        <filter val="3"/>
      </filters>
    </filterColumn>
  </autoFilter>
  <sortState xmlns:xlrd2="http://schemas.microsoft.com/office/spreadsheetml/2017/richdata2" ref="A10:Z122">
    <sortCondition ref="Y10:Y122"/>
    <sortCondition ref="H10:H122"/>
  </sortState>
  <mergeCells count="13">
    <mergeCell ref="A127:Z127"/>
    <mergeCell ref="A128:Z128"/>
    <mergeCell ref="A1:A3"/>
    <mergeCell ref="C1:X1"/>
    <mergeCell ref="C6:K6"/>
    <mergeCell ref="L6:O6"/>
    <mergeCell ref="C7:K7"/>
    <mergeCell ref="L7:O7"/>
    <mergeCell ref="C2:X2"/>
    <mergeCell ref="C3:X3"/>
    <mergeCell ref="P7:Z7"/>
    <mergeCell ref="U6:W6"/>
    <mergeCell ref="P6:T6"/>
  </mergeCells>
  <conditionalFormatting sqref="L20:X21 L10:X18 L23:X24 L22:W22 L26:W121">
    <cfRule type="cellIs" dxfId="53" priority="46" operator="equal">
      <formula>1</formula>
    </cfRule>
  </conditionalFormatting>
  <conditionalFormatting sqref="X16">
    <cfRule type="containsText" dxfId="52" priority="42" operator="containsText" text="EN REVISIÓN">
      <formula>NOT(ISERROR(SEARCH("EN REVISIÓN",X16)))</formula>
    </cfRule>
    <cfRule type="containsText" dxfId="51" priority="43" operator="containsText" text="CUMPLIDA">
      <formula>NOT(ISERROR(SEARCH("CUMPLIDA",X16)))</formula>
    </cfRule>
    <cfRule type="containsText" dxfId="50" priority="44" operator="containsText" text="EN GESTIÓN">
      <formula>NOT(ISERROR(SEARCH("EN GESTIÓN",X16)))</formula>
    </cfRule>
    <cfRule type="colorScale" priority="45">
      <colorScale>
        <cfvo type="min"/>
        <cfvo type="percentile" val="50"/>
        <cfvo type="max"/>
        <color rgb="FFF8696B"/>
        <color rgb="FFFFEB84"/>
        <color rgb="FF63BE7B"/>
      </colorScale>
    </cfRule>
  </conditionalFormatting>
  <conditionalFormatting sqref="X10:X18 X20:X21 X23:X122">
    <cfRule type="containsText" dxfId="49" priority="47" operator="containsText" text="PROGRAMADA">
      <formula>NOT(ISERROR(SEARCH("PROGRAMADA",X10)))</formula>
    </cfRule>
    <cfRule type="containsText" dxfId="48" priority="48" operator="containsText" text="CUMPLIDA">
      <formula>NOT(ISERROR(SEARCH("CUMPLIDA",X10)))</formula>
    </cfRule>
    <cfRule type="containsText" dxfId="47" priority="49" operator="containsText" text="EN CURSO">
      <formula>NOT(ISERROR(SEARCH("EN CURSO",X10)))</formula>
    </cfRule>
    <cfRule type="cellIs" dxfId="46" priority="50" operator="equal">
      <formula>"""VENCIDA"""</formula>
    </cfRule>
  </conditionalFormatting>
  <conditionalFormatting sqref="X23">
    <cfRule type="containsText" dxfId="45" priority="51" operator="containsText" text="EN REVISIÓN">
      <formula>NOT(ISERROR(SEARCH("EN REVISIÓN",X23)))</formula>
    </cfRule>
    <cfRule type="containsText" dxfId="44" priority="52" operator="containsText" text="CUMPLIDA">
      <formula>NOT(ISERROR(SEARCH("CUMPLIDA",X23)))</formula>
    </cfRule>
    <cfRule type="containsText" dxfId="43" priority="53" operator="containsText" text="EN GESTIÓN">
      <formula>NOT(ISERROR(SEARCH("EN GESTIÓN",X23)))</formula>
    </cfRule>
    <cfRule type="colorScale" priority="54">
      <colorScale>
        <cfvo type="min"/>
        <cfvo type="percentile" val="50"/>
        <cfvo type="max"/>
        <color rgb="FFF8696B"/>
        <color rgb="FFFFEB84"/>
        <color rgb="FF63BE7B"/>
      </colorScale>
    </cfRule>
  </conditionalFormatting>
  <conditionalFormatting sqref="L25:W25">
    <cfRule type="cellIs" dxfId="42" priority="33" operator="equal">
      <formula>1</formula>
    </cfRule>
  </conditionalFormatting>
  <conditionalFormatting sqref="L19:W19">
    <cfRule type="cellIs" dxfId="41" priority="28" operator="equal">
      <formula>1</formula>
    </cfRule>
  </conditionalFormatting>
  <conditionalFormatting sqref="X24">
    <cfRule type="containsText" dxfId="40" priority="55" operator="containsText" text="EN REVISIÓN">
      <formula>NOT(ISERROR(SEARCH("EN REVISIÓN",X24)))</formula>
    </cfRule>
    <cfRule type="containsText" dxfId="39" priority="56" operator="containsText" text="CUMPLIDA">
      <formula>NOT(ISERROR(SEARCH("CUMPLIDA",X24)))</formula>
    </cfRule>
    <cfRule type="containsText" dxfId="38" priority="57" operator="containsText" text="EN GESTIÓN">
      <formula>NOT(ISERROR(SEARCH("EN GESTIÓN",X24)))</formula>
    </cfRule>
    <cfRule type="colorScale" priority="58">
      <colorScale>
        <cfvo type="min"/>
        <cfvo type="percentile" val="50"/>
        <cfvo type="max"/>
        <color rgb="FFF8696B"/>
        <color rgb="FFFFEB84"/>
        <color rgb="FF63BE7B"/>
      </colorScale>
    </cfRule>
  </conditionalFormatting>
  <conditionalFormatting sqref="L122:W122">
    <cfRule type="cellIs" dxfId="37" priority="27" operator="equal">
      <formula>1</formula>
    </cfRule>
  </conditionalFormatting>
  <conditionalFormatting sqref="X20 X25:X122">
    <cfRule type="cellIs" dxfId="36" priority="26" operator="equal">
      <formula>"EN  REVISIÓN ACI"</formula>
    </cfRule>
  </conditionalFormatting>
  <conditionalFormatting sqref="X25:X122">
    <cfRule type="cellIs" dxfId="35" priority="25" operator="equal">
      <formula>"VENCIDA"</formula>
    </cfRule>
  </conditionalFormatting>
  <conditionalFormatting sqref="L123:W123">
    <cfRule type="cellIs" dxfId="34" priority="20" operator="equal">
      <formula>1</formula>
    </cfRule>
  </conditionalFormatting>
  <conditionalFormatting sqref="X123">
    <cfRule type="containsText" dxfId="33" priority="21" operator="containsText" text="PROGRAMADA">
      <formula>NOT(ISERROR(SEARCH("PROGRAMADA",X123)))</formula>
    </cfRule>
    <cfRule type="containsText" dxfId="32" priority="22" operator="containsText" text="CUMPLIDA">
      <formula>NOT(ISERROR(SEARCH("CUMPLIDA",X123)))</formula>
    </cfRule>
    <cfRule type="containsText" dxfId="31" priority="23" operator="containsText" text="EN CURSO">
      <formula>NOT(ISERROR(SEARCH("EN CURSO",X123)))</formula>
    </cfRule>
    <cfRule type="cellIs" dxfId="30" priority="24" operator="equal">
      <formula>"""VENCIDA"""</formula>
    </cfRule>
  </conditionalFormatting>
  <conditionalFormatting sqref="X123">
    <cfRule type="cellIs" dxfId="29" priority="19" operator="equal">
      <formula>"EN  REVISIÓN ACI"</formula>
    </cfRule>
  </conditionalFormatting>
  <conditionalFormatting sqref="X123">
    <cfRule type="cellIs" dxfId="28" priority="18" operator="equal">
      <formula>"VENCIDA"</formula>
    </cfRule>
  </conditionalFormatting>
  <conditionalFormatting sqref="X19">
    <cfRule type="cellIs" dxfId="27" priority="13" operator="equal">
      <formula>1</formula>
    </cfRule>
  </conditionalFormatting>
  <conditionalFormatting sqref="X19">
    <cfRule type="containsText" dxfId="26" priority="14" operator="containsText" text="PROGRAMADA">
      <formula>NOT(ISERROR(SEARCH("PROGRAMADA",X19)))</formula>
    </cfRule>
    <cfRule type="containsText" dxfId="25" priority="15" operator="containsText" text="CUMPLIDA">
      <formula>NOT(ISERROR(SEARCH("CUMPLIDA",X19)))</formula>
    </cfRule>
    <cfRule type="containsText" dxfId="24" priority="16" operator="containsText" text="EN CURSO">
      <formula>NOT(ISERROR(SEARCH("EN CURSO",X19)))</formula>
    </cfRule>
    <cfRule type="cellIs" dxfId="23" priority="17" operator="equal">
      <formula>"""VENCIDA"""</formula>
    </cfRule>
  </conditionalFormatting>
  <conditionalFormatting sqref="L124:W124">
    <cfRule type="cellIs" dxfId="22" priority="8" operator="equal">
      <formula>1</formula>
    </cfRule>
  </conditionalFormatting>
  <conditionalFormatting sqref="X124">
    <cfRule type="containsText" dxfId="21" priority="9" operator="containsText" text="PROGRAMADA">
      <formula>NOT(ISERROR(SEARCH("PROGRAMADA",X124)))</formula>
    </cfRule>
    <cfRule type="containsText" dxfId="20" priority="10" operator="containsText" text="CUMPLIDA">
      <formula>NOT(ISERROR(SEARCH("CUMPLIDA",X124)))</formula>
    </cfRule>
    <cfRule type="containsText" dxfId="19" priority="11" operator="containsText" text="EN CURSO">
      <formula>NOT(ISERROR(SEARCH("EN CURSO",X124)))</formula>
    </cfRule>
    <cfRule type="cellIs" dxfId="18" priority="12" operator="equal">
      <formula>"""VENCIDA"""</formula>
    </cfRule>
  </conditionalFormatting>
  <conditionalFormatting sqref="X124">
    <cfRule type="cellIs" dxfId="17" priority="7" operator="equal">
      <formula>"EN  REVISIÓN ACI"</formula>
    </cfRule>
  </conditionalFormatting>
  <conditionalFormatting sqref="X124">
    <cfRule type="cellIs" dxfId="16" priority="6" operator="equal">
      <formula>"VENCIDA"</formula>
    </cfRule>
  </conditionalFormatting>
  <conditionalFormatting sqref="X22">
    <cfRule type="cellIs" dxfId="15" priority="1" operator="equal">
      <formula>1</formula>
    </cfRule>
  </conditionalFormatting>
  <conditionalFormatting sqref="X22">
    <cfRule type="containsText" dxfId="14" priority="2" operator="containsText" text="PROGRAMADA">
      <formula>NOT(ISERROR(SEARCH("PROGRAMADA",X22)))</formula>
    </cfRule>
    <cfRule type="containsText" dxfId="13" priority="3" operator="containsText" text="CUMPLIDA">
      <formula>NOT(ISERROR(SEARCH("CUMPLIDA",X22)))</formula>
    </cfRule>
    <cfRule type="containsText" dxfId="12" priority="4" operator="containsText" text="EN CURSO">
      <formula>NOT(ISERROR(SEARCH("EN CURSO",X22)))</formula>
    </cfRule>
    <cfRule type="cellIs" dxfId="11" priority="5" operator="equal">
      <formula>"""VENCIDA"""</formula>
    </cfRule>
  </conditionalFormatting>
  <dataValidations count="2">
    <dataValidation type="list" allowBlank="1" showInputMessage="1" showErrorMessage="1" sqref="X23" xr:uid="{00000000-0002-0000-0000-000000000000}">
      <formula1>$AD$10:$AD$12</formula1>
    </dataValidation>
    <dataValidation type="list" allowBlank="1" showInputMessage="1" showErrorMessage="1" sqref="X24:X122 X10:X22 X124" xr:uid="{00000000-0002-0000-0000-000001000000}">
      <formula1>$AD$10:$AD$14</formula1>
    </dataValidation>
  </dataValidations>
  <printOptions horizontalCentered="1"/>
  <pageMargins left="0.70866141732283472" right="0.70866141732283472" top="0.74803149606299213" bottom="0.74803149606299213" header="0.31496062992125984" footer="0.31496062992125984"/>
  <pageSetup scale="23" fitToHeight="4" orientation="landscape" r:id="rId1"/>
  <headerFooter>
    <oddFooter>&amp;L&amp;"-,Negrita"&amp;18Elaboró:&amp;"-,Normal"
Diana Constanza Ramírez Ardila
Asesora de Control Interno&amp;C&amp;"-,Negrita"&amp;18Aprobó&amp;"-,Normal"
Juan Carlos Lopéz Lopéz
Director General 
Presidente Comité ICCI
31/01/2022&amp;R&amp;"-,Negrita"&amp;16&amp;P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5"/>
  <sheetViews>
    <sheetView workbookViewId="0">
      <selection activeCell="H5" sqref="H5"/>
    </sheetView>
  </sheetViews>
  <sheetFormatPr baseColWidth="10" defaultRowHeight="15" x14ac:dyDescent="0.25"/>
  <cols>
    <col min="1" max="1" width="17.5703125" bestFit="1" customWidth="1"/>
    <col min="2" max="2" width="38" bestFit="1" customWidth="1"/>
    <col min="3" max="3" width="11.42578125" customWidth="1"/>
    <col min="4" max="4" width="16.28515625" customWidth="1"/>
    <col min="7" max="7" width="11.42578125" style="100"/>
    <col min="8" max="8" width="18.5703125" customWidth="1"/>
  </cols>
  <sheetData>
    <row r="1" spans="1:10" ht="18" customHeight="1" x14ac:dyDescent="0.25">
      <c r="B1" s="101" t="s">
        <v>246</v>
      </c>
      <c r="F1" s="133" t="s">
        <v>247</v>
      </c>
      <c r="H1" s="103"/>
    </row>
    <row r="2" spans="1:10" ht="20.25" customHeight="1" x14ac:dyDescent="0.25">
      <c r="A2" s="97" t="s">
        <v>105</v>
      </c>
      <c r="B2" s="85" t="s">
        <v>109</v>
      </c>
      <c r="C2" s="85"/>
      <c r="D2" s="168" t="s">
        <v>228</v>
      </c>
      <c r="F2" s="134"/>
      <c r="H2" s="104" t="s">
        <v>248</v>
      </c>
    </row>
    <row r="3" spans="1:10" x14ac:dyDescent="0.25">
      <c r="A3" s="18">
        <v>1</v>
      </c>
      <c r="B3" s="19">
        <v>11</v>
      </c>
      <c r="C3" s="98">
        <f>+B3/$B$15</f>
        <v>9.5652173913043481E-2</v>
      </c>
      <c r="D3" s="99">
        <v>8.3299999999999999E-2</v>
      </c>
      <c r="E3" t="s">
        <v>229</v>
      </c>
      <c r="F3">
        <v>10</v>
      </c>
      <c r="G3" s="100">
        <f>+F3/B3</f>
        <v>0.90909090909090906</v>
      </c>
      <c r="H3" s="105">
        <f t="shared" ref="H3:H4" si="0">+(F3*D3)/B3</f>
        <v>7.5727272727272726E-2</v>
      </c>
    </row>
    <row r="4" spans="1:10" x14ac:dyDescent="0.25">
      <c r="A4" s="18">
        <v>2</v>
      </c>
      <c r="B4" s="19">
        <v>8</v>
      </c>
      <c r="C4" s="86">
        <f t="shared" ref="C4:C15" si="1">+B4/$B$15</f>
        <v>6.9565217391304349E-2</v>
      </c>
      <c r="D4" s="84">
        <v>8.3299999999999999E-2</v>
      </c>
      <c r="E4" t="s">
        <v>230</v>
      </c>
      <c r="F4">
        <v>9</v>
      </c>
      <c r="G4" s="100">
        <f t="shared" ref="G4:G15" si="2">+F4/B4</f>
        <v>1.125</v>
      </c>
      <c r="H4" s="105">
        <f t="shared" si="0"/>
        <v>9.3712500000000004E-2</v>
      </c>
    </row>
    <row r="5" spans="1:10" x14ac:dyDescent="0.25">
      <c r="A5" s="18">
        <v>3</v>
      </c>
      <c r="B5" s="19">
        <v>13</v>
      </c>
      <c r="C5" s="86">
        <f t="shared" si="1"/>
        <v>0.11304347826086956</v>
      </c>
      <c r="D5" s="84">
        <v>0.12</v>
      </c>
      <c r="E5" t="s">
        <v>231</v>
      </c>
      <c r="F5">
        <v>8</v>
      </c>
      <c r="G5" s="100">
        <f>+F5/B5</f>
        <v>0.61538461538461542</v>
      </c>
      <c r="H5" s="105">
        <f>+(F5*D5)/B5</f>
        <v>7.3846153846153839E-2</v>
      </c>
      <c r="I5">
        <v>13</v>
      </c>
      <c r="J5" s="102">
        <v>0.12</v>
      </c>
    </row>
    <row r="6" spans="1:10" x14ac:dyDescent="0.25">
      <c r="A6" s="18">
        <v>4</v>
      </c>
      <c r="B6" s="19">
        <v>9</v>
      </c>
      <c r="C6" s="86">
        <f t="shared" si="1"/>
        <v>7.8260869565217397E-2</v>
      </c>
      <c r="D6" s="84">
        <v>7.3400000000000007E-2</v>
      </c>
      <c r="E6" t="s">
        <v>232</v>
      </c>
      <c r="G6" s="100">
        <f t="shared" si="2"/>
        <v>0</v>
      </c>
      <c r="H6" s="105">
        <f t="shared" ref="H6:H15" si="3">+(F6*D6)/B6</f>
        <v>0</v>
      </c>
      <c r="I6">
        <v>8</v>
      </c>
      <c r="J6">
        <f>+(I6*J5)/I5</f>
        <v>7.3846153846153839E-2</v>
      </c>
    </row>
    <row r="7" spans="1:10" x14ac:dyDescent="0.25">
      <c r="A7" s="18">
        <v>5</v>
      </c>
      <c r="B7" s="19">
        <v>12</v>
      </c>
      <c r="C7" s="86">
        <f t="shared" si="1"/>
        <v>0.10434782608695652</v>
      </c>
      <c r="D7" s="84">
        <v>0.1</v>
      </c>
      <c r="E7" t="s">
        <v>233</v>
      </c>
      <c r="G7" s="100">
        <f t="shared" si="2"/>
        <v>0</v>
      </c>
      <c r="H7" s="105">
        <f t="shared" si="3"/>
        <v>0</v>
      </c>
    </row>
    <row r="8" spans="1:10" x14ac:dyDescent="0.25">
      <c r="A8" s="18">
        <v>6</v>
      </c>
      <c r="B8" s="19">
        <v>6</v>
      </c>
      <c r="C8" s="86">
        <f t="shared" si="1"/>
        <v>5.2173913043478258E-2</v>
      </c>
      <c r="D8" s="84">
        <v>0.05</v>
      </c>
      <c r="E8" t="s">
        <v>234</v>
      </c>
      <c r="G8" s="100">
        <f t="shared" si="2"/>
        <v>0</v>
      </c>
      <c r="H8" s="105">
        <f t="shared" si="3"/>
        <v>0</v>
      </c>
    </row>
    <row r="9" spans="1:10" x14ac:dyDescent="0.25">
      <c r="A9" s="18">
        <v>7</v>
      </c>
      <c r="B9" s="19">
        <v>15</v>
      </c>
      <c r="C9" s="86">
        <f t="shared" si="1"/>
        <v>0.13043478260869565</v>
      </c>
      <c r="D9" s="84">
        <v>0.13</v>
      </c>
      <c r="E9" t="s">
        <v>235</v>
      </c>
      <c r="G9" s="100">
        <f t="shared" si="2"/>
        <v>0</v>
      </c>
      <c r="H9" s="105">
        <f t="shared" si="3"/>
        <v>0</v>
      </c>
    </row>
    <row r="10" spans="1:10" x14ac:dyDescent="0.25">
      <c r="A10" s="18">
        <v>8</v>
      </c>
      <c r="B10" s="19">
        <v>6</v>
      </c>
      <c r="C10" s="86">
        <f t="shared" si="1"/>
        <v>5.2173913043478258E-2</v>
      </c>
      <c r="D10" s="84">
        <v>0.05</v>
      </c>
      <c r="E10" t="s">
        <v>236</v>
      </c>
      <c r="G10" s="100">
        <f t="shared" si="2"/>
        <v>0</v>
      </c>
      <c r="H10" s="105">
        <f t="shared" si="3"/>
        <v>0</v>
      </c>
    </row>
    <row r="11" spans="1:10" x14ac:dyDescent="0.25">
      <c r="A11" s="18">
        <v>9</v>
      </c>
      <c r="B11" s="19">
        <v>11</v>
      </c>
      <c r="C11" s="86">
        <f t="shared" si="1"/>
        <v>9.5652173913043481E-2</v>
      </c>
      <c r="D11" s="84">
        <v>0.1</v>
      </c>
      <c r="E11" t="s">
        <v>237</v>
      </c>
      <c r="G11" s="100">
        <f t="shared" si="2"/>
        <v>0</v>
      </c>
      <c r="H11" s="105">
        <f t="shared" si="3"/>
        <v>0</v>
      </c>
    </row>
    <row r="12" spans="1:10" x14ac:dyDescent="0.25">
      <c r="A12" s="18">
        <v>10</v>
      </c>
      <c r="B12" s="19">
        <v>8</v>
      </c>
      <c r="C12" s="86">
        <f t="shared" si="1"/>
        <v>6.9565217391304349E-2</v>
      </c>
      <c r="D12" s="84">
        <v>7.0000000000000007E-2</v>
      </c>
      <c r="E12" t="s">
        <v>238</v>
      </c>
      <c r="G12" s="100">
        <f t="shared" si="2"/>
        <v>0</v>
      </c>
      <c r="H12" s="105">
        <f t="shared" si="3"/>
        <v>0</v>
      </c>
    </row>
    <row r="13" spans="1:10" x14ac:dyDescent="0.25">
      <c r="A13" s="18">
        <v>11</v>
      </c>
      <c r="B13" s="19">
        <v>9</v>
      </c>
      <c r="C13" s="86">
        <f t="shared" si="1"/>
        <v>7.8260869565217397E-2</v>
      </c>
      <c r="D13" s="84">
        <v>7.0000000000000007E-2</v>
      </c>
      <c r="E13" t="s">
        <v>239</v>
      </c>
      <c r="G13" s="100">
        <f t="shared" si="2"/>
        <v>0</v>
      </c>
      <c r="H13" s="105">
        <f t="shared" si="3"/>
        <v>0</v>
      </c>
    </row>
    <row r="14" spans="1:10" x14ac:dyDescent="0.25">
      <c r="A14" s="18">
        <v>12</v>
      </c>
      <c r="B14" s="19">
        <v>7</v>
      </c>
      <c r="C14" s="86">
        <f t="shared" si="1"/>
        <v>6.0869565217391307E-2</v>
      </c>
      <c r="D14" s="84">
        <v>7.0000000000000007E-2</v>
      </c>
      <c r="E14" t="s">
        <v>240</v>
      </c>
      <c r="G14" s="100">
        <f t="shared" si="2"/>
        <v>0</v>
      </c>
      <c r="H14" s="105">
        <f t="shared" si="3"/>
        <v>0</v>
      </c>
    </row>
    <row r="15" spans="1:10" x14ac:dyDescent="0.25">
      <c r="A15" s="18" t="s">
        <v>106</v>
      </c>
      <c r="B15" s="19">
        <v>115</v>
      </c>
      <c r="C15" s="86">
        <f t="shared" si="1"/>
        <v>1</v>
      </c>
      <c r="D15" s="84">
        <f>+SUM(D3:D14)</f>
        <v>1.0000000000000002</v>
      </c>
      <c r="G15" s="100">
        <f t="shared" si="2"/>
        <v>0</v>
      </c>
      <c r="H15" s="105">
        <f t="shared" si="3"/>
        <v>0</v>
      </c>
    </row>
  </sheetData>
  <mergeCells count="1">
    <mergeCell ref="F1:F2"/>
  </mergeCells>
  <phoneticPr fontId="28" type="noConversion"/>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
  <sheetViews>
    <sheetView tabSelected="1" workbookViewId="0">
      <selection activeCell="C24" sqref="C24"/>
    </sheetView>
  </sheetViews>
  <sheetFormatPr baseColWidth="10" defaultRowHeight="15" x14ac:dyDescent="0.25"/>
  <cols>
    <col min="1" max="1" width="17.5703125" bestFit="1" customWidth="1"/>
    <col min="2" max="2" width="38" bestFit="1" customWidth="1"/>
    <col min="3" max="3" width="12.85546875" customWidth="1"/>
  </cols>
  <sheetData>
    <row r="1" spans="1:4" x14ac:dyDescent="0.25">
      <c r="A1" s="17" t="s">
        <v>241</v>
      </c>
      <c r="B1" t="s">
        <v>241</v>
      </c>
    </row>
    <row r="3" spans="1:4" ht="45" x14ac:dyDescent="0.25">
      <c r="A3" s="97" t="s">
        <v>105</v>
      </c>
      <c r="B3" s="85" t="s">
        <v>109</v>
      </c>
      <c r="C3" s="87" t="s">
        <v>242</v>
      </c>
    </row>
    <row r="4" spans="1:4" x14ac:dyDescent="0.25">
      <c r="A4" s="18">
        <v>1</v>
      </c>
      <c r="B4" s="19">
        <v>11</v>
      </c>
      <c r="C4" s="96">
        <f>GETPIVOTDATA("DENOMINACIÓN DEL TRABAJO",$A$3,"Mes Fin",1)/GETPIVOTDATA("DENOMINACIÓN DEL TRABAJO",$A$3)</f>
        <v>0.13095238095238096</v>
      </c>
      <c r="D4" s="85" t="s">
        <v>229</v>
      </c>
    </row>
    <row r="5" spans="1:4" x14ac:dyDescent="0.25">
      <c r="A5" s="18">
        <v>2</v>
      </c>
      <c r="B5" s="19">
        <v>8</v>
      </c>
      <c r="C5" s="95">
        <f>GETPIVOTDATA("DENOMINACIÓN DEL TRABAJO",$A$3,"Mes Fin",2)/GETPIVOTDATA("DENOMINACIÓN DEL TRABAJO",$A$3)</f>
        <v>9.5238095238095233E-2</v>
      </c>
      <c r="D5" s="85" t="s">
        <v>230</v>
      </c>
    </row>
    <row r="6" spans="1:4" x14ac:dyDescent="0.25">
      <c r="A6" s="18">
        <v>3</v>
      </c>
      <c r="B6" s="19">
        <v>7</v>
      </c>
      <c r="C6" s="95">
        <f>GETPIVOTDATA("DENOMINACIÓN DEL TRABAJO",$A$3,"Mes Fin",3)/GETPIVOTDATA("DENOMINACIÓN DEL TRABAJO",$A$3)</f>
        <v>8.3333333333333329E-2</v>
      </c>
      <c r="D6" s="85" t="s">
        <v>231</v>
      </c>
    </row>
    <row r="7" spans="1:4" x14ac:dyDescent="0.25">
      <c r="A7" s="18">
        <v>4</v>
      </c>
      <c r="B7" s="19">
        <v>7</v>
      </c>
      <c r="C7" s="95">
        <f>GETPIVOTDATA("DENOMINACIÓN DEL TRABAJO",$A$3,"Mes Fin",4)/GETPIVOTDATA("DENOMINACIÓN DEL TRABAJO",$A$3)</f>
        <v>8.3333333333333329E-2</v>
      </c>
      <c r="D7" s="85" t="s">
        <v>232</v>
      </c>
    </row>
    <row r="8" spans="1:4" x14ac:dyDescent="0.25">
      <c r="A8" s="18">
        <v>5</v>
      </c>
      <c r="B8" s="19">
        <v>7</v>
      </c>
      <c r="C8" s="95">
        <f>GETPIVOTDATA("DENOMINACIÓN DEL TRABAJO",$A$3,"Mes Fin",5)/GETPIVOTDATA("DENOMINACIÓN DEL TRABAJO",$A$3)</f>
        <v>8.3333333333333329E-2</v>
      </c>
      <c r="D8" s="85" t="s">
        <v>233</v>
      </c>
    </row>
    <row r="9" spans="1:4" x14ac:dyDescent="0.25">
      <c r="A9" s="18">
        <v>6</v>
      </c>
      <c r="B9" s="19">
        <v>5</v>
      </c>
      <c r="C9" s="95">
        <f>GETPIVOTDATA("DENOMINACIÓN DEL TRABAJO",$A$3,"Mes Fin",6)/GETPIVOTDATA("DENOMINACIÓN DEL TRABAJO",$A$3)</f>
        <v>5.9523809523809521E-2</v>
      </c>
      <c r="D9" s="85" t="s">
        <v>234</v>
      </c>
    </row>
    <row r="10" spans="1:4" x14ac:dyDescent="0.25">
      <c r="A10" s="18">
        <v>7</v>
      </c>
      <c r="B10" s="19">
        <v>10</v>
      </c>
      <c r="C10" s="95">
        <f>GETPIVOTDATA("DENOMINACIÓN DEL TRABAJO",$A$3,"Mes Fin",7)/GETPIVOTDATA("DENOMINACIÓN DEL TRABAJO",$A$3)</f>
        <v>0.11904761904761904</v>
      </c>
      <c r="D10" s="85" t="s">
        <v>235</v>
      </c>
    </row>
    <row r="11" spans="1:4" x14ac:dyDescent="0.25">
      <c r="A11" s="18">
        <v>8</v>
      </c>
      <c r="B11" s="19">
        <v>6</v>
      </c>
      <c r="C11" s="95">
        <f>GETPIVOTDATA("DENOMINACIÓN DEL TRABAJO",$A$3,"Mes Fin",8)/GETPIVOTDATA("DENOMINACIÓN DEL TRABAJO",$A$3)</f>
        <v>7.1428571428571425E-2</v>
      </c>
      <c r="D11" s="85" t="s">
        <v>236</v>
      </c>
    </row>
    <row r="12" spans="1:4" x14ac:dyDescent="0.25">
      <c r="A12" s="18">
        <v>9</v>
      </c>
      <c r="B12" s="19">
        <v>6</v>
      </c>
      <c r="C12" s="95">
        <f>GETPIVOTDATA("DENOMINACIÓN DEL TRABAJO",$A$3,"Mes Fin",9)/GETPIVOTDATA("DENOMINACIÓN DEL TRABAJO",$A$3)</f>
        <v>7.1428571428571425E-2</v>
      </c>
      <c r="D12" s="85" t="s">
        <v>237</v>
      </c>
    </row>
    <row r="13" spans="1:4" x14ac:dyDescent="0.25">
      <c r="A13" s="18">
        <v>10</v>
      </c>
      <c r="B13" s="19">
        <v>8</v>
      </c>
      <c r="C13" s="95">
        <f>GETPIVOTDATA("DENOMINACIÓN DEL TRABAJO",$A$3,"Mes Fin",10)/GETPIVOTDATA("DENOMINACIÓN DEL TRABAJO",$A$3)</f>
        <v>9.5238095238095233E-2</v>
      </c>
      <c r="D13" s="85" t="s">
        <v>238</v>
      </c>
    </row>
    <row r="14" spans="1:4" x14ac:dyDescent="0.25">
      <c r="A14" s="18">
        <v>11</v>
      </c>
      <c r="B14" s="19">
        <v>4</v>
      </c>
      <c r="C14" s="95">
        <f>GETPIVOTDATA("DENOMINACIÓN DEL TRABAJO",$A$3,"Mes Fin",11)/GETPIVOTDATA("DENOMINACIÓN DEL TRABAJO",$A$3)</f>
        <v>4.7619047619047616E-2</v>
      </c>
      <c r="D14" s="85" t="s">
        <v>239</v>
      </c>
    </row>
    <row r="15" spans="1:4" x14ac:dyDescent="0.25">
      <c r="A15" s="18">
        <v>12</v>
      </c>
      <c r="B15" s="19">
        <v>5</v>
      </c>
      <c r="C15" s="95">
        <f>GETPIVOTDATA("DENOMINACIÓN DEL TRABAJO",$A$3,"Mes Fin",12)/GETPIVOTDATA("DENOMINACIÓN DEL TRABAJO",$A$3)</f>
        <v>5.9523809523809521E-2</v>
      </c>
      <c r="D15" s="85" t="s">
        <v>240</v>
      </c>
    </row>
    <row r="16" spans="1:4" x14ac:dyDescent="0.25">
      <c r="A16" s="18" t="s">
        <v>106</v>
      </c>
      <c r="B16" s="19">
        <v>84</v>
      </c>
      <c r="C16" s="96">
        <f>GETPIVOTDATA("DENOMINACIÓN DEL TRABAJO",$A$3)/GETPIVOTDATA("DENOMINACIÓN DEL TRABAJO",$A$3)</f>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62"/>
  <sheetViews>
    <sheetView workbookViewId="0">
      <selection activeCell="A11" sqref="A11"/>
    </sheetView>
  </sheetViews>
  <sheetFormatPr baseColWidth="10" defaultRowHeight="15" x14ac:dyDescent="0.25"/>
  <cols>
    <col min="1" max="1" width="153.42578125" bestFit="1" customWidth="1"/>
    <col min="2" max="2" width="38" bestFit="1" customWidth="1"/>
  </cols>
  <sheetData>
    <row r="1" spans="1:2" x14ac:dyDescent="0.25">
      <c r="A1" s="17" t="s">
        <v>105</v>
      </c>
      <c r="B1" t="s">
        <v>109</v>
      </c>
    </row>
    <row r="2" spans="1:2" x14ac:dyDescent="0.25">
      <c r="A2" s="18" t="s">
        <v>34</v>
      </c>
      <c r="B2" s="19">
        <v>27</v>
      </c>
    </row>
    <row r="3" spans="1:2" x14ac:dyDescent="0.25">
      <c r="A3" s="22" t="s">
        <v>124</v>
      </c>
      <c r="B3" s="19">
        <v>1</v>
      </c>
    </row>
    <row r="4" spans="1:2" x14ac:dyDescent="0.25">
      <c r="A4" s="22" t="s">
        <v>64</v>
      </c>
      <c r="B4" s="19">
        <v>1</v>
      </c>
    </row>
    <row r="5" spans="1:2" x14ac:dyDescent="0.25">
      <c r="A5" s="22" t="s">
        <v>65</v>
      </c>
      <c r="B5" s="19">
        <v>1</v>
      </c>
    </row>
    <row r="6" spans="1:2" x14ac:dyDescent="0.25">
      <c r="A6" s="22" t="s">
        <v>62</v>
      </c>
      <c r="B6" s="19">
        <v>1</v>
      </c>
    </row>
    <row r="7" spans="1:2" x14ac:dyDescent="0.25">
      <c r="A7" s="22" t="s">
        <v>67</v>
      </c>
      <c r="B7" s="19">
        <v>1</v>
      </c>
    </row>
    <row r="8" spans="1:2" x14ac:dyDescent="0.25">
      <c r="A8" s="22" t="s">
        <v>58</v>
      </c>
      <c r="B8" s="19">
        <v>1</v>
      </c>
    </row>
    <row r="9" spans="1:2" x14ac:dyDescent="0.25">
      <c r="A9" s="22" t="s">
        <v>59</v>
      </c>
      <c r="B9" s="19">
        <v>1</v>
      </c>
    </row>
    <row r="10" spans="1:2" x14ac:dyDescent="0.25">
      <c r="A10" s="22" t="s">
        <v>110</v>
      </c>
      <c r="B10" s="19">
        <v>1</v>
      </c>
    </row>
    <row r="11" spans="1:2" x14ac:dyDescent="0.25">
      <c r="A11" s="22" t="s">
        <v>49</v>
      </c>
      <c r="B11" s="19">
        <v>1</v>
      </c>
    </row>
    <row r="12" spans="1:2" x14ac:dyDescent="0.25">
      <c r="A12" s="22" t="s">
        <v>51</v>
      </c>
      <c r="B12" s="19">
        <v>1</v>
      </c>
    </row>
    <row r="13" spans="1:2" x14ac:dyDescent="0.25">
      <c r="A13" s="22" t="s">
        <v>111</v>
      </c>
      <c r="B13" s="19">
        <v>1</v>
      </c>
    </row>
    <row r="14" spans="1:2" x14ac:dyDescent="0.25">
      <c r="A14" s="22" t="s">
        <v>56</v>
      </c>
      <c r="B14" s="19">
        <v>1</v>
      </c>
    </row>
    <row r="15" spans="1:2" x14ac:dyDescent="0.25">
      <c r="A15" s="22" t="s">
        <v>222</v>
      </c>
      <c r="B15" s="19">
        <v>1</v>
      </c>
    </row>
    <row r="16" spans="1:2" x14ac:dyDescent="0.25">
      <c r="A16" s="22" t="s">
        <v>219</v>
      </c>
      <c r="B16" s="19">
        <v>1</v>
      </c>
    </row>
    <row r="17" spans="1:2" x14ac:dyDescent="0.25">
      <c r="A17" s="22" t="s">
        <v>220</v>
      </c>
      <c r="B17" s="19">
        <v>1</v>
      </c>
    </row>
    <row r="18" spans="1:2" x14ac:dyDescent="0.25">
      <c r="A18" s="22" t="s">
        <v>221</v>
      </c>
      <c r="B18" s="19">
        <v>1</v>
      </c>
    </row>
    <row r="19" spans="1:2" x14ac:dyDescent="0.25">
      <c r="A19" s="22" t="s">
        <v>212</v>
      </c>
      <c r="B19" s="19">
        <v>1</v>
      </c>
    </row>
    <row r="20" spans="1:2" x14ac:dyDescent="0.25">
      <c r="A20" s="22" t="s">
        <v>68</v>
      </c>
      <c r="B20" s="19">
        <v>1</v>
      </c>
    </row>
    <row r="21" spans="1:2" x14ac:dyDescent="0.25">
      <c r="A21" s="22" t="s">
        <v>181</v>
      </c>
      <c r="B21" s="19">
        <v>1</v>
      </c>
    </row>
    <row r="22" spans="1:2" x14ac:dyDescent="0.25">
      <c r="A22" s="22" t="s">
        <v>115</v>
      </c>
      <c r="B22" s="19">
        <v>1</v>
      </c>
    </row>
    <row r="23" spans="1:2" x14ac:dyDescent="0.25">
      <c r="A23" s="22" t="s">
        <v>112</v>
      </c>
      <c r="B23" s="19">
        <v>1</v>
      </c>
    </row>
    <row r="24" spans="1:2" x14ac:dyDescent="0.25">
      <c r="A24" s="22" t="s">
        <v>117</v>
      </c>
      <c r="B24" s="19">
        <v>1</v>
      </c>
    </row>
    <row r="25" spans="1:2" x14ac:dyDescent="0.25">
      <c r="A25" s="22" t="s">
        <v>119</v>
      </c>
      <c r="B25" s="19">
        <v>1</v>
      </c>
    </row>
    <row r="26" spans="1:2" x14ac:dyDescent="0.25">
      <c r="A26" s="22" t="s">
        <v>60</v>
      </c>
      <c r="B26" s="19">
        <v>1</v>
      </c>
    </row>
    <row r="27" spans="1:2" x14ac:dyDescent="0.25">
      <c r="A27" s="22" t="s">
        <v>113</v>
      </c>
      <c r="B27" s="19">
        <v>1</v>
      </c>
    </row>
    <row r="28" spans="1:2" x14ac:dyDescent="0.25">
      <c r="A28" s="22" t="s">
        <v>66</v>
      </c>
      <c r="B28" s="19">
        <v>1</v>
      </c>
    </row>
    <row r="29" spans="1:2" x14ac:dyDescent="0.25">
      <c r="A29" s="22" t="s">
        <v>69</v>
      </c>
      <c r="B29" s="19">
        <v>1</v>
      </c>
    </row>
    <row r="30" spans="1:2" x14ac:dyDescent="0.25">
      <c r="A30" s="18" t="s">
        <v>19</v>
      </c>
      <c r="B30" s="19">
        <v>28</v>
      </c>
    </row>
    <row r="31" spans="1:2" x14ac:dyDescent="0.25">
      <c r="A31" s="22" t="s">
        <v>39</v>
      </c>
      <c r="B31" s="19">
        <v>1</v>
      </c>
    </row>
    <row r="32" spans="1:2" x14ac:dyDescent="0.25">
      <c r="A32" s="22" t="s">
        <v>25</v>
      </c>
      <c r="B32" s="19">
        <v>2</v>
      </c>
    </row>
    <row r="33" spans="1:2" x14ac:dyDescent="0.25">
      <c r="A33" s="22" t="s">
        <v>32</v>
      </c>
      <c r="B33" s="19">
        <v>1</v>
      </c>
    </row>
    <row r="34" spans="1:2" x14ac:dyDescent="0.25">
      <c r="A34" s="22" t="s">
        <v>43</v>
      </c>
      <c r="B34" s="19">
        <v>1</v>
      </c>
    </row>
    <row r="35" spans="1:2" x14ac:dyDescent="0.25">
      <c r="A35" s="22" t="s">
        <v>20</v>
      </c>
      <c r="B35" s="19">
        <v>2</v>
      </c>
    </row>
    <row r="36" spans="1:2" x14ac:dyDescent="0.25">
      <c r="A36" s="22" t="s">
        <v>29</v>
      </c>
      <c r="B36" s="19">
        <v>2</v>
      </c>
    </row>
    <row r="37" spans="1:2" x14ac:dyDescent="0.25">
      <c r="A37" s="22" t="s">
        <v>24</v>
      </c>
      <c r="B37" s="19">
        <v>4</v>
      </c>
    </row>
    <row r="38" spans="1:2" x14ac:dyDescent="0.25">
      <c r="A38" s="22" t="s">
        <v>28</v>
      </c>
      <c r="B38" s="19">
        <v>2</v>
      </c>
    </row>
    <row r="39" spans="1:2" x14ac:dyDescent="0.25">
      <c r="A39" s="22" t="s">
        <v>38</v>
      </c>
      <c r="B39" s="19">
        <v>4</v>
      </c>
    </row>
    <row r="40" spans="1:2" x14ac:dyDescent="0.25">
      <c r="A40" s="22" t="s">
        <v>36</v>
      </c>
      <c r="B40" s="19">
        <v>1</v>
      </c>
    </row>
    <row r="41" spans="1:2" x14ac:dyDescent="0.25">
      <c r="A41" s="22" t="s">
        <v>95</v>
      </c>
      <c r="B41" s="19">
        <v>1</v>
      </c>
    </row>
    <row r="42" spans="1:2" x14ac:dyDescent="0.25">
      <c r="A42" s="22" t="s">
        <v>27</v>
      </c>
      <c r="B42" s="19">
        <v>3</v>
      </c>
    </row>
    <row r="43" spans="1:2" x14ac:dyDescent="0.25">
      <c r="A43" s="22" t="s">
        <v>93</v>
      </c>
      <c r="B43" s="19">
        <v>3</v>
      </c>
    </row>
    <row r="44" spans="1:2" x14ac:dyDescent="0.25">
      <c r="A44" s="22" t="s">
        <v>45</v>
      </c>
      <c r="B44" s="19">
        <v>1</v>
      </c>
    </row>
    <row r="45" spans="1:2" x14ac:dyDescent="0.25">
      <c r="A45" s="18" t="s">
        <v>103</v>
      </c>
      <c r="B45" s="19">
        <v>43</v>
      </c>
    </row>
    <row r="46" spans="1:2" x14ac:dyDescent="0.25">
      <c r="A46" s="22" t="s">
        <v>214</v>
      </c>
      <c r="B46" s="19">
        <v>1</v>
      </c>
    </row>
    <row r="47" spans="1:2" x14ac:dyDescent="0.25">
      <c r="A47" s="22" t="s">
        <v>215</v>
      </c>
      <c r="B47" s="19">
        <v>1</v>
      </c>
    </row>
    <row r="48" spans="1:2" x14ac:dyDescent="0.25">
      <c r="A48" s="22" t="s">
        <v>216</v>
      </c>
      <c r="B48" s="19">
        <v>1</v>
      </c>
    </row>
    <row r="49" spans="1:2" x14ac:dyDescent="0.25">
      <c r="A49" s="22" t="s">
        <v>217</v>
      </c>
      <c r="B49" s="19">
        <v>1</v>
      </c>
    </row>
    <row r="50" spans="1:2" x14ac:dyDescent="0.25">
      <c r="A50" s="22" t="s">
        <v>86</v>
      </c>
      <c r="B50" s="19">
        <v>12</v>
      </c>
    </row>
    <row r="51" spans="1:2" x14ac:dyDescent="0.25">
      <c r="A51" s="22" t="s">
        <v>78</v>
      </c>
      <c r="B51" s="19">
        <v>1</v>
      </c>
    </row>
    <row r="52" spans="1:2" x14ac:dyDescent="0.25">
      <c r="A52" s="22" t="s">
        <v>92</v>
      </c>
      <c r="B52" s="19">
        <v>12</v>
      </c>
    </row>
    <row r="53" spans="1:2" x14ac:dyDescent="0.25">
      <c r="A53" s="22" t="s">
        <v>207</v>
      </c>
      <c r="B53" s="19">
        <v>12</v>
      </c>
    </row>
    <row r="54" spans="1:2" x14ac:dyDescent="0.25">
      <c r="A54" s="22" t="s">
        <v>88</v>
      </c>
      <c r="B54" s="19">
        <v>2</v>
      </c>
    </row>
    <row r="55" spans="1:2" x14ac:dyDescent="0.25">
      <c r="A55" s="18" t="s">
        <v>30</v>
      </c>
      <c r="B55" s="19">
        <v>17</v>
      </c>
    </row>
    <row r="56" spans="1:2" x14ac:dyDescent="0.25">
      <c r="A56" s="22" t="s">
        <v>169</v>
      </c>
      <c r="B56" s="19">
        <v>2</v>
      </c>
    </row>
    <row r="57" spans="1:2" x14ac:dyDescent="0.25">
      <c r="A57" s="22" t="s">
        <v>223</v>
      </c>
      <c r="B57" s="19">
        <v>1</v>
      </c>
    </row>
    <row r="58" spans="1:2" x14ac:dyDescent="0.25">
      <c r="A58" s="22" t="s">
        <v>191</v>
      </c>
      <c r="B58" s="19">
        <v>2</v>
      </c>
    </row>
    <row r="59" spans="1:2" x14ac:dyDescent="0.25">
      <c r="A59" s="22" t="s">
        <v>165</v>
      </c>
      <c r="B59" s="19">
        <v>2</v>
      </c>
    </row>
    <row r="60" spans="1:2" x14ac:dyDescent="0.25">
      <c r="A60" s="22" t="s">
        <v>164</v>
      </c>
      <c r="B60" s="19">
        <v>4</v>
      </c>
    </row>
    <row r="61" spans="1:2" x14ac:dyDescent="0.25">
      <c r="A61" s="22" t="s">
        <v>209</v>
      </c>
      <c r="B61" s="19">
        <v>6</v>
      </c>
    </row>
    <row r="62" spans="1:2" x14ac:dyDescent="0.25">
      <c r="A62" s="18" t="s">
        <v>106</v>
      </c>
      <c r="B62" s="19">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1048551"/>
  <sheetViews>
    <sheetView view="pageBreakPreview" topLeftCell="A4" zoomScale="40" zoomScaleNormal="40" zoomScaleSheetLayoutView="40" workbookViewId="0">
      <selection activeCell="C50" sqref="C50"/>
    </sheetView>
  </sheetViews>
  <sheetFormatPr baseColWidth="10" defaultColWidth="11.42578125" defaultRowHeight="15" x14ac:dyDescent="0.25"/>
  <cols>
    <col min="1" max="1" width="50.42578125" style="9" customWidth="1"/>
    <col min="2" max="2" width="46.85546875" style="9" customWidth="1"/>
    <col min="3" max="3" width="167.7109375" style="9" customWidth="1"/>
    <col min="4" max="4" width="101.7109375" style="6" hidden="1" customWidth="1"/>
    <col min="5" max="5" width="31.42578125" style="8" hidden="1" customWidth="1"/>
    <col min="6" max="6" width="23.85546875" style="8" hidden="1" customWidth="1"/>
    <col min="7" max="7" width="24.140625" style="20" hidden="1" customWidth="1"/>
    <col min="8" max="8" width="27.28515625" style="8" hidden="1" customWidth="1"/>
    <col min="9" max="9" width="23.42578125" style="20" hidden="1" customWidth="1"/>
    <col min="10" max="10" width="21.85546875" style="8" hidden="1" customWidth="1"/>
    <col min="11" max="22" width="9.28515625" style="9" customWidth="1"/>
    <col min="23" max="23" width="31.140625" style="9" customWidth="1"/>
    <col min="24" max="25" width="37.140625" style="9" customWidth="1"/>
    <col min="26" max="16384" width="11.42578125" style="9"/>
  </cols>
  <sheetData>
    <row r="1" spans="1:25" ht="41.25" customHeight="1" x14ac:dyDescent="0.25">
      <c r="A1" s="144"/>
      <c r="B1" s="135" t="s">
        <v>175</v>
      </c>
      <c r="C1" s="136"/>
      <c r="D1" s="136"/>
      <c r="E1" s="136"/>
      <c r="F1" s="136"/>
      <c r="G1" s="136"/>
      <c r="H1" s="136"/>
      <c r="I1" s="136"/>
      <c r="J1" s="136"/>
      <c r="K1" s="136"/>
      <c r="L1" s="136"/>
      <c r="M1" s="137"/>
      <c r="N1" s="156" t="s">
        <v>177</v>
      </c>
      <c r="O1" s="157"/>
      <c r="P1" s="157"/>
      <c r="Q1" s="157"/>
      <c r="R1" s="150" t="s">
        <v>186</v>
      </c>
      <c r="S1" s="150"/>
      <c r="T1" s="150"/>
      <c r="U1" s="150"/>
      <c r="V1" s="151"/>
    </row>
    <row r="2" spans="1:25" ht="41.25" customHeight="1" x14ac:dyDescent="0.25">
      <c r="A2" s="145"/>
      <c r="B2" s="138" t="s">
        <v>176</v>
      </c>
      <c r="C2" s="139"/>
      <c r="D2" s="139"/>
      <c r="E2" s="139"/>
      <c r="F2" s="139"/>
      <c r="G2" s="139"/>
      <c r="H2" s="139"/>
      <c r="I2" s="139"/>
      <c r="J2" s="139"/>
      <c r="K2" s="139"/>
      <c r="L2" s="139"/>
      <c r="M2" s="140"/>
      <c r="N2" s="158" t="s">
        <v>174</v>
      </c>
      <c r="O2" s="159"/>
      <c r="P2" s="159"/>
      <c r="Q2" s="159"/>
      <c r="R2" s="152">
        <v>7</v>
      </c>
      <c r="S2" s="152"/>
      <c r="T2" s="152"/>
      <c r="U2" s="152"/>
      <c r="V2" s="153"/>
    </row>
    <row r="3" spans="1:25" ht="41.25" customHeight="1" thickBot="1" x14ac:dyDescent="0.3">
      <c r="A3" s="146"/>
      <c r="B3" s="141" t="s">
        <v>179</v>
      </c>
      <c r="C3" s="142"/>
      <c r="D3" s="142"/>
      <c r="E3" s="142"/>
      <c r="F3" s="142"/>
      <c r="G3" s="142"/>
      <c r="H3" s="142"/>
      <c r="I3" s="142"/>
      <c r="J3" s="142"/>
      <c r="K3" s="142"/>
      <c r="L3" s="142"/>
      <c r="M3" s="143"/>
      <c r="N3" s="160" t="s">
        <v>178</v>
      </c>
      <c r="O3" s="161"/>
      <c r="P3" s="161"/>
      <c r="Q3" s="161"/>
      <c r="R3" s="154">
        <v>44592</v>
      </c>
      <c r="S3" s="154"/>
      <c r="T3" s="154"/>
      <c r="U3" s="154"/>
      <c r="V3" s="155"/>
    </row>
    <row r="4" spans="1:25" ht="15.75" thickBot="1" x14ac:dyDescent="0.3"/>
    <row r="5" spans="1:25" ht="120" customHeight="1" thickBot="1" x14ac:dyDescent="0.3">
      <c r="A5" s="49" t="s">
        <v>170</v>
      </c>
      <c r="B5" s="147" t="s">
        <v>183</v>
      </c>
      <c r="C5" s="148"/>
      <c r="D5" s="148"/>
      <c r="E5" s="148"/>
      <c r="F5" s="148"/>
      <c r="G5" s="148"/>
      <c r="H5" s="148"/>
      <c r="I5" s="148"/>
      <c r="J5" s="149"/>
      <c r="K5" s="118" t="s">
        <v>173</v>
      </c>
      <c r="L5" s="119"/>
      <c r="M5" s="120"/>
      <c r="N5" s="162">
        <v>2022</v>
      </c>
      <c r="O5" s="163"/>
      <c r="P5" s="163"/>
      <c r="Q5" s="164"/>
      <c r="R5" s="118" t="s">
        <v>174</v>
      </c>
      <c r="S5" s="119"/>
      <c r="T5" s="120"/>
      <c r="U5" s="162">
        <v>1</v>
      </c>
      <c r="V5" s="164"/>
    </row>
    <row r="6" spans="1:25" ht="144.75" customHeight="1" thickBot="1" x14ac:dyDescent="0.3">
      <c r="A6" s="49" t="s">
        <v>172</v>
      </c>
      <c r="B6" s="147" t="s">
        <v>184</v>
      </c>
      <c r="C6" s="148"/>
      <c r="D6" s="148"/>
      <c r="E6" s="148"/>
      <c r="F6" s="148"/>
      <c r="G6" s="148"/>
      <c r="H6" s="148"/>
      <c r="I6" s="148"/>
      <c r="J6" s="149"/>
      <c r="K6" s="118" t="s">
        <v>180</v>
      </c>
      <c r="L6" s="119"/>
      <c r="M6" s="120"/>
      <c r="N6" s="165" t="s">
        <v>185</v>
      </c>
      <c r="O6" s="166"/>
      <c r="P6" s="166"/>
      <c r="Q6" s="166"/>
      <c r="R6" s="166"/>
      <c r="S6" s="166"/>
      <c r="T6" s="166"/>
      <c r="U6" s="166"/>
      <c r="V6" s="167"/>
    </row>
    <row r="7" spans="1:25" ht="29.25" customHeight="1" thickBot="1" x14ac:dyDescent="0.3">
      <c r="K7" s="35">
        <v>1</v>
      </c>
      <c r="L7" s="35">
        <v>2</v>
      </c>
      <c r="M7" s="35">
        <v>3</v>
      </c>
      <c r="N7" s="35">
        <v>4</v>
      </c>
      <c r="O7" s="35">
        <v>5</v>
      </c>
      <c r="P7" s="35">
        <v>6</v>
      </c>
      <c r="Q7" s="35">
        <v>7</v>
      </c>
      <c r="R7" s="35">
        <v>8</v>
      </c>
      <c r="S7" s="35">
        <v>9</v>
      </c>
      <c r="T7" s="35">
        <v>10</v>
      </c>
      <c r="U7" s="35">
        <v>11</v>
      </c>
      <c r="V7" s="35">
        <v>12</v>
      </c>
    </row>
    <row r="8" spans="1:25" s="8" customFormat="1" ht="59.25" customHeight="1" thickBot="1" x14ac:dyDescent="0.3">
      <c r="A8" s="38" t="s">
        <v>72</v>
      </c>
      <c r="B8" s="39" t="s">
        <v>0</v>
      </c>
      <c r="C8" s="39" t="s">
        <v>70</v>
      </c>
      <c r="D8" s="33" t="s">
        <v>89</v>
      </c>
      <c r="E8" s="33" t="s">
        <v>71</v>
      </c>
      <c r="F8" s="33" t="s">
        <v>83</v>
      </c>
      <c r="G8" s="33" t="s">
        <v>1</v>
      </c>
      <c r="H8" s="33" t="s">
        <v>2</v>
      </c>
      <c r="I8" s="33" t="s">
        <v>3</v>
      </c>
      <c r="J8" s="33" t="s">
        <v>4</v>
      </c>
      <c r="K8" s="34" t="s">
        <v>5</v>
      </c>
      <c r="L8" s="34" t="s">
        <v>6</v>
      </c>
      <c r="M8" s="34" t="s">
        <v>7</v>
      </c>
      <c r="N8" s="34" t="s">
        <v>8</v>
      </c>
      <c r="O8" s="34" t="s">
        <v>9</v>
      </c>
      <c r="P8" s="34" t="s">
        <v>10</v>
      </c>
      <c r="Q8" s="34" t="s">
        <v>11</v>
      </c>
      <c r="R8" s="34" t="s">
        <v>12</v>
      </c>
      <c r="S8" s="34" t="s">
        <v>13</v>
      </c>
      <c r="T8" s="34" t="s">
        <v>14</v>
      </c>
      <c r="U8" s="34" t="s">
        <v>15</v>
      </c>
      <c r="V8" s="61" t="s">
        <v>16</v>
      </c>
      <c r="W8" s="70" t="s">
        <v>17</v>
      </c>
      <c r="X8" s="33" t="s">
        <v>193</v>
      </c>
      <c r="Y8" s="71" t="s">
        <v>194</v>
      </c>
    </row>
    <row r="9" spans="1:25" ht="69.75" customHeight="1" x14ac:dyDescent="0.25">
      <c r="A9" s="40" t="s">
        <v>94</v>
      </c>
      <c r="B9" s="41" t="s">
        <v>34</v>
      </c>
      <c r="C9" s="42" t="s">
        <v>110</v>
      </c>
      <c r="D9" s="29" t="s">
        <v>134</v>
      </c>
      <c r="E9" s="30" t="s">
        <v>35</v>
      </c>
      <c r="F9" s="30">
        <v>30</v>
      </c>
      <c r="G9" s="31">
        <v>44599</v>
      </c>
      <c r="H9" s="30">
        <f t="shared" ref="H9:H40" si="0">+MONTH(G9)</f>
        <v>2</v>
      </c>
      <c r="I9" s="31">
        <f>+G9+F9</f>
        <v>44629</v>
      </c>
      <c r="J9" s="30">
        <f t="shared" ref="J9:J40" si="1">+MONTH(I9)</f>
        <v>3</v>
      </c>
      <c r="K9" s="32" t="str">
        <f t="shared" ref="K9:V18" si="2">IF(OR($H9=K$7,$J9=K$7),1," ")</f>
        <v xml:space="preserve"> </v>
      </c>
      <c r="L9" s="32">
        <f t="shared" si="2"/>
        <v>1</v>
      </c>
      <c r="M9" s="32">
        <f t="shared" si="2"/>
        <v>1</v>
      </c>
      <c r="N9" s="32" t="str">
        <f t="shared" si="2"/>
        <v xml:space="preserve"> </v>
      </c>
      <c r="O9" s="32" t="str">
        <f t="shared" si="2"/>
        <v xml:space="preserve"> </v>
      </c>
      <c r="P9" s="32" t="str">
        <f t="shared" si="2"/>
        <v xml:space="preserve"> </v>
      </c>
      <c r="Q9" s="32" t="str">
        <f t="shared" si="2"/>
        <v xml:space="preserve"> </v>
      </c>
      <c r="R9" s="32" t="str">
        <f t="shared" si="2"/>
        <v xml:space="preserve"> </v>
      </c>
      <c r="S9" s="32" t="str">
        <f t="shared" si="2"/>
        <v xml:space="preserve"> </v>
      </c>
      <c r="T9" s="32" t="str">
        <f t="shared" si="2"/>
        <v xml:space="preserve"> </v>
      </c>
      <c r="U9" s="32" t="str">
        <f t="shared" si="2"/>
        <v xml:space="preserve"> </v>
      </c>
      <c r="V9" s="62" t="str">
        <f t="shared" si="2"/>
        <v xml:space="preserve"> </v>
      </c>
      <c r="W9" s="67" t="s">
        <v>100</v>
      </c>
      <c r="X9" s="68"/>
      <c r="Y9" s="69"/>
    </row>
    <row r="10" spans="1:25" ht="69.75" customHeight="1" x14ac:dyDescent="0.25">
      <c r="A10" s="43" t="s">
        <v>94</v>
      </c>
      <c r="B10" s="44" t="s">
        <v>34</v>
      </c>
      <c r="C10" s="44" t="s">
        <v>112</v>
      </c>
      <c r="D10" s="7" t="s">
        <v>159</v>
      </c>
      <c r="E10" s="5" t="s">
        <v>22</v>
      </c>
      <c r="F10" s="5">
        <v>30</v>
      </c>
      <c r="G10" s="11">
        <v>44606</v>
      </c>
      <c r="H10" s="5">
        <f t="shared" si="0"/>
        <v>2</v>
      </c>
      <c r="I10" s="11">
        <f>+G10+F10</f>
        <v>44636</v>
      </c>
      <c r="J10" s="5">
        <f t="shared" si="1"/>
        <v>3</v>
      </c>
      <c r="K10" s="3" t="str">
        <f t="shared" si="2"/>
        <v xml:space="preserve"> </v>
      </c>
      <c r="L10" s="3">
        <f t="shared" si="2"/>
        <v>1</v>
      </c>
      <c r="M10" s="3">
        <f t="shared" si="2"/>
        <v>1</v>
      </c>
      <c r="N10" s="3" t="str">
        <f t="shared" si="2"/>
        <v xml:space="preserve"> </v>
      </c>
      <c r="O10" s="3" t="str">
        <f t="shared" si="2"/>
        <v xml:space="preserve"> </v>
      </c>
      <c r="P10" s="3" t="str">
        <f t="shared" si="2"/>
        <v xml:space="preserve"> </v>
      </c>
      <c r="Q10" s="3" t="str">
        <f t="shared" si="2"/>
        <v xml:space="preserve"> </v>
      </c>
      <c r="R10" s="3" t="str">
        <f t="shared" si="2"/>
        <v xml:space="preserve"> </v>
      </c>
      <c r="S10" s="3" t="str">
        <f t="shared" si="2"/>
        <v xml:space="preserve"> </v>
      </c>
      <c r="T10" s="3" t="str">
        <f t="shared" si="2"/>
        <v xml:space="preserve"> </v>
      </c>
      <c r="U10" s="3" t="str">
        <f t="shared" si="2"/>
        <v xml:space="preserve"> </v>
      </c>
      <c r="V10" s="63" t="str">
        <f t="shared" si="2"/>
        <v xml:space="preserve"> </v>
      </c>
      <c r="W10" s="13" t="s">
        <v>100</v>
      </c>
      <c r="X10" s="11"/>
      <c r="Y10" s="15"/>
    </row>
    <row r="11" spans="1:25" ht="69.75" customHeight="1" x14ac:dyDescent="0.25">
      <c r="A11" s="43" t="s">
        <v>94</v>
      </c>
      <c r="B11" s="44" t="s">
        <v>34</v>
      </c>
      <c r="C11" s="44" t="s">
        <v>59</v>
      </c>
      <c r="D11" s="1" t="s">
        <v>121</v>
      </c>
      <c r="E11" s="5" t="s">
        <v>108</v>
      </c>
      <c r="F11" s="5">
        <v>30</v>
      </c>
      <c r="G11" s="11">
        <v>44606</v>
      </c>
      <c r="H11" s="5">
        <f t="shared" si="0"/>
        <v>2</v>
      </c>
      <c r="I11" s="11">
        <f>+G11+F11</f>
        <v>44636</v>
      </c>
      <c r="J11" s="5">
        <f t="shared" si="1"/>
        <v>3</v>
      </c>
      <c r="K11" s="3" t="str">
        <f t="shared" si="2"/>
        <v xml:space="preserve"> </v>
      </c>
      <c r="L11" s="3">
        <f t="shared" si="2"/>
        <v>1</v>
      </c>
      <c r="M11" s="3">
        <f t="shared" si="2"/>
        <v>1</v>
      </c>
      <c r="N11" s="3" t="str">
        <f t="shared" si="2"/>
        <v xml:space="preserve"> </v>
      </c>
      <c r="O11" s="3" t="str">
        <f t="shared" si="2"/>
        <v xml:space="preserve"> </v>
      </c>
      <c r="P11" s="3" t="str">
        <f t="shared" si="2"/>
        <v xml:space="preserve"> </v>
      </c>
      <c r="Q11" s="3" t="str">
        <f t="shared" si="2"/>
        <v xml:space="preserve"> </v>
      </c>
      <c r="R11" s="3" t="str">
        <f t="shared" si="2"/>
        <v xml:space="preserve"> </v>
      </c>
      <c r="S11" s="3" t="str">
        <f t="shared" si="2"/>
        <v xml:space="preserve"> </v>
      </c>
      <c r="T11" s="3" t="str">
        <f t="shared" si="2"/>
        <v xml:space="preserve"> </v>
      </c>
      <c r="U11" s="3" t="str">
        <f t="shared" si="2"/>
        <v xml:space="preserve"> </v>
      </c>
      <c r="V11" s="63" t="str">
        <f t="shared" si="2"/>
        <v xml:space="preserve"> </v>
      </c>
      <c r="W11" s="13" t="s">
        <v>100</v>
      </c>
      <c r="X11" s="11"/>
      <c r="Y11" s="15"/>
    </row>
    <row r="12" spans="1:25" ht="69.75" customHeight="1" x14ac:dyDescent="0.25">
      <c r="A12" s="43" t="s">
        <v>94</v>
      </c>
      <c r="B12" s="44" t="s">
        <v>34</v>
      </c>
      <c r="C12" s="44" t="s">
        <v>66</v>
      </c>
      <c r="D12" s="1" t="s">
        <v>161</v>
      </c>
      <c r="E12" s="5" t="s">
        <v>107</v>
      </c>
      <c r="F12" s="5">
        <v>30</v>
      </c>
      <c r="G12" s="11">
        <v>44606</v>
      </c>
      <c r="H12" s="5">
        <f t="shared" si="0"/>
        <v>2</v>
      </c>
      <c r="I12" s="11">
        <f>WORKDAY(G12,F12)</f>
        <v>44648</v>
      </c>
      <c r="J12" s="5">
        <f t="shared" si="1"/>
        <v>3</v>
      </c>
      <c r="K12" s="3" t="str">
        <f t="shared" si="2"/>
        <v xml:space="preserve"> </v>
      </c>
      <c r="L12" s="3">
        <f t="shared" si="2"/>
        <v>1</v>
      </c>
      <c r="M12" s="3">
        <f t="shared" si="2"/>
        <v>1</v>
      </c>
      <c r="N12" s="3" t="str">
        <f t="shared" si="2"/>
        <v xml:space="preserve"> </v>
      </c>
      <c r="O12" s="3" t="str">
        <f t="shared" si="2"/>
        <v xml:space="preserve"> </v>
      </c>
      <c r="P12" s="3" t="str">
        <f t="shared" si="2"/>
        <v xml:space="preserve"> </v>
      </c>
      <c r="Q12" s="3" t="str">
        <f t="shared" si="2"/>
        <v xml:space="preserve"> </v>
      </c>
      <c r="R12" s="3" t="str">
        <f t="shared" si="2"/>
        <v xml:space="preserve"> </v>
      </c>
      <c r="S12" s="3" t="str">
        <f t="shared" si="2"/>
        <v xml:space="preserve"> </v>
      </c>
      <c r="T12" s="3" t="str">
        <f t="shared" si="2"/>
        <v xml:space="preserve"> </v>
      </c>
      <c r="U12" s="3" t="str">
        <f t="shared" si="2"/>
        <v xml:space="preserve"> </v>
      </c>
      <c r="V12" s="63" t="str">
        <f t="shared" si="2"/>
        <v xml:space="preserve"> </v>
      </c>
      <c r="W12" s="13" t="s">
        <v>100</v>
      </c>
      <c r="X12" s="11"/>
      <c r="Y12" s="11"/>
    </row>
    <row r="13" spans="1:25" ht="69.75" customHeight="1" x14ac:dyDescent="0.25">
      <c r="A13" s="43" t="s">
        <v>94</v>
      </c>
      <c r="B13" s="44" t="s">
        <v>34</v>
      </c>
      <c r="C13" s="44" t="s">
        <v>111</v>
      </c>
      <c r="D13" s="7" t="s">
        <v>42</v>
      </c>
      <c r="E13" s="5" t="s">
        <v>23</v>
      </c>
      <c r="F13" s="5">
        <v>30</v>
      </c>
      <c r="G13" s="11">
        <v>44607</v>
      </c>
      <c r="H13" s="5">
        <f t="shared" si="0"/>
        <v>2</v>
      </c>
      <c r="I13" s="11">
        <f>WORKDAY(G13,F13)+1</f>
        <v>44650</v>
      </c>
      <c r="J13" s="5">
        <f t="shared" si="1"/>
        <v>3</v>
      </c>
      <c r="K13" s="3" t="str">
        <f t="shared" si="2"/>
        <v xml:space="preserve"> </v>
      </c>
      <c r="L13" s="3">
        <f t="shared" si="2"/>
        <v>1</v>
      </c>
      <c r="M13" s="3">
        <f t="shared" si="2"/>
        <v>1</v>
      </c>
      <c r="N13" s="3" t="str">
        <f t="shared" si="2"/>
        <v xml:space="preserve"> </v>
      </c>
      <c r="O13" s="3" t="str">
        <f t="shared" si="2"/>
        <v xml:space="preserve"> </v>
      </c>
      <c r="P13" s="3" t="str">
        <f t="shared" si="2"/>
        <v xml:space="preserve"> </v>
      </c>
      <c r="Q13" s="3" t="str">
        <f t="shared" si="2"/>
        <v xml:space="preserve"> </v>
      </c>
      <c r="R13" s="3" t="str">
        <f t="shared" si="2"/>
        <v xml:space="preserve"> </v>
      </c>
      <c r="S13" s="3" t="str">
        <f t="shared" si="2"/>
        <v xml:space="preserve"> </v>
      </c>
      <c r="T13" s="3" t="str">
        <f t="shared" si="2"/>
        <v xml:space="preserve"> </v>
      </c>
      <c r="U13" s="3" t="str">
        <f t="shared" si="2"/>
        <v xml:space="preserve"> </v>
      </c>
      <c r="V13" s="63" t="str">
        <f t="shared" si="2"/>
        <v xml:space="preserve"> </v>
      </c>
      <c r="W13" s="13" t="s">
        <v>100</v>
      </c>
      <c r="X13" s="11"/>
      <c r="Y13" s="11"/>
    </row>
    <row r="14" spans="1:25" ht="69.75" customHeight="1" x14ac:dyDescent="0.25">
      <c r="A14" s="43" t="s">
        <v>94</v>
      </c>
      <c r="B14" s="44" t="s">
        <v>34</v>
      </c>
      <c r="C14" s="44" t="s">
        <v>58</v>
      </c>
      <c r="D14" s="1" t="s">
        <v>121</v>
      </c>
      <c r="E14" s="5" t="s">
        <v>90</v>
      </c>
      <c r="F14" s="5">
        <v>30</v>
      </c>
      <c r="G14" s="11">
        <v>44608</v>
      </c>
      <c r="H14" s="5">
        <f t="shared" si="0"/>
        <v>2</v>
      </c>
      <c r="I14" s="11">
        <f>+G14+F14</f>
        <v>44638</v>
      </c>
      <c r="J14" s="5">
        <f t="shared" si="1"/>
        <v>3</v>
      </c>
      <c r="K14" s="3" t="str">
        <f t="shared" si="2"/>
        <v xml:space="preserve"> </v>
      </c>
      <c r="L14" s="3">
        <f t="shared" si="2"/>
        <v>1</v>
      </c>
      <c r="M14" s="3">
        <f t="shared" si="2"/>
        <v>1</v>
      </c>
      <c r="N14" s="3" t="str">
        <f t="shared" si="2"/>
        <v xml:space="preserve"> </v>
      </c>
      <c r="O14" s="3" t="str">
        <f t="shared" si="2"/>
        <v xml:space="preserve"> </v>
      </c>
      <c r="P14" s="3" t="str">
        <f t="shared" si="2"/>
        <v xml:space="preserve"> </v>
      </c>
      <c r="Q14" s="3" t="str">
        <f t="shared" si="2"/>
        <v xml:space="preserve"> </v>
      </c>
      <c r="R14" s="3" t="str">
        <f t="shared" si="2"/>
        <v xml:space="preserve"> </v>
      </c>
      <c r="S14" s="3" t="str">
        <f t="shared" si="2"/>
        <v xml:space="preserve"> </v>
      </c>
      <c r="T14" s="3" t="str">
        <f t="shared" si="2"/>
        <v xml:space="preserve"> </v>
      </c>
      <c r="U14" s="3" t="str">
        <f t="shared" si="2"/>
        <v xml:space="preserve"> </v>
      </c>
      <c r="V14" s="63" t="str">
        <f t="shared" si="2"/>
        <v xml:space="preserve"> </v>
      </c>
      <c r="W14" s="13" t="s">
        <v>100</v>
      </c>
      <c r="X14" s="66"/>
      <c r="Y14" s="66"/>
    </row>
    <row r="15" spans="1:25" ht="69.75" customHeight="1" x14ac:dyDescent="0.25">
      <c r="A15" s="43" t="s">
        <v>94</v>
      </c>
      <c r="B15" s="44" t="s">
        <v>34</v>
      </c>
      <c r="C15" s="44" t="s">
        <v>181</v>
      </c>
      <c r="D15" s="1" t="s">
        <v>182</v>
      </c>
      <c r="E15" s="5" t="s">
        <v>23</v>
      </c>
      <c r="F15" s="5">
        <v>20</v>
      </c>
      <c r="G15" s="11">
        <v>44652</v>
      </c>
      <c r="H15" s="5">
        <f t="shared" si="0"/>
        <v>4</v>
      </c>
      <c r="I15" s="11">
        <v>44673</v>
      </c>
      <c r="J15" s="5">
        <f t="shared" si="1"/>
        <v>4</v>
      </c>
      <c r="K15" s="3" t="str">
        <f t="shared" si="2"/>
        <v xml:space="preserve"> </v>
      </c>
      <c r="L15" s="3" t="str">
        <f t="shared" si="2"/>
        <v xml:space="preserve"> </v>
      </c>
      <c r="M15" s="3" t="str">
        <f t="shared" si="2"/>
        <v xml:space="preserve"> </v>
      </c>
      <c r="N15" s="3">
        <f t="shared" si="2"/>
        <v>1</v>
      </c>
      <c r="O15" s="3" t="str">
        <f t="shared" si="2"/>
        <v xml:space="preserve"> </v>
      </c>
      <c r="P15" s="3" t="str">
        <f t="shared" si="2"/>
        <v xml:space="preserve"> </v>
      </c>
      <c r="Q15" s="3" t="str">
        <f t="shared" si="2"/>
        <v xml:space="preserve"> </v>
      </c>
      <c r="R15" s="3" t="str">
        <f t="shared" si="2"/>
        <v xml:space="preserve"> </v>
      </c>
      <c r="S15" s="3" t="str">
        <f t="shared" si="2"/>
        <v xml:space="preserve"> </v>
      </c>
      <c r="T15" s="3" t="str">
        <f t="shared" si="2"/>
        <v xml:space="preserve"> </v>
      </c>
      <c r="U15" s="3" t="str">
        <f t="shared" si="2"/>
        <v xml:space="preserve"> </v>
      </c>
      <c r="V15" s="63" t="str">
        <f t="shared" si="2"/>
        <v xml:space="preserve"> </v>
      </c>
      <c r="W15" s="13" t="s">
        <v>100</v>
      </c>
      <c r="X15" s="66"/>
      <c r="Y15" s="66"/>
    </row>
    <row r="16" spans="1:25" ht="69.75" customHeight="1" x14ac:dyDescent="0.25">
      <c r="A16" s="43" t="s">
        <v>94</v>
      </c>
      <c r="B16" s="44" t="s">
        <v>34</v>
      </c>
      <c r="C16" s="44" t="s">
        <v>113</v>
      </c>
      <c r="D16" s="7" t="s">
        <v>160</v>
      </c>
      <c r="E16" s="5" t="s">
        <v>22</v>
      </c>
      <c r="F16" s="5">
        <v>30</v>
      </c>
      <c r="G16" s="11">
        <v>44669</v>
      </c>
      <c r="H16" s="5">
        <f t="shared" si="0"/>
        <v>4</v>
      </c>
      <c r="I16" s="11">
        <f>+G16+F16</f>
        <v>44699</v>
      </c>
      <c r="J16" s="5">
        <f t="shared" si="1"/>
        <v>5</v>
      </c>
      <c r="K16" s="3" t="str">
        <f t="shared" si="2"/>
        <v xml:space="preserve"> </v>
      </c>
      <c r="L16" s="3" t="str">
        <f t="shared" si="2"/>
        <v xml:space="preserve"> </v>
      </c>
      <c r="M16" s="3" t="str">
        <f t="shared" si="2"/>
        <v xml:space="preserve"> </v>
      </c>
      <c r="N16" s="3">
        <f t="shared" si="2"/>
        <v>1</v>
      </c>
      <c r="O16" s="3">
        <f t="shared" si="2"/>
        <v>1</v>
      </c>
      <c r="P16" s="3" t="str">
        <f t="shared" si="2"/>
        <v xml:space="preserve"> </v>
      </c>
      <c r="Q16" s="3" t="str">
        <f t="shared" si="2"/>
        <v xml:space="preserve"> </v>
      </c>
      <c r="R16" s="3" t="str">
        <f t="shared" si="2"/>
        <v xml:space="preserve"> </v>
      </c>
      <c r="S16" s="3" t="str">
        <f t="shared" si="2"/>
        <v xml:space="preserve"> </v>
      </c>
      <c r="T16" s="3" t="str">
        <f t="shared" si="2"/>
        <v xml:space="preserve"> </v>
      </c>
      <c r="U16" s="3" t="str">
        <f t="shared" si="2"/>
        <v xml:space="preserve"> </v>
      </c>
      <c r="V16" s="63" t="str">
        <f t="shared" si="2"/>
        <v xml:space="preserve"> </v>
      </c>
      <c r="W16" s="13" t="s">
        <v>100</v>
      </c>
      <c r="X16" s="66"/>
      <c r="Y16" s="66"/>
    </row>
    <row r="17" spans="1:25" ht="69.75" customHeight="1" x14ac:dyDescent="0.25">
      <c r="A17" s="43" t="s">
        <v>94</v>
      </c>
      <c r="B17" s="44" t="s">
        <v>34</v>
      </c>
      <c r="C17" s="44" t="s">
        <v>124</v>
      </c>
      <c r="D17" s="1" t="s">
        <v>121</v>
      </c>
      <c r="E17" s="5" t="s">
        <v>107</v>
      </c>
      <c r="F17" s="5">
        <v>30</v>
      </c>
      <c r="G17" s="11">
        <v>44670</v>
      </c>
      <c r="H17" s="5">
        <f t="shared" si="0"/>
        <v>4</v>
      </c>
      <c r="I17" s="11">
        <f>+G17+F17</f>
        <v>44700</v>
      </c>
      <c r="J17" s="5">
        <f t="shared" si="1"/>
        <v>5</v>
      </c>
      <c r="K17" s="3" t="str">
        <f t="shared" si="2"/>
        <v xml:space="preserve"> </v>
      </c>
      <c r="L17" s="3" t="str">
        <f t="shared" si="2"/>
        <v xml:space="preserve"> </v>
      </c>
      <c r="M17" s="3" t="str">
        <f t="shared" si="2"/>
        <v xml:space="preserve"> </v>
      </c>
      <c r="N17" s="3">
        <f t="shared" si="2"/>
        <v>1</v>
      </c>
      <c r="O17" s="3">
        <f t="shared" si="2"/>
        <v>1</v>
      </c>
      <c r="P17" s="3" t="str">
        <f t="shared" si="2"/>
        <v xml:space="preserve"> </v>
      </c>
      <c r="Q17" s="3" t="str">
        <f t="shared" si="2"/>
        <v xml:space="preserve"> </v>
      </c>
      <c r="R17" s="3" t="str">
        <f t="shared" si="2"/>
        <v xml:space="preserve"> </v>
      </c>
      <c r="S17" s="3" t="str">
        <f t="shared" si="2"/>
        <v xml:space="preserve"> </v>
      </c>
      <c r="T17" s="3" t="str">
        <f t="shared" si="2"/>
        <v xml:space="preserve"> </v>
      </c>
      <c r="U17" s="3" t="str">
        <f t="shared" si="2"/>
        <v xml:space="preserve"> </v>
      </c>
      <c r="V17" s="63" t="str">
        <f t="shared" si="2"/>
        <v xml:space="preserve"> </v>
      </c>
      <c r="W17" s="13" t="s">
        <v>100</v>
      </c>
      <c r="X17" s="66"/>
      <c r="Y17" s="66"/>
    </row>
    <row r="18" spans="1:25" ht="69.75" customHeight="1" x14ac:dyDescent="0.25">
      <c r="A18" s="43" t="s">
        <v>94</v>
      </c>
      <c r="B18" s="44" t="s">
        <v>34</v>
      </c>
      <c r="C18" s="44" t="s">
        <v>61</v>
      </c>
      <c r="D18" s="1" t="s">
        <v>122</v>
      </c>
      <c r="E18" s="5" t="s">
        <v>35</v>
      </c>
      <c r="F18" s="5">
        <v>30</v>
      </c>
      <c r="G18" s="11">
        <v>44670</v>
      </c>
      <c r="H18" s="5">
        <f t="shared" si="0"/>
        <v>4</v>
      </c>
      <c r="I18" s="11">
        <f>+G18+F18</f>
        <v>44700</v>
      </c>
      <c r="J18" s="5">
        <f t="shared" si="1"/>
        <v>5</v>
      </c>
      <c r="K18" s="3" t="str">
        <f t="shared" si="2"/>
        <v xml:space="preserve"> </v>
      </c>
      <c r="L18" s="3" t="str">
        <f t="shared" si="2"/>
        <v xml:space="preserve"> </v>
      </c>
      <c r="M18" s="3" t="str">
        <f t="shared" si="2"/>
        <v xml:space="preserve"> </v>
      </c>
      <c r="N18" s="3">
        <f t="shared" si="2"/>
        <v>1</v>
      </c>
      <c r="O18" s="3">
        <f t="shared" si="2"/>
        <v>1</v>
      </c>
      <c r="P18" s="3" t="str">
        <f t="shared" si="2"/>
        <v xml:space="preserve"> </v>
      </c>
      <c r="Q18" s="3" t="str">
        <f t="shared" si="2"/>
        <v xml:space="preserve"> </v>
      </c>
      <c r="R18" s="3" t="str">
        <f t="shared" si="2"/>
        <v xml:space="preserve"> </v>
      </c>
      <c r="S18" s="3" t="str">
        <f t="shared" si="2"/>
        <v xml:space="preserve"> </v>
      </c>
      <c r="T18" s="3" t="str">
        <f t="shared" si="2"/>
        <v xml:space="preserve"> </v>
      </c>
      <c r="U18" s="3" t="str">
        <f t="shared" si="2"/>
        <v xml:space="preserve"> </v>
      </c>
      <c r="V18" s="63" t="str">
        <f t="shared" si="2"/>
        <v xml:space="preserve"> </v>
      </c>
      <c r="W18" s="13" t="s">
        <v>100</v>
      </c>
      <c r="X18" s="66"/>
      <c r="Y18" s="66"/>
    </row>
    <row r="19" spans="1:25" ht="69.75" customHeight="1" x14ac:dyDescent="0.25">
      <c r="A19" s="43" t="s">
        <v>94</v>
      </c>
      <c r="B19" s="44" t="s">
        <v>34</v>
      </c>
      <c r="C19" s="44" t="s">
        <v>62</v>
      </c>
      <c r="D19" s="1" t="s">
        <v>121</v>
      </c>
      <c r="E19" s="5" t="s">
        <v>108</v>
      </c>
      <c r="F19" s="5">
        <v>30</v>
      </c>
      <c r="G19" s="11">
        <v>44670</v>
      </c>
      <c r="H19" s="5">
        <f t="shared" si="0"/>
        <v>4</v>
      </c>
      <c r="I19" s="11">
        <f>+G19+F19</f>
        <v>44700</v>
      </c>
      <c r="J19" s="5">
        <f t="shared" si="1"/>
        <v>5</v>
      </c>
      <c r="K19" s="3" t="str">
        <f t="shared" ref="K19:V28" si="3">IF(OR($H19=K$7,$J19=K$7),1," ")</f>
        <v xml:space="preserve"> </v>
      </c>
      <c r="L19" s="3" t="str">
        <f t="shared" si="3"/>
        <v xml:space="preserve"> </v>
      </c>
      <c r="M19" s="3" t="str">
        <f t="shared" si="3"/>
        <v xml:space="preserve"> </v>
      </c>
      <c r="N19" s="3">
        <f t="shared" si="3"/>
        <v>1</v>
      </c>
      <c r="O19" s="3">
        <f t="shared" si="3"/>
        <v>1</v>
      </c>
      <c r="P19" s="3" t="str">
        <f t="shared" si="3"/>
        <v xml:space="preserve"> </v>
      </c>
      <c r="Q19" s="3" t="str">
        <f t="shared" si="3"/>
        <v xml:space="preserve"> </v>
      </c>
      <c r="R19" s="3" t="str">
        <f t="shared" si="3"/>
        <v xml:space="preserve"> </v>
      </c>
      <c r="S19" s="3" t="str">
        <f t="shared" si="3"/>
        <v xml:space="preserve"> </v>
      </c>
      <c r="T19" s="3" t="str">
        <f t="shared" si="3"/>
        <v xml:space="preserve"> </v>
      </c>
      <c r="U19" s="3" t="str">
        <f t="shared" si="3"/>
        <v xml:space="preserve"> </v>
      </c>
      <c r="V19" s="63" t="str">
        <f t="shared" si="3"/>
        <v xml:space="preserve"> </v>
      </c>
      <c r="W19" s="13" t="s">
        <v>100</v>
      </c>
      <c r="X19" s="66"/>
      <c r="Y19" s="66"/>
    </row>
    <row r="20" spans="1:25" ht="69.75" customHeight="1" x14ac:dyDescent="0.25">
      <c r="A20" s="43" t="s">
        <v>94</v>
      </c>
      <c r="B20" s="44" t="s">
        <v>34</v>
      </c>
      <c r="C20" s="44" t="s">
        <v>51</v>
      </c>
      <c r="D20" s="7" t="s">
        <v>52</v>
      </c>
      <c r="E20" s="5" t="s">
        <v>23</v>
      </c>
      <c r="F20" s="5">
        <v>25</v>
      </c>
      <c r="G20" s="11">
        <v>44682</v>
      </c>
      <c r="H20" s="5">
        <f t="shared" si="0"/>
        <v>5</v>
      </c>
      <c r="I20" s="11">
        <f>WORKDAY(G20,F20)</f>
        <v>44715</v>
      </c>
      <c r="J20" s="5">
        <f t="shared" si="1"/>
        <v>6</v>
      </c>
      <c r="K20" s="3" t="str">
        <f t="shared" si="3"/>
        <v xml:space="preserve"> </v>
      </c>
      <c r="L20" s="3" t="str">
        <f t="shared" si="3"/>
        <v xml:space="preserve"> </v>
      </c>
      <c r="M20" s="3" t="str">
        <f t="shared" si="3"/>
        <v xml:space="preserve"> </v>
      </c>
      <c r="N20" s="3" t="str">
        <f t="shared" si="3"/>
        <v xml:space="preserve"> </v>
      </c>
      <c r="O20" s="3">
        <f t="shared" si="3"/>
        <v>1</v>
      </c>
      <c r="P20" s="3">
        <f t="shared" si="3"/>
        <v>1</v>
      </c>
      <c r="Q20" s="3" t="str">
        <f t="shared" si="3"/>
        <v xml:space="preserve"> </v>
      </c>
      <c r="R20" s="3" t="str">
        <f t="shared" si="3"/>
        <v xml:space="preserve"> </v>
      </c>
      <c r="S20" s="3" t="str">
        <f t="shared" si="3"/>
        <v xml:space="preserve"> </v>
      </c>
      <c r="T20" s="3" t="str">
        <f t="shared" si="3"/>
        <v xml:space="preserve"> </v>
      </c>
      <c r="U20" s="3" t="str">
        <f t="shared" si="3"/>
        <v xml:space="preserve"> </v>
      </c>
      <c r="V20" s="63" t="str">
        <f t="shared" si="3"/>
        <v xml:space="preserve"> </v>
      </c>
      <c r="W20" s="13" t="s">
        <v>100</v>
      </c>
      <c r="X20" s="66"/>
      <c r="Y20" s="66"/>
    </row>
    <row r="21" spans="1:25" ht="69.75" customHeight="1" x14ac:dyDescent="0.25">
      <c r="A21" s="43" t="s">
        <v>94</v>
      </c>
      <c r="B21" s="44" t="s">
        <v>34</v>
      </c>
      <c r="C21" s="44" t="s">
        <v>60</v>
      </c>
      <c r="D21" s="1" t="s">
        <v>120</v>
      </c>
      <c r="E21" s="5" t="s">
        <v>90</v>
      </c>
      <c r="F21" s="5">
        <v>30</v>
      </c>
      <c r="G21" s="11">
        <v>44699</v>
      </c>
      <c r="H21" s="5">
        <f t="shared" si="0"/>
        <v>5</v>
      </c>
      <c r="I21" s="11">
        <f t="shared" ref="I21:I26" si="4">+G21+F21</f>
        <v>44729</v>
      </c>
      <c r="J21" s="5">
        <f t="shared" si="1"/>
        <v>6</v>
      </c>
      <c r="K21" s="3" t="str">
        <f t="shared" si="3"/>
        <v xml:space="preserve"> </v>
      </c>
      <c r="L21" s="3" t="str">
        <f t="shared" si="3"/>
        <v xml:space="preserve"> </v>
      </c>
      <c r="M21" s="3" t="str">
        <f t="shared" si="3"/>
        <v xml:space="preserve"> </v>
      </c>
      <c r="N21" s="3" t="str">
        <f t="shared" si="3"/>
        <v xml:space="preserve"> </v>
      </c>
      <c r="O21" s="3">
        <f t="shared" si="3"/>
        <v>1</v>
      </c>
      <c r="P21" s="3">
        <f t="shared" si="3"/>
        <v>1</v>
      </c>
      <c r="Q21" s="3" t="str">
        <f t="shared" si="3"/>
        <v xml:space="preserve"> </v>
      </c>
      <c r="R21" s="3" t="str">
        <f t="shared" si="3"/>
        <v xml:space="preserve"> </v>
      </c>
      <c r="S21" s="3" t="str">
        <f t="shared" si="3"/>
        <v xml:space="preserve"> </v>
      </c>
      <c r="T21" s="3" t="str">
        <f t="shared" si="3"/>
        <v xml:space="preserve"> </v>
      </c>
      <c r="U21" s="3" t="str">
        <f t="shared" si="3"/>
        <v xml:space="preserve"> </v>
      </c>
      <c r="V21" s="63" t="str">
        <f t="shared" si="3"/>
        <v xml:space="preserve"> </v>
      </c>
      <c r="W21" s="13" t="s">
        <v>100</v>
      </c>
      <c r="X21" s="66"/>
      <c r="Y21" s="66"/>
    </row>
    <row r="22" spans="1:25" ht="69.75" customHeight="1" x14ac:dyDescent="0.25">
      <c r="A22" s="43" t="s">
        <v>94</v>
      </c>
      <c r="B22" s="44" t="s">
        <v>34</v>
      </c>
      <c r="C22" s="44" t="s">
        <v>64</v>
      </c>
      <c r="D22" s="1" t="s">
        <v>121</v>
      </c>
      <c r="E22" s="5" t="s">
        <v>22</v>
      </c>
      <c r="F22" s="5">
        <v>30</v>
      </c>
      <c r="G22" s="11">
        <v>44725</v>
      </c>
      <c r="H22" s="5">
        <f t="shared" si="0"/>
        <v>6</v>
      </c>
      <c r="I22" s="11">
        <f t="shared" si="4"/>
        <v>44755</v>
      </c>
      <c r="J22" s="5">
        <f t="shared" si="1"/>
        <v>7</v>
      </c>
      <c r="K22" s="3" t="str">
        <f t="shared" si="3"/>
        <v xml:space="preserve"> </v>
      </c>
      <c r="L22" s="3" t="str">
        <f t="shared" si="3"/>
        <v xml:space="preserve"> </v>
      </c>
      <c r="M22" s="3" t="str">
        <f t="shared" si="3"/>
        <v xml:space="preserve"> </v>
      </c>
      <c r="N22" s="3" t="str">
        <f t="shared" si="3"/>
        <v xml:space="preserve"> </v>
      </c>
      <c r="O22" s="3" t="str">
        <f t="shared" si="3"/>
        <v xml:space="preserve"> </v>
      </c>
      <c r="P22" s="3">
        <f t="shared" si="3"/>
        <v>1</v>
      </c>
      <c r="Q22" s="3">
        <f t="shared" si="3"/>
        <v>1</v>
      </c>
      <c r="R22" s="3" t="str">
        <f t="shared" si="3"/>
        <v xml:space="preserve"> </v>
      </c>
      <c r="S22" s="3" t="str">
        <f t="shared" si="3"/>
        <v xml:space="preserve"> </v>
      </c>
      <c r="T22" s="3" t="str">
        <f t="shared" si="3"/>
        <v xml:space="preserve"> </v>
      </c>
      <c r="U22" s="3" t="str">
        <f t="shared" si="3"/>
        <v xml:space="preserve"> </v>
      </c>
      <c r="V22" s="63" t="str">
        <f t="shared" si="3"/>
        <v xml:space="preserve"> </v>
      </c>
      <c r="W22" s="13" t="s">
        <v>100</v>
      </c>
      <c r="X22" s="66"/>
      <c r="Y22" s="66"/>
    </row>
    <row r="23" spans="1:25" ht="69.75" customHeight="1" x14ac:dyDescent="0.25">
      <c r="A23" s="43" t="s">
        <v>94</v>
      </c>
      <c r="B23" s="44" t="s">
        <v>34</v>
      </c>
      <c r="C23" s="44" t="s">
        <v>65</v>
      </c>
      <c r="D23" s="1" t="s">
        <v>121</v>
      </c>
      <c r="E23" s="5" t="s">
        <v>108</v>
      </c>
      <c r="F23" s="5">
        <v>30</v>
      </c>
      <c r="G23" s="11">
        <v>44725</v>
      </c>
      <c r="H23" s="5">
        <f t="shared" si="0"/>
        <v>6</v>
      </c>
      <c r="I23" s="11">
        <f t="shared" si="4"/>
        <v>44755</v>
      </c>
      <c r="J23" s="5">
        <f t="shared" si="1"/>
        <v>7</v>
      </c>
      <c r="K23" s="3" t="str">
        <f t="shared" si="3"/>
        <v xml:space="preserve"> </v>
      </c>
      <c r="L23" s="3" t="str">
        <f t="shared" si="3"/>
        <v xml:space="preserve"> </v>
      </c>
      <c r="M23" s="3" t="str">
        <f t="shared" si="3"/>
        <v xml:space="preserve"> </v>
      </c>
      <c r="N23" s="3" t="str">
        <f t="shared" si="3"/>
        <v xml:space="preserve"> </v>
      </c>
      <c r="O23" s="3" t="str">
        <f t="shared" si="3"/>
        <v xml:space="preserve"> </v>
      </c>
      <c r="P23" s="3">
        <f t="shared" si="3"/>
        <v>1</v>
      </c>
      <c r="Q23" s="3">
        <f t="shared" si="3"/>
        <v>1</v>
      </c>
      <c r="R23" s="3" t="str">
        <f t="shared" si="3"/>
        <v xml:space="preserve"> </v>
      </c>
      <c r="S23" s="3" t="str">
        <f t="shared" si="3"/>
        <v xml:space="preserve"> </v>
      </c>
      <c r="T23" s="3" t="str">
        <f t="shared" si="3"/>
        <v xml:space="preserve"> </v>
      </c>
      <c r="U23" s="3" t="str">
        <f t="shared" si="3"/>
        <v xml:space="preserve"> </v>
      </c>
      <c r="V23" s="63" t="str">
        <f t="shared" si="3"/>
        <v xml:space="preserve"> </v>
      </c>
      <c r="W23" s="13" t="s">
        <v>100</v>
      </c>
      <c r="X23" s="66"/>
      <c r="Y23" s="66"/>
    </row>
    <row r="24" spans="1:25" ht="69.75" customHeight="1" x14ac:dyDescent="0.25">
      <c r="A24" s="43" t="s">
        <v>94</v>
      </c>
      <c r="B24" s="44" t="s">
        <v>34</v>
      </c>
      <c r="C24" s="45" t="s">
        <v>47</v>
      </c>
      <c r="D24" s="7" t="s">
        <v>48</v>
      </c>
      <c r="E24" s="5" t="s">
        <v>107</v>
      </c>
      <c r="F24" s="5">
        <v>30</v>
      </c>
      <c r="G24" s="11">
        <v>44730</v>
      </c>
      <c r="H24" s="5">
        <f t="shared" si="0"/>
        <v>6</v>
      </c>
      <c r="I24" s="11">
        <f t="shared" si="4"/>
        <v>44760</v>
      </c>
      <c r="J24" s="5">
        <f t="shared" si="1"/>
        <v>7</v>
      </c>
      <c r="K24" s="3" t="str">
        <f t="shared" si="3"/>
        <v xml:space="preserve"> </v>
      </c>
      <c r="L24" s="3" t="str">
        <f t="shared" si="3"/>
        <v xml:space="preserve"> </v>
      </c>
      <c r="M24" s="3" t="str">
        <f t="shared" si="3"/>
        <v xml:space="preserve"> </v>
      </c>
      <c r="N24" s="3" t="str">
        <f t="shared" si="3"/>
        <v xml:space="preserve"> </v>
      </c>
      <c r="O24" s="3" t="str">
        <f t="shared" si="3"/>
        <v xml:space="preserve"> </v>
      </c>
      <c r="P24" s="3">
        <f t="shared" si="3"/>
        <v>1</v>
      </c>
      <c r="Q24" s="3">
        <f t="shared" si="3"/>
        <v>1</v>
      </c>
      <c r="R24" s="3" t="str">
        <f t="shared" si="3"/>
        <v xml:space="preserve"> </v>
      </c>
      <c r="S24" s="3" t="str">
        <f t="shared" si="3"/>
        <v xml:space="preserve"> </v>
      </c>
      <c r="T24" s="3" t="str">
        <f t="shared" si="3"/>
        <v xml:space="preserve"> </v>
      </c>
      <c r="U24" s="3" t="str">
        <f t="shared" si="3"/>
        <v xml:space="preserve"> </v>
      </c>
      <c r="V24" s="63" t="str">
        <f t="shared" si="3"/>
        <v xml:space="preserve"> </v>
      </c>
      <c r="W24" s="13" t="s">
        <v>100</v>
      </c>
      <c r="X24" s="66"/>
      <c r="Y24" s="66"/>
    </row>
    <row r="25" spans="1:25" ht="69.75" customHeight="1" x14ac:dyDescent="0.25">
      <c r="A25" s="43" t="s">
        <v>94</v>
      </c>
      <c r="B25" s="44" t="s">
        <v>34</v>
      </c>
      <c r="C25" s="44" t="s">
        <v>56</v>
      </c>
      <c r="D25" s="7" t="s">
        <v>57</v>
      </c>
      <c r="E25" s="5" t="s">
        <v>23</v>
      </c>
      <c r="F25" s="5">
        <v>30</v>
      </c>
      <c r="G25" s="11">
        <v>44730</v>
      </c>
      <c r="H25" s="5">
        <f t="shared" si="0"/>
        <v>6</v>
      </c>
      <c r="I25" s="11">
        <f t="shared" si="4"/>
        <v>44760</v>
      </c>
      <c r="J25" s="5">
        <f t="shared" si="1"/>
        <v>7</v>
      </c>
      <c r="K25" s="3" t="str">
        <f t="shared" si="3"/>
        <v xml:space="preserve"> </v>
      </c>
      <c r="L25" s="3" t="str">
        <f t="shared" si="3"/>
        <v xml:space="preserve"> </v>
      </c>
      <c r="M25" s="3" t="str">
        <f t="shared" si="3"/>
        <v xml:space="preserve"> </v>
      </c>
      <c r="N25" s="3" t="str">
        <f t="shared" si="3"/>
        <v xml:space="preserve"> </v>
      </c>
      <c r="O25" s="3" t="str">
        <f t="shared" si="3"/>
        <v xml:space="preserve"> </v>
      </c>
      <c r="P25" s="3">
        <f t="shared" si="3"/>
        <v>1</v>
      </c>
      <c r="Q25" s="3">
        <f t="shared" si="3"/>
        <v>1</v>
      </c>
      <c r="R25" s="3" t="str">
        <f t="shared" si="3"/>
        <v xml:space="preserve"> </v>
      </c>
      <c r="S25" s="3" t="str">
        <f t="shared" si="3"/>
        <v xml:space="preserve"> </v>
      </c>
      <c r="T25" s="3" t="str">
        <f t="shared" si="3"/>
        <v xml:space="preserve"> </v>
      </c>
      <c r="U25" s="3" t="str">
        <f t="shared" si="3"/>
        <v xml:space="preserve"> </v>
      </c>
      <c r="V25" s="63" t="str">
        <f t="shared" si="3"/>
        <v xml:space="preserve"> </v>
      </c>
      <c r="W25" s="13" t="s">
        <v>100</v>
      </c>
      <c r="X25" s="66"/>
      <c r="Y25" s="66"/>
    </row>
    <row r="26" spans="1:25" ht="69.75" customHeight="1" x14ac:dyDescent="0.25">
      <c r="A26" s="43" t="s">
        <v>94</v>
      </c>
      <c r="B26" s="44" t="s">
        <v>34</v>
      </c>
      <c r="C26" s="44" t="s">
        <v>162</v>
      </c>
      <c r="D26" s="1" t="s">
        <v>120</v>
      </c>
      <c r="E26" s="5" t="s">
        <v>35</v>
      </c>
      <c r="F26" s="5">
        <v>30</v>
      </c>
      <c r="G26" s="11">
        <v>44730</v>
      </c>
      <c r="H26" s="5">
        <f t="shared" si="0"/>
        <v>6</v>
      </c>
      <c r="I26" s="11">
        <f t="shared" si="4"/>
        <v>44760</v>
      </c>
      <c r="J26" s="5">
        <f t="shared" si="1"/>
        <v>7</v>
      </c>
      <c r="K26" s="3" t="str">
        <f t="shared" si="3"/>
        <v xml:space="preserve"> </v>
      </c>
      <c r="L26" s="3" t="str">
        <f t="shared" si="3"/>
        <v xml:space="preserve"> </v>
      </c>
      <c r="M26" s="3" t="str">
        <f t="shared" si="3"/>
        <v xml:space="preserve"> </v>
      </c>
      <c r="N26" s="3" t="str">
        <f t="shared" si="3"/>
        <v xml:space="preserve"> </v>
      </c>
      <c r="O26" s="3" t="str">
        <f t="shared" si="3"/>
        <v xml:space="preserve"> </v>
      </c>
      <c r="P26" s="3">
        <f t="shared" si="3"/>
        <v>1</v>
      </c>
      <c r="Q26" s="3">
        <f t="shared" si="3"/>
        <v>1</v>
      </c>
      <c r="R26" s="3" t="str">
        <f t="shared" si="3"/>
        <v xml:space="preserve"> </v>
      </c>
      <c r="S26" s="3" t="str">
        <f t="shared" si="3"/>
        <v xml:space="preserve"> </v>
      </c>
      <c r="T26" s="3" t="str">
        <f t="shared" si="3"/>
        <v xml:space="preserve"> </v>
      </c>
      <c r="U26" s="3" t="str">
        <f t="shared" si="3"/>
        <v xml:space="preserve"> </v>
      </c>
      <c r="V26" s="63" t="str">
        <f t="shared" si="3"/>
        <v xml:space="preserve"> </v>
      </c>
      <c r="W26" s="13" t="s">
        <v>100</v>
      </c>
      <c r="X26" s="66"/>
      <c r="Y26" s="66"/>
    </row>
    <row r="27" spans="1:25" ht="69.75" customHeight="1" x14ac:dyDescent="0.25">
      <c r="A27" s="43" t="s">
        <v>94</v>
      </c>
      <c r="B27" s="44" t="s">
        <v>34</v>
      </c>
      <c r="C27" s="44" t="s">
        <v>117</v>
      </c>
      <c r="D27" s="1" t="s">
        <v>118</v>
      </c>
      <c r="E27" s="5" t="s">
        <v>23</v>
      </c>
      <c r="F27" s="5">
        <v>30</v>
      </c>
      <c r="G27" s="11">
        <v>44775</v>
      </c>
      <c r="H27" s="5">
        <f t="shared" si="0"/>
        <v>8</v>
      </c>
      <c r="I27" s="11">
        <f>WORKDAY(G27,F27)</f>
        <v>44817</v>
      </c>
      <c r="J27" s="5">
        <f t="shared" si="1"/>
        <v>9</v>
      </c>
      <c r="K27" s="3" t="str">
        <f t="shared" si="3"/>
        <v xml:space="preserve"> </v>
      </c>
      <c r="L27" s="3" t="str">
        <f t="shared" si="3"/>
        <v xml:space="preserve"> </v>
      </c>
      <c r="M27" s="3" t="str">
        <f t="shared" si="3"/>
        <v xml:space="preserve"> </v>
      </c>
      <c r="N27" s="3" t="str">
        <f t="shared" si="3"/>
        <v xml:space="preserve"> </v>
      </c>
      <c r="O27" s="3" t="str">
        <f t="shared" si="3"/>
        <v xml:space="preserve"> </v>
      </c>
      <c r="P27" s="3" t="str">
        <f t="shared" si="3"/>
        <v xml:space="preserve"> </v>
      </c>
      <c r="Q27" s="3" t="str">
        <f t="shared" si="3"/>
        <v xml:space="preserve"> </v>
      </c>
      <c r="R27" s="3">
        <f t="shared" si="3"/>
        <v>1</v>
      </c>
      <c r="S27" s="3">
        <f t="shared" si="3"/>
        <v>1</v>
      </c>
      <c r="T27" s="3" t="str">
        <f t="shared" si="3"/>
        <v xml:space="preserve"> </v>
      </c>
      <c r="U27" s="3" t="str">
        <f t="shared" si="3"/>
        <v xml:space="preserve"> </v>
      </c>
      <c r="V27" s="63" t="str">
        <f t="shared" si="3"/>
        <v xml:space="preserve"> </v>
      </c>
      <c r="W27" s="13" t="s">
        <v>100</v>
      </c>
      <c r="X27" s="66"/>
      <c r="Y27" s="66"/>
    </row>
    <row r="28" spans="1:25" ht="69.75" customHeight="1" x14ac:dyDescent="0.25">
      <c r="A28" s="43" t="s">
        <v>94</v>
      </c>
      <c r="B28" s="44" t="s">
        <v>34</v>
      </c>
      <c r="C28" s="44" t="s">
        <v>68</v>
      </c>
      <c r="D28" s="1" t="s">
        <v>121</v>
      </c>
      <c r="E28" s="5" t="s">
        <v>90</v>
      </c>
      <c r="F28" s="5">
        <v>30</v>
      </c>
      <c r="G28" s="11">
        <v>44781</v>
      </c>
      <c r="H28" s="5">
        <f t="shared" si="0"/>
        <v>8</v>
      </c>
      <c r="I28" s="11">
        <f>+G28+F28</f>
        <v>44811</v>
      </c>
      <c r="J28" s="5">
        <f t="shared" si="1"/>
        <v>9</v>
      </c>
      <c r="K28" s="3" t="str">
        <f t="shared" si="3"/>
        <v xml:space="preserve"> </v>
      </c>
      <c r="L28" s="3" t="str">
        <f t="shared" si="3"/>
        <v xml:space="preserve"> </v>
      </c>
      <c r="M28" s="3" t="str">
        <f t="shared" si="3"/>
        <v xml:space="preserve"> </v>
      </c>
      <c r="N28" s="3" t="str">
        <f t="shared" si="3"/>
        <v xml:space="preserve"> </v>
      </c>
      <c r="O28" s="3" t="str">
        <f t="shared" si="3"/>
        <v xml:space="preserve"> </v>
      </c>
      <c r="P28" s="3" t="str">
        <f t="shared" si="3"/>
        <v xml:space="preserve"> </v>
      </c>
      <c r="Q28" s="3" t="str">
        <f t="shared" si="3"/>
        <v xml:space="preserve"> </v>
      </c>
      <c r="R28" s="3">
        <f t="shared" si="3"/>
        <v>1</v>
      </c>
      <c r="S28" s="3">
        <f t="shared" si="3"/>
        <v>1</v>
      </c>
      <c r="T28" s="3" t="str">
        <f t="shared" si="3"/>
        <v xml:space="preserve"> </v>
      </c>
      <c r="U28" s="3" t="str">
        <f t="shared" si="3"/>
        <v xml:space="preserve"> </v>
      </c>
      <c r="V28" s="63" t="str">
        <f t="shared" si="3"/>
        <v xml:space="preserve"> </v>
      </c>
      <c r="W28" s="13" t="s">
        <v>100</v>
      </c>
      <c r="X28" s="66"/>
      <c r="Y28" s="66"/>
    </row>
    <row r="29" spans="1:25" ht="69.75" customHeight="1" x14ac:dyDescent="0.25">
      <c r="A29" s="43" t="s">
        <v>94</v>
      </c>
      <c r="B29" s="44" t="s">
        <v>34</v>
      </c>
      <c r="C29" s="44" t="s">
        <v>63</v>
      </c>
      <c r="D29" s="1" t="s">
        <v>123</v>
      </c>
      <c r="E29" s="5" t="s">
        <v>35</v>
      </c>
      <c r="F29" s="5">
        <v>30</v>
      </c>
      <c r="G29" s="11">
        <v>44791</v>
      </c>
      <c r="H29" s="5">
        <f t="shared" si="0"/>
        <v>8</v>
      </c>
      <c r="I29" s="11">
        <f>+G29+F29</f>
        <v>44821</v>
      </c>
      <c r="J29" s="5">
        <f t="shared" si="1"/>
        <v>9</v>
      </c>
      <c r="K29" s="3" t="str">
        <f t="shared" ref="K29:V35" si="5">IF(OR($H29=K$7,$J29=K$7),1," ")</f>
        <v xml:space="preserve"> </v>
      </c>
      <c r="L29" s="3" t="str">
        <f t="shared" si="5"/>
        <v xml:space="preserve"> </v>
      </c>
      <c r="M29" s="3" t="str">
        <f t="shared" si="5"/>
        <v xml:space="preserve"> </v>
      </c>
      <c r="N29" s="3" t="str">
        <f t="shared" si="5"/>
        <v xml:space="preserve"> </v>
      </c>
      <c r="O29" s="3" t="str">
        <f t="shared" si="5"/>
        <v xml:space="preserve"> </v>
      </c>
      <c r="P29" s="3" t="str">
        <f t="shared" si="5"/>
        <v xml:space="preserve"> </v>
      </c>
      <c r="Q29" s="3" t="str">
        <f t="shared" si="5"/>
        <v xml:space="preserve"> </v>
      </c>
      <c r="R29" s="3">
        <f t="shared" si="5"/>
        <v>1</v>
      </c>
      <c r="S29" s="3">
        <f t="shared" si="5"/>
        <v>1</v>
      </c>
      <c r="T29" s="3" t="str">
        <f t="shared" si="5"/>
        <v xml:space="preserve"> </v>
      </c>
      <c r="U29" s="3" t="str">
        <f t="shared" si="5"/>
        <v xml:space="preserve"> </v>
      </c>
      <c r="V29" s="63" t="str">
        <f t="shared" si="5"/>
        <v xml:space="preserve"> </v>
      </c>
      <c r="W29" s="13" t="s">
        <v>100</v>
      </c>
      <c r="X29" s="66"/>
      <c r="Y29" s="66"/>
    </row>
    <row r="30" spans="1:25" ht="69.75" customHeight="1" x14ac:dyDescent="0.25">
      <c r="A30" s="43" t="s">
        <v>94</v>
      </c>
      <c r="B30" s="44" t="s">
        <v>34</v>
      </c>
      <c r="C30" s="44" t="s">
        <v>115</v>
      </c>
      <c r="D30" s="1" t="s">
        <v>116</v>
      </c>
      <c r="E30" s="5" t="s">
        <v>107</v>
      </c>
      <c r="F30" s="5">
        <v>30</v>
      </c>
      <c r="G30" s="11">
        <v>44791</v>
      </c>
      <c r="H30" s="5">
        <f t="shared" si="0"/>
        <v>8</v>
      </c>
      <c r="I30" s="11">
        <f>+G30+F30</f>
        <v>44821</v>
      </c>
      <c r="J30" s="5">
        <f t="shared" si="1"/>
        <v>9</v>
      </c>
      <c r="K30" s="3" t="str">
        <f t="shared" si="5"/>
        <v xml:space="preserve"> </v>
      </c>
      <c r="L30" s="3" t="str">
        <f t="shared" si="5"/>
        <v xml:space="preserve"> </v>
      </c>
      <c r="M30" s="3" t="str">
        <f t="shared" si="5"/>
        <v xml:space="preserve"> </v>
      </c>
      <c r="N30" s="3" t="str">
        <f t="shared" si="5"/>
        <v xml:space="preserve"> </v>
      </c>
      <c r="O30" s="3" t="str">
        <f t="shared" si="5"/>
        <v xml:space="preserve"> </v>
      </c>
      <c r="P30" s="3" t="str">
        <f t="shared" si="5"/>
        <v xml:space="preserve"> </v>
      </c>
      <c r="Q30" s="3" t="str">
        <f t="shared" si="5"/>
        <v xml:space="preserve"> </v>
      </c>
      <c r="R30" s="3">
        <f t="shared" si="5"/>
        <v>1</v>
      </c>
      <c r="S30" s="3">
        <f t="shared" si="5"/>
        <v>1</v>
      </c>
      <c r="T30" s="3" t="str">
        <f t="shared" si="5"/>
        <v xml:space="preserve"> </v>
      </c>
      <c r="U30" s="3" t="str">
        <f t="shared" si="5"/>
        <v xml:space="preserve"> </v>
      </c>
      <c r="V30" s="63" t="str">
        <f t="shared" si="5"/>
        <v xml:space="preserve"> </v>
      </c>
      <c r="W30" s="13" t="s">
        <v>100</v>
      </c>
      <c r="X30" s="66"/>
      <c r="Y30" s="66"/>
    </row>
    <row r="31" spans="1:25" ht="69.75" customHeight="1" x14ac:dyDescent="0.25">
      <c r="A31" s="43" t="s">
        <v>94</v>
      </c>
      <c r="B31" s="44" t="s">
        <v>34</v>
      </c>
      <c r="C31" s="44" t="s">
        <v>119</v>
      </c>
      <c r="D31" s="1" t="s">
        <v>114</v>
      </c>
      <c r="E31" s="5" t="s">
        <v>108</v>
      </c>
      <c r="F31" s="5">
        <v>30</v>
      </c>
      <c r="G31" s="11">
        <v>44849</v>
      </c>
      <c r="H31" s="5">
        <f t="shared" si="0"/>
        <v>10</v>
      </c>
      <c r="I31" s="11">
        <f>+G31+F31</f>
        <v>44879</v>
      </c>
      <c r="J31" s="5">
        <f t="shared" si="1"/>
        <v>11</v>
      </c>
      <c r="K31" s="3" t="str">
        <f t="shared" si="5"/>
        <v xml:space="preserve"> </v>
      </c>
      <c r="L31" s="3" t="str">
        <f t="shared" si="5"/>
        <v xml:space="preserve"> </v>
      </c>
      <c r="M31" s="3" t="str">
        <f t="shared" si="5"/>
        <v xml:space="preserve"> </v>
      </c>
      <c r="N31" s="3" t="str">
        <f t="shared" si="5"/>
        <v xml:space="preserve"> </v>
      </c>
      <c r="O31" s="3" t="str">
        <f t="shared" si="5"/>
        <v xml:space="preserve"> </v>
      </c>
      <c r="P31" s="3" t="str">
        <f t="shared" si="5"/>
        <v xml:space="preserve"> </v>
      </c>
      <c r="Q31" s="3" t="str">
        <f t="shared" si="5"/>
        <v xml:space="preserve"> </v>
      </c>
      <c r="R31" s="3" t="str">
        <f t="shared" si="5"/>
        <v xml:space="preserve"> </v>
      </c>
      <c r="S31" s="3" t="str">
        <f t="shared" si="5"/>
        <v xml:space="preserve"> </v>
      </c>
      <c r="T31" s="3">
        <f t="shared" si="5"/>
        <v>1</v>
      </c>
      <c r="U31" s="3">
        <f t="shared" si="5"/>
        <v>1</v>
      </c>
      <c r="V31" s="63" t="str">
        <f t="shared" si="5"/>
        <v xml:space="preserve"> </v>
      </c>
      <c r="W31" s="13" t="s">
        <v>100</v>
      </c>
      <c r="X31" s="66"/>
      <c r="Y31" s="66"/>
    </row>
    <row r="32" spans="1:25" ht="69.75" customHeight="1" x14ac:dyDescent="0.25">
      <c r="A32" s="43" t="s">
        <v>94</v>
      </c>
      <c r="B32" s="44" t="s">
        <v>34</v>
      </c>
      <c r="C32" s="44" t="s">
        <v>41</v>
      </c>
      <c r="D32" s="16" t="s">
        <v>168</v>
      </c>
      <c r="E32" s="5" t="s">
        <v>35</v>
      </c>
      <c r="F32" s="5">
        <v>30</v>
      </c>
      <c r="G32" s="11">
        <f>+I32-F32</f>
        <v>44853</v>
      </c>
      <c r="H32" s="5">
        <f t="shared" si="0"/>
        <v>10</v>
      </c>
      <c r="I32" s="11">
        <v>44883</v>
      </c>
      <c r="J32" s="5">
        <f t="shared" si="1"/>
        <v>11</v>
      </c>
      <c r="K32" s="3" t="str">
        <f t="shared" si="5"/>
        <v xml:space="preserve"> </v>
      </c>
      <c r="L32" s="3" t="str">
        <f t="shared" si="5"/>
        <v xml:space="preserve"> </v>
      </c>
      <c r="M32" s="3" t="str">
        <f t="shared" si="5"/>
        <v xml:space="preserve"> </v>
      </c>
      <c r="N32" s="3" t="str">
        <f t="shared" si="5"/>
        <v xml:space="preserve"> </v>
      </c>
      <c r="O32" s="3" t="str">
        <f t="shared" si="5"/>
        <v xml:space="preserve"> </v>
      </c>
      <c r="P32" s="3" t="str">
        <f t="shared" si="5"/>
        <v xml:space="preserve"> </v>
      </c>
      <c r="Q32" s="3" t="str">
        <f t="shared" si="5"/>
        <v xml:space="preserve"> </v>
      </c>
      <c r="R32" s="3" t="str">
        <f t="shared" si="5"/>
        <v xml:space="preserve"> </v>
      </c>
      <c r="S32" s="3" t="str">
        <f t="shared" si="5"/>
        <v xml:space="preserve"> </v>
      </c>
      <c r="T32" s="3">
        <f t="shared" si="5"/>
        <v>1</v>
      </c>
      <c r="U32" s="3">
        <f t="shared" si="5"/>
        <v>1</v>
      </c>
      <c r="V32" s="63" t="str">
        <f t="shared" si="5"/>
        <v xml:space="preserve"> </v>
      </c>
      <c r="W32" s="13" t="s">
        <v>100</v>
      </c>
      <c r="X32" s="66"/>
      <c r="Y32" s="66"/>
    </row>
    <row r="33" spans="1:25" ht="69.75" customHeight="1" x14ac:dyDescent="0.25">
      <c r="A33" s="43" t="s">
        <v>94</v>
      </c>
      <c r="B33" s="44" t="s">
        <v>34</v>
      </c>
      <c r="C33" s="44" t="s">
        <v>67</v>
      </c>
      <c r="D33" s="1" t="s">
        <v>121</v>
      </c>
      <c r="E33" s="5" t="s">
        <v>22</v>
      </c>
      <c r="F33" s="5">
        <v>30</v>
      </c>
      <c r="G33" s="11">
        <v>44866</v>
      </c>
      <c r="H33" s="5">
        <f t="shared" si="0"/>
        <v>11</v>
      </c>
      <c r="I33" s="11">
        <f>+G33+F33</f>
        <v>44896</v>
      </c>
      <c r="J33" s="5">
        <f t="shared" si="1"/>
        <v>12</v>
      </c>
      <c r="K33" s="3" t="str">
        <f t="shared" si="5"/>
        <v xml:space="preserve"> </v>
      </c>
      <c r="L33" s="3" t="str">
        <f t="shared" si="5"/>
        <v xml:space="preserve"> </v>
      </c>
      <c r="M33" s="3" t="str">
        <f t="shared" si="5"/>
        <v xml:space="preserve"> </v>
      </c>
      <c r="N33" s="3" t="str">
        <f t="shared" si="5"/>
        <v xml:space="preserve"> </v>
      </c>
      <c r="O33" s="3" t="str">
        <f t="shared" si="5"/>
        <v xml:space="preserve"> </v>
      </c>
      <c r="P33" s="3" t="str">
        <f t="shared" si="5"/>
        <v xml:space="preserve"> </v>
      </c>
      <c r="Q33" s="3" t="str">
        <f t="shared" si="5"/>
        <v xml:space="preserve"> </v>
      </c>
      <c r="R33" s="3" t="str">
        <f t="shared" si="5"/>
        <v xml:space="preserve"> </v>
      </c>
      <c r="S33" s="3" t="str">
        <f t="shared" si="5"/>
        <v xml:space="preserve"> </v>
      </c>
      <c r="T33" s="3" t="str">
        <f t="shared" si="5"/>
        <v xml:space="preserve"> </v>
      </c>
      <c r="U33" s="3">
        <f t="shared" si="5"/>
        <v>1</v>
      </c>
      <c r="V33" s="63">
        <f t="shared" si="5"/>
        <v>1</v>
      </c>
      <c r="W33" s="13" t="s">
        <v>100</v>
      </c>
      <c r="X33" s="66"/>
      <c r="Y33" s="66"/>
    </row>
    <row r="34" spans="1:25" ht="69.75" customHeight="1" x14ac:dyDescent="0.25">
      <c r="A34" s="43" t="s">
        <v>94</v>
      </c>
      <c r="B34" s="44" t="s">
        <v>34</v>
      </c>
      <c r="C34" s="44" t="s">
        <v>49</v>
      </c>
      <c r="D34" s="1" t="s">
        <v>50</v>
      </c>
      <c r="E34" s="5" t="s">
        <v>90</v>
      </c>
      <c r="F34" s="5">
        <v>30</v>
      </c>
      <c r="G34" s="11">
        <v>44866</v>
      </c>
      <c r="H34" s="5">
        <f t="shared" si="0"/>
        <v>11</v>
      </c>
      <c r="I34" s="11">
        <f>WORKDAY(G34,F34)</f>
        <v>44908</v>
      </c>
      <c r="J34" s="5">
        <f t="shared" si="1"/>
        <v>12</v>
      </c>
      <c r="K34" s="3" t="str">
        <f t="shared" si="5"/>
        <v xml:space="preserve"> </v>
      </c>
      <c r="L34" s="3" t="str">
        <f t="shared" si="5"/>
        <v xml:space="preserve"> </v>
      </c>
      <c r="M34" s="3" t="str">
        <f t="shared" si="5"/>
        <v xml:space="preserve"> </v>
      </c>
      <c r="N34" s="3" t="str">
        <f t="shared" si="5"/>
        <v xml:space="preserve"> </v>
      </c>
      <c r="O34" s="3" t="str">
        <f t="shared" si="5"/>
        <v xml:space="preserve"> </v>
      </c>
      <c r="P34" s="3" t="str">
        <f t="shared" si="5"/>
        <v xml:space="preserve"> </v>
      </c>
      <c r="Q34" s="3" t="str">
        <f t="shared" si="5"/>
        <v xml:space="preserve"> </v>
      </c>
      <c r="R34" s="3" t="str">
        <f t="shared" si="5"/>
        <v xml:space="preserve"> </v>
      </c>
      <c r="S34" s="3" t="str">
        <f t="shared" si="5"/>
        <v xml:space="preserve"> </v>
      </c>
      <c r="T34" s="3" t="str">
        <f t="shared" si="5"/>
        <v xml:space="preserve"> </v>
      </c>
      <c r="U34" s="3">
        <f t="shared" si="5"/>
        <v>1</v>
      </c>
      <c r="V34" s="63">
        <f t="shared" si="5"/>
        <v>1</v>
      </c>
      <c r="W34" s="13" t="s">
        <v>100</v>
      </c>
      <c r="X34" s="66"/>
      <c r="Y34" s="66"/>
    </row>
    <row r="35" spans="1:25" ht="69.75" customHeight="1" x14ac:dyDescent="0.25">
      <c r="A35" s="43" t="s">
        <v>94</v>
      </c>
      <c r="B35" s="44" t="s">
        <v>34</v>
      </c>
      <c r="C35" s="44" t="s">
        <v>69</v>
      </c>
      <c r="D35" s="1" t="s">
        <v>122</v>
      </c>
      <c r="E35" s="5" t="s">
        <v>84</v>
      </c>
      <c r="F35" s="5">
        <v>30</v>
      </c>
      <c r="G35" s="11">
        <v>44873</v>
      </c>
      <c r="H35" s="5">
        <f t="shared" si="0"/>
        <v>11</v>
      </c>
      <c r="I35" s="11">
        <f>+G35+F35</f>
        <v>44903</v>
      </c>
      <c r="J35" s="5">
        <f t="shared" si="1"/>
        <v>12</v>
      </c>
      <c r="K35" s="3" t="str">
        <f t="shared" si="5"/>
        <v xml:space="preserve"> </v>
      </c>
      <c r="L35" s="3" t="str">
        <f t="shared" si="5"/>
        <v xml:space="preserve"> </v>
      </c>
      <c r="M35" s="3" t="str">
        <f t="shared" si="5"/>
        <v xml:space="preserve"> </v>
      </c>
      <c r="N35" s="3" t="str">
        <f t="shared" si="5"/>
        <v xml:space="preserve"> </v>
      </c>
      <c r="O35" s="3" t="str">
        <f t="shared" si="5"/>
        <v xml:space="preserve"> </v>
      </c>
      <c r="P35" s="3" t="str">
        <f t="shared" si="5"/>
        <v xml:space="preserve"> </v>
      </c>
      <c r="Q35" s="3" t="str">
        <f t="shared" si="5"/>
        <v xml:space="preserve"> </v>
      </c>
      <c r="R35" s="3" t="str">
        <f t="shared" si="5"/>
        <v xml:space="preserve"> </v>
      </c>
      <c r="S35" s="3" t="str">
        <f t="shared" si="5"/>
        <v xml:space="preserve"> </v>
      </c>
      <c r="T35" s="3" t="str">
        <f t="shared" si="5"/>
        <v xml:space="preserve"> </v>
      </c>
      <c r="U35" s="3">
        <f t="shared" si="5"/>
        <v>1</v>
      </c>
      <c r="V35" s="63">
        <f t="shared" si="5"/>
        <v>1</v>
      </c>
      <c r="W35" s="13" t="s">
        <v>100</v>
      </c>
      <c r="X35" s="66"/>
      <c r="Y35" s="66"/>
    </row>
    <row r="36" spans="1:25" ht="69.75" customHeight="1" x14ac:dyDescent="0.25">
      <c r="A36" s="43" t="s">
        <v>79</v>
      </c>
      <c r="B36" s="44" t="s">
        <v>19</v>
      </c>
      <c r="C36" s="44" t="s">
        <v>93</v>
      </c>
      <c r="D36" s="7" t="s">
        <v>125</v>
      </c>
      <c r="E36" s="5" t="s">
        <v>108</v>
      </c>
      <c r="F36" s="5">
        <f>+NETWORKDAYS(G36,I36)</f>
        <v>183</v>
      </c>
      <c r="G36" s="11">
        <v>44564</v>
      </c>
      <c r="H36" s="5">
        <f t="shared" si="0"/>
        <v>1</v>
      </c>
      <c r="I36" s="11">
        <v>44818</v>
      </c>
      <c r="J36" s="5">
        <f t="shared" si="1"/>
        <v>9</v>
      </c>
      <c r="K36" s="3">
        <f t="shared" ref="K36:N38" si="6">IF(OR($H36=K$7,$J36=K$7),1," ")</f>
        <v>1</v>
      </c>
      <c r="L36" s="3" t="str">
        <f t="shared" si="6"/>
        <v xml:space="preserve"> </v>
      </c>
      <c r="M36" s="3" t="str">
        <f t="shared" si="6"/>
        <v xml:space="preserve"> </v>
      </c>
      <c r="N36" s="3" t="str">
        <f t="shared" si="6"/>
        <v xml:space="preserve"> </v>
      </c>
      <c r="O36" s="3">
        <v>1</v>
      </c>
      <c r="P36" s="3" t="str">
        <f t="shared" ref="P36:R38" si="7">IF(OR($H36=P$7,$J36=P$7),1," ")</f>
        <v xml:space="preserve"> </v>
      </c>
      <c r="Q36" s="3" t="str">
        <f t="shared" si="7"/>
        <v xml:space="preserve"> </v>
      </c>
      <c r="R36" s="3" t="str">
        <f t="shared" si="7"/>
        <v xml:space="preserve"> </v>
      </c>
      <c r="S36" s="3">
        <v>1</v>
      </c>
      <c r="T36" s="3" t="str">
        <f t="shared" ref="T36:V38" si="8">IF(OR($H36=T$7,$J36=T$7),1," ")</f>
        <v xml:space="preserve"> </v>
      </c>
      <c r="U36" s="3" t="str">
        <f t="shared" si="8"/>
        <v xml:space="preserve"> </v>
      </c>
      <c r="V36" s="63" t="str">
        <f t="shared" si="8"/>
        <v xml:space="preserve"> </v>
      </c>
      <c r="W36" s="13" t="s">
        <v>100</v>
      </c>
      <c r="X36" s="66"/>
      <c r="Y36" s="66"/>
    </row>
    <row r="37" spans="1:25" ht="69.75" customHeight="1" x14ac:dyDescent="0.25">
      <c r="A37" s="43" t="s">
        <v>79</v>
      </c>
      <c r="B37" s="44" t="s">
        <v>19</v>
      </c>
      <c r="C37" s="44" t="s">
        <v>27</v>
      </c>
      <c r="D37" s="7" t="s">
        <v>125</v>
      </c>
      <c r="E37" s="5" t="s">
        <v>22</v>
      </c>
      <c r="F37" s="5">
        <f>+NETWORKDAYS(G37,I37)</f>
        <v>183</v>
      </c>
      <c r="G37" s="11">
        <v>44564</v>
      </c>
      <c r="H37" s="5">
        <f t="shared" si="0"/>
        <v>1</v>
      </c>
      <c r="I37" s="11">
        <v>44818</v>
      </c>
      <c r="J37" s="5">
        <f t="shared" si="1"/>
        <v>9</v>
      </c>
      <c r="K37" s="3">
        <f t="shared" si="6"/>
        <v>1</v>
      </c>
      <c r="L37" s="3" t="str">
        <f t="shared" si="6"/>
        <v xml:space="preserve"> </v>
      </c>
      <c r="M37" s="3" t="str">
        <f t="shared" si="6"/>
        <v xml:space="preserve"> </v>
      </c>
      <c r="N37" s="3" t="str">
        <f t="shared" si="6"/>
        <v xml:space="preserve"> </v>
      </c>
      <c r="O37" s="3">
        <v>1</v>
      </c>
      <c r="P37" s="3" t="str">
        <f t="shared" si="7"/>
        <v xml:space="preserve"> </v>
      </c>
      <c r="Q37" s="3" t="str">
        <f t="shared" si="7"/>
        <v xml:space="preserve"> </v>
      </c>
      <c r="R37" s="3" t="str">
        <f t="shared" si="7"/>
        <v xml:space="preserve"> </v>
      </c>
      <c r="S37" s="3">
        <v>1</v>
      </c>
      <c r="T37" s="3" t="str">
        <f t="shared" si="8"/>
        <v xml:space="preserve"> </v>
      </c>
      <c r="U37" s="3" t="str">
        <f t="shared" si="8"/>
        <v xml:space="preserve"> </v>
      </c>
      <c r="V37" s="63" t="str">
        <f t="shared" si="8"/>
        <v xml:space="preserve"> </v>
      </c>
      <c r="W37" s="13" t="s">
        <v>100</v>
      </c>
      <c r="X37" s="66"/>
      <c r="Y37" s="66"/>
    </row>
    <row r="38" spans="1:25" ht="69.75" customHeight="1" x14ac:dyDescent="0.25">
      <c r="A38" s="43" t="s">
        <v>94</v>
      </c>
      <c r="B38" s="44" t="s">
        <v>19</v>
      </c>
      <c r="C38" s="44" t="s">
        <v>20</v>
      </c>
      <c r="D38" s="7" t="s">
        <v>21</v>
      </c>
      <c r="E38" s="5" t="s">
        <v>22</v>
      </c>
      <c r="F38" s="5">
        <v>8</v>
      </c>
      <c r="G38" s="11">
        <v>44565</v>
      </c>
      <c r="H38" s="5">
        <f t="shared" si="0"/>
        <v>1</v>
      </c>
      <c r="I38" s="11">
        <v>44762</v>
      </c>
      <c r="J38" s="5">
        <f t="shared" si="1"/>
        <v>7</v>
      </c>
      <c r="K38" s="3">
        <f t="shared" si="6"/>
        <v>1</v>
      </c>
      <c r="L38" s="3" t="str">
        <f t="shared" si="6"/>
        <v xml:space="preserve"> </v>
      </c>
      <c r="M38" s="3" t="str">
        <f t="shared" si="6"/>
        <v xml:space="preserve"> </v>
      </c>
      <c r="N38" s="3" t="str">
        <f t="shared" si="6"/>
        <v xml:space="preserve"> </v>
      </c>
      <c r="O38" s="3" t="str">
        <f>IF(OR($H38=O$7,$J38=O$7),1," ")</f>
        <v xml:space="preserve"> </v>
      </c>
      <c r="P38" s="3" t="str">
        <f t="shared" si="7"/>
        <v xml:space="preserve"> </v>
      </c>
      <c r="Q38" s="3">
        <f t="shared" si="7"/>
        <v>1</v>
      </c>
      <c r="R38" s="3" t="str">
        <f t="shared" si="7"/>
        <v xml:space="preserve"> </v>
      </c>
      <c r="S38" s="3" t="str">
        <f t="shared" ref="S38:S62" si="9">IF(OR($H38=S$7,$J38=S$7),1," ")</f>
        <v xml:space="preserve"> </v>
      </c>
      <c r="T38" s="3" t="str">
        <f t="shared" si="8"/>
        <v xml:space="preserve"> </v>
      </c>
      <c r="U38" s="3" t="str">
        <f t="shared" si="8"/>
        <v xml:space="preserve"> </v>
      </c>
      <c r="V38" s="63" t="str">
        <f t="shared" si="8"/>
        <v xml:space="preserve"> </v>
      </c>
      <c r="W38" s="13" t="s">
        <v>100</v>
      </c>
      <c r="X38" s="66"/>
      <c r="Y38" s="66"/>
    </row>
    <row r="39" spans="1:25" ht="69.75" customHeight="1" x14ac:dyDescent="0.25">
      <c r="A39" s="43" t="s">
        <v>94</v>
      </c>
      <c r="B39" s="44" t="s">
        <v>19</v>
      </c>
      <c r="C39" s="44" t="s">
        <v>24</v>
      </c>
      <c r="D39" s="7" t="s">
        <v>130</v>
      </c>
      <c r="E39" s="5" t="s">
        <v>90</v>
      </c>
      <c r="F39" s="5">
        <v>15</v>
      </c>
      <c r="G39" s="11">
        <v>44565</v>
      </c>
      <c r="H39" s="5">
        <f t="shared" si="0"/>
        <v>1</v>
      </c>
      <c r="I39" s="11">
        <v>44855</v>
      </c>
      <c r="J39" s="5">
        <f t="shared" si="1"/>
        <v>10</v>
      </c>
      <c r="K39" s="24">
        <f t="shared" ref="K39:K62" si="10">IF(OR($H39=K$7,$J39=K$7),1," ")</f>
        <v>1</v>
      </c>
      <c r="L39" s="24">
        <v>1</v>
      </c>
      <c r="M39" s="3" t="str">
        <f t="shared" ref="M39:M62" si="11">IF(OR($H39=M$7,$J39=M$7),1," ")</f>
        <v xml:space="preserve"> </v>
      </c>
      <c r="N39" s="24">
        <v>1</v>
      </c>
      <c r="O39" s="24">
        <v>1</v>
      </c>
      <c r="P39" s="3" t="str">
        <f t="shared" ref="P39:P49" si="12">IF(OR($H39=P$7,$J39=P$7),1," ")</f>
        <v xml:space="preserve"> </v>
      </c>
      <c r="Q39" s="24">
        <v>1</v>
      </c>
      <c r="R39" s="24">
        <v>1</v>
      </c>
      <c r="S39" s="3" t="str">
        <f t="shared" si="9"/>
        <v xml:space="preserve"> </v>
      </c>
      <c r="T39" s="24">
        <f>IF(OR($H39=T$7,$J39=T$7),1," ")</f>
        <v>1</v>
      </c>
      <c r="U39" s="24">
        <v>1</v>
      </c>
      <c r="V39" s="63" t="str">
        <f t="shared" ref="V39:V49" si="13">IF(OR($H39=V$7,$J39=V$7),1," ")</f>
        <v xml:space="preserve"> </v>
      </c>
      <c r="W39" s="13" t="s">
        <v>100</v>
      </c>
      <c r="X39" s="66"/>
      <c r="Y39" s="66"/>
    </row>
    <row r="40" spans="1:25" ht="69.75" customHeight="1" x14ac:dyDescent="0.25">
      <c r="A40" s="43" t="s">
        <v>94</v>
      </c>
      <c r="B40" s="44" t="s">
        <v>19</v>
      </c>
      <c r="C40" s="44" t="s">
        <v>25</v>
      </c>
      <c r="D40" s="7" t="s">
        <v>131</v>
      </c>
      <c r="E40" s="5" t="s">
        <v>108</v>
      </c>
      <c r="F40" s="5">
        <v>13</v>
      </c>
      <c r="G40" s="11">
        <v>44565</v>
      </c>
      <c r="H40" s="5">
        <f t="shared" si="0"/>
        <v>1</v>
      </c>
      <c r="I40" s="11">
        <v>44757</v>
      </c>
      <c r="J40" s="5">
        <f t="shared" si="1"/>
        <v>7</v>
      </c>
      <c r="K40" s="3">
        <f t="shared" si="10"/>
        <v>1</v>
      </c>
      <c r="L40" s="3" t="str">
        <f t="shared" ref="L40:L62" si="14">IF(OR($H40=L$7,$J40=L$7),1," ")</f>
        <v xml:space="preserve"> </v>
      </c>
      <c r="M40" s="3" t="str">
        <f t="shared" si="11"/>
        <v xml:space="preserve"> </v>
      </c>
      <c r="N40" s="3" t="str">
        <f t="shared" ref="N40:O43" si="15">IF(OR($H40=N$7,$J40=N$7),1," ")</f>
        <v xml:space="preserve"> </v>
      </c>
      <c r="O40" s="3" t="str">
        <f t="shared" si="15"/>
        <v xml:space="preserve"> </v>
      </c>
      <c r="P40" s="3" t="str">
        <f t="shared" si="12"/>
        <v xml:space="preserve"> </v>
      </c>
      <c r="Q40" s="3">
        <f t="shared" ref="Q40:R43" si="16">IF(OR($H40=Q$7,$J40=Q$7),1," ")</f>
        <v>1</v>
      </c>
      <c r="R40" s="3" t="str">
        <f t="shared" si="16"/>
        <v xml:space="preserve"> </v>
      </c>
      <c r="S40" s="3" t="str">
        <f t="shared" si="9"/>
        <v xml:space="preserve"> </v>
      </c>
      <c r="T40" s="3" t="str">
        <f>IF(OR($H40=T$7,$J40=T$7),1," ")</f>
        <v xml:space="preserve"> </v>
      </c>
      <c r="U40" s="3" t="str">
        <f t="shared" ref="U40:U62" si="17">IF(OR($H40=U$7,$J40=U$7),1," ")</f>
        <v xml:space="preserve"> </v>
      </c>
      <c r="V40" s="63" t="str">
        <f t="shared" si="13"/>
        <v xml:space="preserve"> </v>
      </c>
      <c r="W40" s="13" t="s">
        <v>100</v>
      </c>
      <c r="X40" s="66"/>
      <c r="Y40" s="66"/>
    </row>
    <row r="41" spans="1:25" ht="69.75" customHeight="1" x14ac:dyDescent="0.25">
      <c r="A41" s="43" t="s">
        <v>94</v>
      </c>
      <c r="B41" s="44" t="s">
        <v>19</v>
      </c>
      <c r="C41" s="44" t="s">
        <v>28</v>
      </c>
      <c r="D41" s="7" t="s">
        <v>132</v>
      </c>
      <c r="E41" s="5" t="s">
        <v>107</v>
      </c>
      <c r="F41" s="5">
        <v>20</v>
      </c>
      <c r="G41" s="11">
        <v>44572</v>
      </c>
      <c r="H41" s="5">
        <f t="shared" ref="H41:H62" si="18">+MONTH(G41)</f>
        <v>1</v>
      </c>
      <c r="I41" s="11">
        <v>44773</v>
      </c>
      <c r="J41" s="5">
        <f t="shared" ref="J41:J62" si="19">+MONTH(I41)</f>
        <v>7</v>
      </c>
      <c r="K41" s="3">
        <f t="shared" si="10"/>
        <v>1</v>
      </c>
      <c r="L41" s="3" t="str">
        <f t="shared" si="14"/>
        <v xml:space="preserve"> </v>
      </c>
      <c r="M41" s="3" t="str">
        <f t="shared" si="11"/>
        <v xml:space="preserve"> </v>
      </c>
      <c r="N41" s="3" t="str">
        <f t="shared" si="15"/>
        <v xml:space="preserve"> </v>
      </c>
      <c r="O41" s="3" t="str">
        <f t="shared" si="15"/>
        <v xml:space="preserve"> </v>
      </c>
      <c r="P41" s="3" t="str">
        <f t="shared" si="12"/>
        <v xml:space="preserve"> </v>
      </c>
      <c r="Q41" s="3">
        <f t="shared" si="16"/>
        <v>1</v>
      </c>
      <c r="R41" s="3" t="str">
        <f t="shared" si="16"/>
        <v xml:space="preserve"> </v>
      </c>
      <c r="S41" s="3" t="str">
        <f t="shared" si="9"/>
        <v xml:space="preserve"> </v>
      </c>
      <c r="T41" s="3" t="str">
        <f>IF(OR($H41=T$7,$J41=T$7),1," ")</f>
        <v xml:space="preserve"> </v>
      </c>
      <c r="U41" s="3" t="str">
        <f t="shared" si="17"/>
        <v xml:space="preserve"> </v>
      </c>
      <c r="V41" s="63" t="str">
        <f t="shared" si="13"/>
        <v xml:space="preserve"> </v>
      </c>
      <c r="W41" s="13" t="s">
        <v>100</v>
      </c>
      <c r="X41" s="66"/>
      <c r="Y41" s="66"/>
    </row>
    <row r="42" spans="1:25" ht="69.75" customHeight="1" x14ac:dyDescent="0.25">
      <c r="A42" s="43" t="s">
        <v>94</v>
      </c>
      <c r="B42" s="44" t="s">
        <v>19</v>
      </c>
      <c r="C42" s="44" t="s">
        <v>29</v>
      </c>
      <c r="D42" s="7" t="s">
        <v>133</v>
      </c>
      <c r="E42" s="5" t="s">
        <v>22</v>
      </c>
      <c r="F42" s="5">
        <v>5</v>
      </c>
      <c r="G42" s="11">
        <v>44573</v>
      </c>
      <c r="H42" s="5">
        <f t="shared" si="18"/>
        <v>1</v>
      </c>
      <c r="I42" s="11">
        <v>44755</v>
      </c>
      <c r="J42" s="5">
        <f t="shared" si="19"/>
        <v>7</v>
      </c>
      <c r="K42" s="3">
        <f t="shared" si="10"/>
        <v>1</v>
      </c>
      <c r="L42" s="3" t="str">
        <f t="shared" si="14"/>
        <v xml:space="preserve"> </v>
      </c>
      <c r="M42" s="3" t="str">
        <f t="shared" si="11"/>
        <v xml:space="preserve"> </v>
      </c>
      <c r="N42" s="3" t="str">
        <f t="shared" si="15"/>
        <v xml:space="preserve"> </v>
      </c>
      <c r="O42" s="3" t="str">
        <f t="shared" si="15"/>
        <v xml:space="preserve"> </v>
      </c>
      <c r="P42" s="3" t="str">
        <f t="shared" si="12"/>
        <v xml:space="preserve"> </v>
      </c>
      <c r="Q42" s="3">
        <f t="shared" si="16"/>
        <v>1</v>
      </c>
      <c r="R42" s="3" t="str">
        <f t="shared" si="16"/>
        <v xml:space="preserve"> </v>
      </c>
      <c r="S42" s="3" t="str">
        <f t="shared" si="9"/>
        <v xml:space="preserve"> </v>
      </c>
      <c r="T42" s="3" t="str">
        <f>IF(OR($H42=T$7,$J42=T$7),1," ")</f>
        <v xml:space="preserve"> </v>
      </c>
      <c r="U42" s="3" t="str">
        <f t="shared" si="17"/>
        <v xml:space="preserve"> </v>
      </c>
      <c r="V42" s="63" t="str">
        <f t="shared" si="13"/>
        <v xml:space="preserve"> </v>
      </c>
      <c r="W42" s="13" t="s">
        <v>100</v>
      </c>
      <c r="X42" s="66"/>
      <c r="Y42" s="66"/>
    </row>
    <row r="43" spans="1:25" ht="69.75" customHeight="1" x14ac:dyDescent="0.25">
      <c r="A43" s="43" t="s">
        <v>94</v>
      </c>
      <c r="B43" s="44" t="s">
        <v>19</v>
      </c>
      <c r="C43" s="44" t="s">
        <v>32</v>
      </c>
      <c r="D43" s="7" t="s">
        <v>33</v>
      </c>
      <c r="E43" s="5" t="s">
        <v>35</v>
      </c>
      <c r="F43" s="5">
        <v>15</v>
      </c>
      <c r="G43" s="11">
        <f>+I43-F43</f>
        <v>44577</v>
      </c>
      <c r="H43" s="5">
        <f t="shared" si="18"/>
        <v>1</v>
      </c>
      <c r="I43" s="11">
        <v>44592</v>
      </c>
      <c r="J43" s="5">
        <f t="shared" si="19"/>
        <v>1</v>
      </c>
      <c r="K43" s="3">
        <f t="shared" si="10"/>
        <v>1</v>
      </c>
      <c r="L43" s="3" t="str">
        <f t="shared" si="14"/>
        <v xml:space="preserve"> </v>
      </c>
      <c r="M43" s="3" t="str">
        <f t="shared" si="11"/>
        <v xml:space="preserve"> </v>
      </c>
      <c r="N43" s="3" t="str">
        <f t="shared" si="15"/>
        <v xml:space="preserve"> </v>
      </c>
      <c r="O43" s="3" t="str">
        <f t="shared" si="15"/>
        <v xml:space="preserve"> </v>
      </c>
      <c r="P43" s="3" t="str">
        <f t="shared" si="12"/>
        <v xml:space="preserve"> </v>
      </c>
      <c r="Q43" s="3" t="str">
        <f t="shared" si="16"/>
        <v xml:space="preserve"> </v>
      </c>
      <c r="R43" s="3" t="str">
        <f t="shared" si="16"/>
        <v xml:space="preserve"> </v>
      </c>
      <c r="S43" s="3" t="str">
        <f t="shared" si="9"/>
        <v xml:space="preserve"> </v>
      </c>
      <c r="T43" s="3" t="str">
        <f>IF(OR($H43=T$7,$J43=T$7),1," ")</f>
        <v xml:space="preserve"> </v>
      </c>
      <c r="U43" s="3" t="str">
        <f t="shared" si="17"/>
        <v xml:space="preserve"> </v>
      </c>
      <c r="V43" s="63" t="str">
        <f t="shared" si="13"/>
        <v xml:space="preserve"> </v>
      </c>
      <c r="W43" s="13" t="s">
        <v>100</v>
      </c>
      <c r="X43" s="66"/>
      <c r="Y43" s="66"/>
    </row>
    <row r="44" spans="1:25" ht="69.75" customHeight="1" x14ac:dyDescent="0.25">
      <c r="A44" s="43" t="s">
        <v>94</v>
      </c>
      <c r="B44" s="44" t="s">
        <v>19</v>
      </c>
      <c r="C44" s="44" t="s">
        <v>38</v>
      </c>
      <c r="D44" s="7" t="s">
        <v>135</v>
      </c>
      <c r="E44" s="5" t="s">
        <v>22</v>
      </c>
      <c r="F44" s="5">
        <v>10</v>
      </c>
      <c r="G44" s="11">
        <v>44581</v>
      </c>
      <c r="H44" s="5">
        <f t="shared" si="18"/>
        <v>1</v>
      </c>
      <c r="I44" s="11">
        <v>44602</v>
      </c>
      <c r="J44" s="5">
        <f t="shared" si="19"/>
        <v>2</v>
      </c>
      <c r="K44" s="3">
        <f t="shared" si="10"/>
        <v>1</v>
      </c>
      <c r="L44" s="3">
        <f t="shared" si="14"/>
        <v>1</v>
      </c>
      <c r="M44" s="3" t="str">
        <f t="shared" si="11"/>
        <v xml:space="preserve"> </v>
      </c>
      <c r="N44" s="3">
        <v>1</v>
      </c>
      <c r="O44" s="3" t="str">
        <f t="shared" ref="O44:O50" si="20">IF(OR($H44=O$7,$J44=O$7),1," ")</f>
        <v xml:space="preserve"> </v>
      </c>
      <c r="P44" s="3" t="str">
        <f t="shared" si="12"/>
        <v xml:space="preserve"> </v>
      </c>
      <c r="Q44" s="3" t="str">
        <f t="shared" ref="Q44:Q52" si="21">IF(OR($H44=Q$7,$J44=Q$7),1," ")</f>
        <v xml:space="preserve"> </v>
      </c>
      <c r="R44" s="3">
        <v>1</v>
      </c>
      <c r="S44" s="3" t="str">
        <f t="shared" si="9"/>
        <v xml:space="preserve"> </v>
      </c>
      <c r="T44" s="3">
        <v>1</v>
      </c>
      <c r="U44" s="3" t="str">
        <f t="shared" si="17"/>
        <v xml:space="preserve"> </v>
      </c>
      <c r="V44" s="63" t="str">
        <f t="shared" si="13"/>
        <v xml:space="preserve"> </v>
      </c>
      <c r="W44" s="13" t="s">
        <v>100</v>
      </c>
      <c r="X44" s="66"/>
      <c r="Y44" s="66"/>
    </row>
    <row r="45" spans="1:25" ht="69.75" customHeight="1" x14ac:dyDescent="0.25">
      <c r="A45" s="43" t="s">
        <v>94</v>
      </c>
      <c r="B45" s="44" t="s">
        <v>19</v>
      </c>
      <c r="C45" s="44" t="s">
        <v>39</v>
      </c>
      <c r="D45" s="7" t="s">
        <v>40</v>
      </c>
      <c r="E45" s="5" t="s">
        <v>23</v>
      </c>
      <c r="F45" s="5">
        <v>10</v>
      </c>
      <c r="G45" s="11">
        <v>44589</v>
      </c>
      <c r="H45" s="5">
        <f t="shared" si="18"/>
        <v>1</v>
      </c>
      <c r="I45" s="11">
        <f>WORKDAY(G45,F45)</f>
        <v>44603</v>
      </c>
      <c r="J45" s="5">
        <f t="shared" si="19"/>
        <v>2</v>
      </c>
      <c r="K45" s="3">
        <f t="shared" si="10"/>
        <v>1</v>
      </c>
      <c r="L45" s="3">
        <f t="shared" si="14"/>
        <v>1</v>
      </c>
      <c r="M45" s="3" t="str">
        <f t="shared" si="11"/>
        <v xml:space="preserve"> </v>
      </c>
      <c r="N45" s="3" t="str">
        <f>IF(OR($H45=N$7,$J45=N$7),1," ")</f>
        <v xml:space="preserve"> </v>
      </c>
      <c r="O45" s="3" t="str">
        <f t="shared" si="20"/>
        <v xml:space="preserve"> </v>
      </c>
      <c r="P45" s="3" t="str">
        <f t="shared" si="12"/>
        <v xml:space="preserve"> </v>
      </c>
      <c r="Q45" s="3" t="str">
        <f t="shared" si="21"/>
        <v xml:space="preserve"> </v>
      </c>
      <c r="R45" s="3" t="str">
        <f>IF(OR($H45=R$7,$J45=R$7),1," ")</f>
        <v xml:space="preserve"> </v>
      </c>
      <c r="S45" s="3" t="str">
        <f t="shared" si="9"/>
        <v xml:space="preserve"> </v>
      </c>
      <c r="T45" s="3" t="str">
        <f>IF(OR($H45=T$7,$J45=T$7),1," ")</f>
        <v xml:space="preserve"> </v>
      </c>
      <c r="U45" s="3" t="str">
        <f t="shared" si="17"/>
        <v xml:space="preserve"> </v>
      </c>
      <c r="V45" s="63" t="str">
        <f t="shared" si="13"/>
        <v xml:space="preserve"> </v>
      </c>
      <c r="W45" s="13" t="s">
        <v>100</v>
      </c>
      <c r="X45" s="66"/>
      <c r="Y45" s="66"/>
    </row>
    <row r="46" spans="1:25" ht="69.75" customHeight="1" x14ac:dyDescent="0.25">
      <c r="A46" s="43" t="s">
        <v>94</v>
      </c>
      <c r="B46" s="44" t="s">
        <v>19</v>
      </c>
      <c r="C46" s="44" t="s">
        <v>95</v>
      </c>
      <c r="D46" s="7" t="s">
        <v>96</v>
      </c>
      <c r="E46" s="5" t="s">
        <v>22</v>
      </c>
      <c r="F46" s="5">
        <v>5</v>
      </c>
      <c r="G46" s="11">
        <f>+I46-F46</f>
        <v>44615</v>
      </c>
      <c r="H46" s="5">
        <f t="shared" si="18"/>
        <v>2</v>
      </c>
      <c r="I46" s="11">
        <v>44620</v>
      </c>
      <c r="J46" s="5">
        <f t="shared" si="19"/>
        <v>2</v>
      </c>
      <c r="K46" s="3" t="str">
        <f t="shared" si="10"/>
        <v xml:space="preserve"> </v>
      </c>
      <c r="L46" s="3">
        <f t="shared" si="14"/>
        <v>1</v>
      </c>
      <c r="M46" s="3" t="str">
        <f t="shared" si="11"/>
        <v xml:space="preserve"> </v>
      </c>
      <c r="N46" s="3" t="str">
        <f>IF(OR($H46=N$7,$J46=N$7),1," ")</f>
        <v xml:space="preserve"> </v>
      </c>
      <c r="O46" s="3" t="str">
        <f t="shared" si="20"/>
        <v xml:space="preserve"> </v>
      </c>
      <c r="P46" s="3" t="str">
        <f t="shared" si="12"/>
        <v xml:space="preserve"> </v>
      </c>
      <c r="Q46" s="3" t="str">
        <f t="shared" si="21"/>
        <v xml:space="preserve"> </v>
      </c>
      <c r="R46" s="3" t="str">
        <f>IF(OR($H46=R$7,$J46=R$7),1," ")</f>
        <v xml:space="preserve"> </v>
      </c>
      <c r="S46" s="3" t="str">
        <f t="shared" si="9"/>
        <v xml:space="preserve"> </v>
      </c>
      <c r="T46" s="3" t="str">
        <f>IF(OR($H46=T$7,$J46=T$7),1," ")</f>
        <v xml:space="preserve"> </v>
      </c>
      <c r="U46" s="3" t="str">
        <f t="shared" si="17"/>
        <v xml:space="preserve"> </v>
      </c>
      <c r="V46" s="63" t="str">
        <f t="shared" si="13"/>
        <v xml:space="preserve"> </v>
      </c>
      <c r="W46" s="13" t="s">
        <v>100</v>
      </c>
      <c r="X46" s="66"/>
      <c r="Y46" s="66"/>
    </row>
    <row r="47" spans="1:25" ht="69.75" customHeight="1" x14ac:dyDescent="0.25">
      <c r="A47" s="43" t="s">
        <v>94</v>
      </c>
      <c r="B47" s="44" t="s">
        <v>19</v>
      </c>
      <c r="C47" s="44" t="s">
        <v>36</v>
      </c>
      <c r="D47" s="1" t="s">
        <v>37</v>
      </c>
      <c r="E47" s="5" t="s">
        <v>35</v>
      </c>
      <c r="F47" s="5">
        <v>15</v>
      </c>
      <c r="G47" s="11">
        <f>+I47-F47</f>
        <v>44623</v>
      </c>
      <c r="H47" s="5">
        <f t="shared" si="18"/>
        <v>3</v>
      </c>
      <c r="I47" s="11">
        <v>44638</v>
      </c>
      <c r="J47" s="5">
        <f t="shared" si="19"/>
        <v>3</v>
      </c>
      <c r="K47" s="3" t="str">
        <f t="shared" si="10"/>
        <v xml:space="preserve"> </v>
      </c>
      <c r="L47" s="3" t="str">
        <f t="shared" si="14"/>
        <v xml:space="preserve"> </v>
      </c>
      <c r="M47" s="3">
        <f t="shared" si="11"/>
        <v>1</v>
      </c>
      <c r="N47" s="3" t="str">
        <f>IF(OR($H47=N$7,$J47=N$7),1," ")</f>
        <v xml:space="preserve"> </v>
      </c>
      <c r="O47" s="3" t="str">
        <f t="shared" si="20"/>
        <v xml:space="preserve"> </v>
      </c>
      <c r="P47" s="3" t="str">
        <f t="shared" si="12"/>
        <v xml:space="preserve"> </v>
      </c>
      <c r="Q47" s="3" t="str">
        <f t="shared" si="21"/>
        <v xml:space="preserve"> </v>
      </c>
      <c r="R47" s="3" t="str">
        <f>IF(OR($H47=R$7,$J47=R$7),1," ")</f>
        <v xml:space="preserve"> </v>
      </c>
      <c r="S47" s="3" t="str">
        <f t="shared" si="9"/>
        <v xml:space="preserve"> </v>
      </c>
      <c r="T47" s="3" t="str">
        <f>IF(OR($H47=T$7,$J47=T$7),1," ")</f>
        <v xml:space="preserve"> </v>
      </c>
      <c r="U47" s="3" t="str">
        <f t="shared" si="17"/>
        <v xml:space="preserve"> </v>
      </c>
      <c r="V47" s="63" t="str">
        <f t="shared" si="13"/>
        <v xml:space="preserve"> </v>
      </c>
      <c r="W47" s="13" t="s">
        <v>100</v>
      </c>
      <c r="X47" s="66"/>
      <c r="Y47" s="66"/>
    </row>
    <row r="48" spans="1:25" ht="69.75" customHeight="1" x14ac:dyDescent="0.25">
      <c r="A48" s="43" t="s">
        <v>94</v>
      </c>
      <c r="B48" s="44" t="s">
        <v>19</v>
      </c>
      <c r="C48" s="44" t="s">
        <v>43</v>
      </c>
      <c r="D48" s="7" t="s">
        <v>137</v>
      </c>
      <c r="E48" s="5" t="s">
        <v>104</v>
      </c>
      <c r="F48" s="5">
        <v>8</v>
      </c>
      <c r="G48" s="11">
        <f>+I48-F48</f>
        <v>44634</v>
      </c>
      <c r="H48" s="5">
        <f t="shared" si="18"/>
        <v>3</v>
      </c>
      <c r="I48" s="11">
        <v>44642</v>
      </c>
      <c r="J48" s="5">
        <f t="shared" si="19"/>
        <v>3</v>
      </c>
      <c r="K48" s="3" t="str">
        <f t="shared" si="10"/>
        <v xml:space="preserve"> </v>
      </c>
      <c r="L48" s="3" t="str">
        <f t="shared" si="14"/>
        <v xml:space="preserve"> </v>
      </c>
      <c r="M48" s="3">
        <f t="shared" si="11"/>
        <v>1</v>
      </c>
      <c r="N48" s="3" t="str">
        <f>IF(OR($H48=N$7,$J48=N$7),1," ")</f>
        <v xml:space="preserve"> </v>
      </c>
      <c r="O48" s="3" t="str">
        <f t="shared" si="20"/>
        <v xml:space="preserve"> </v>
      </c>
      <c r="P48" s="3" t="str">
        <f t="shared" si="12"/>
        <v xml:space="preserve"> </v>
      </c>
      <c r="Q48" s="3" t="str">
        <f t="shared" si="21"/>
        <v xml:space="preserve"> </v>
      </c>
      <c r="R48" s="3" t="str">
        <f>IF(OR($H48=R$7,$J48=R$7),1," ")</f>
        <v xml:space="preserve"> </v>
      </c>
      <c r="S48" s="3" t="str">
        <f t="shared" si="9"/>
        <v xml:space="preserve"> </v>
      </c>
      <c r="T48" s="3" t="str">
        <f>IF(OR($H48=T$7,$J48=T$7),1," ")</f>
        <v xml:space="preserve"> </v>
      </c>
      <c r="U48" s="3" t="str">
        <f t="shared" si="17"/>
        <v xml:space="preserve"> </v>
      </c>
      <c r="V48" s="63" t="str">
        <f t="shared" si="13"/>
        <v xml:space="preserve"> </v>
      </c>
      <c r="W48" s="13" t="s">
        <v>100</v>
      </c>
      <c r="X48" s="66"/>
      <c r="Y48" s="66"/>
    </row>
    <row r="49" spans="1:25" ht="69.75" customHeight="1" x14ac:dyDescent="0.25">
      <c r="A49" s="43" t="s">
        <v>94</v>
      </c>
      <c r="B49" s="44" t="s">
        <v>19</v>
      </c>
      <c r="C49" s="44" t="s">
        <v>45</v>
      </c>
      <c r="D49" s="7" t="s">
        <v>46</v>
      </c>
      <c r="E49" s="5" t="s">
        <v>108</v>
      </c>
      <c r="F49" s="5">
        <v>15</v>
      </c>
      <c r="G49" s="11">
        <v>44788</v>
      </c>
      <c r="H49" s="5">
        <f t="shared" si="18"/>
        <v>8</v>
      </c>
      <c r="I49" s="11">
        <f>WORKDAY(G49,F49)</f>
        <v>44809</v>
      </c>
      <c r="J49" s="5">
        <f t="shared" si="19"/>
        <v>9</v>
      </c>
      <c r="K49" s="3" t="str">
        <f t="shared" si="10"/>
        <v xml:space="preserve"> </v>
      </c>
      <c r="L49" s="3" t="str">
        <f t="shared" si="14"/>
        <v xml:space="preserve"> </v>
      </c>
      <c r="M49" s="3" t="str">
        <f t="shared" si="11"/>
        <v xml:space="preserve"> </v>
      </c>
      <c r="N49" s="3" t="str">
        <f>IF(OR($H49=N$7,$J49=N$7),1," ")</f>
        <v xml:space="preserve"> </v>
      </c>
      <c r="O49" s="3" t="str">
        <f t="shared" si="20"/>
        <v xml:space="preserve"> </v>
      </c>
      <c r="P49" s="3" t="str">
        <f t="shared" si="12"/>
        <v xml:space="preserve"> </v>
      </c>
      <c r="Q49" s="3" t="str">
        <f t="shared" si="21"/>
        <v xml:space="preserve"> </v>
      </c>
      <c r="R49" s="3">
        <f>IF(OR($H49=R$7,$J49=R$7),1," ")</f>
        <v>1</v>
      </c>
      <c r="S49" s="3">
        <f t="shared" si="9"/>
        <v>1</v>
      </c>
      <c r="T49" s="3" t="str">
        <f>IF(OR($H49=T$7,$J49=T$7),1," ")</f>
        <v xml:space="preserve"> </v>
      </c>
      <c r="U49" s="3" t="str">
        <f t="shared" si="17"/>
        <v xml:space="preserve"> </v>
      </c>
      <c r="V49" s="63" t="str">
        <f t="shared" si="13"/>
        <v xml:space="preserve"> </v>
      </c>
      <c r="W49" s="13" t="s">
        <v>100</v>
      </c>
      <c r="X49" s="66"/>
      <c r="Y49" s="66"/>
    </row>
    <row r="50" spans="1:25" ht="69.75" customHeight="1" x14ac:dyDescent="0.25">
      <c r="A50" s="43" t="s">
        <v>85</v>
      </c>
      <c r="B50" s="44" t="s">
        <v>30</v>
      </c>
      <c r="C50" s="44" t="s">
        <v>31</v>
      </c>
      <c r="D50" s="7" t="s">
        <v>136</v>
      </c>
      <c r="E50" s="5" t="s">
        <v>84</v>
      </c>
      <c r="F50" s="5">
        <v>3</v>
      </c>
      <c r="G50" s="11">
        <v>44593</v>
      </c>
      <c r="H50" s="5">
        <f t="shared" si="18"/>
        <v>2</v>
      </c>
      <c r="I50" s="11">
        <v>44901</v>
      </c>
      <c r="J50" s="5">
        <f t="shared" si="19"/>
        <v>12</v>
      </c>
      <c r="K50" s="3" t="str">
        <f t="shared" si="10"/>
        <v xml:space="preserve"> </v>
      </c>
      <c r="L50" s="3">
        <f t="shared" si="14"/>
        <v>1</v>
      </c>
      <c r="M50" s="3" t="str">
        <f t="shared" si="11"/>
        <v xml:space="preserve"> </v>
      </c>
      <c r="N50" s="3">
        <v>1</v>
      </c>
      <c r="O50" s="3" t="str">
        <f t="shared" si="20"/>
        <v xml:space="preserve"> </v>
      </c>
      <c r="P50" s="3">
        <v>1</v>
      </c>
      <c r="Q50" s="3" t="str">
        <f t="shared" si="21"/>
        <v xml:space="preserve"> </v>
      </c>
      <c r="R50" s="3">
        <v>1</v>
      </c>
      <c r="S50" s="3" t="str">
        <f t="shared" si="9"/>
        <v xml:space="preserve"> </v>
      </c>
      <c r="T50" s="3">
        <v>1</v>
      </c>
      <c r="U50" s="3" t="str">
        <f t="shared" si="17"/>
        <v xml:space="preserve"> </v>
      </c>
      <c r="V50" s="63">
        <v>1</v>
      </c>
      <c r="W50" s="13" t="s">
        <v>100</v>
      </c>
      <c r="X50" s="66"/>
      <c r="Y50" s="66"/>
    </row>
    <row r="51" spans="1:25" ht="69.75" customHeight="1" x14ac:dyDescent="0.25">
      <c r="A51" s="43" t="s">
        <v>94</v>
      </c>
      <c r="B51" s="44" t="s">
        <v>30</v>
      </c>
      <c r="C51" s="44" t="s">
        <v>165</v>
      </c>
      <c r="D51" s="7" t="s">
        <v>44</v>
      </c>
      <c r="E51" s="5" t="s">
        <v>107</v>
      </c>
      <c r="F51" s="5">
        <v>10</v>
      </c>
      <c r="G51" s="11">
        <v>44652</v>
      </c>
      <c r="H51" s="5">
        <f t="shared" si="18"/>
        <v>4</v>
      </c>
      <c r="I51" s="11">
        <v>44824</v>
      </c>
      <c r="J51" s="5">
        <f t="shared" si="19"/>
        <v>9</v>
      </c>
      <c r="K51" s="3" t="str">
        <f t="shared" si="10"/>
        <v xml:space="preserve"> </v>
      </c>
      <c r="L51" s="3" t="str">
        <f t="shared" si="14"/>
        <v xml:space="preserve"> </v>
      </c>
      <c r="M51" s="3" t="str">
        <f t="shared" si="11"/>
        <v xml:space="preserve"> </v>
      </c>
      <c r="N51" s="3">
        <f>IF(OR($H51=N$7,$J51=N$7),1," ")</f>
        <v>1</v>
      </c>
      <c r="O51" s="3">
        <v>1</v>
      </c>
      <c r="P51" s="3" t="str">
        <f t="shared" ref="P51:P62" si="22">IF(OR($H51=P$7,$J51=P$7),1," ")</f>
        <v xml:space="preserve"> </v>
      </c>
      <c r="Q51" s="3" t="str">
        <f t="shared" si="21"/>
        <v xml:space="preserve"> </v>
      </c>
      <c r="R51" s="3" t="str">
        <f t="shared" ref="R51:R62" si="23">IF(OR($H51=R$7,$J51=R$7),1," ")</f>
        <v xml:space="preserve"> </v>
      </c>
      <c r="S51" s="3">
        <f t="shared" si="9"/>
        <v>1</v>
      </c>
      <c r="T51" s="3">
        <v>1</v>
      </c>
      <c r="U51" s="3" t="str">
        <f t="shared" si="17"/>
        <v xml:space="preserve"> </v>
      </c>
      <c r="V51" s="63" t="str">
        <f t="shared" ref="V51:V62" si="24">IF(OR($H51=V$7,$J51=V$7),1," ")</f>
        <v xml:space="preserve"> </v>
      </c>
      <c r="W51" s="13" t="s">
        <v>100</v>
      </c>
      <c r="X51" s="66"/>
      <c r="Y51" s="66"/>
    </row>
    <row r="52" spans="1:25" ht="69.75" customHeight="1" x14ac:dyDescent="0.25">
      <c r="A52" s="43" t="s">
        <v>94</v>
      </c>
      <c r="B52" s="44" t="s">
        <v>30</v>
      </c>
      <c r="C52" s="44" t="s">
        <v>169</v>
      </c>
      <c r="D52" s="7" t="s">
        <v>55</v>
      </c>
      <c r="E52" s="5" t="s">
        <v>23</v>
      </c>
      <c r="F52" s="5">
        <v>3</v>
      </c>
      <c r="G52" s="11">
        <v>44726</v>
      </c>
      <c r="H52" s="5">
        <f t="shared" si="18"/>
        <v>6</v>
      </c>
      <c r="I52" s="11">
        <v>44849</v>
      </c>
      <c r="J52" s="5">
        <f t="shared" si="19"/>
        <v>10</v>
      </c>
      <c r="K52" s="3" t="str">
        <f t="shared" si="10"/>
        <v xml:space="preserve"> </v>
      </c>
      <c r="L52" s="3" t="str">
        <f t="shared" si="14"/>
        <v xml:space="preserve"> </v>
      </c>
      <c r="M52" s="3" t="str">
        <f t="shared" si="11"/>
        <v xml:space="preserve"> </v>
      </c>
      <c r="N52" s="3" t="str">
        <f>IF(OR($H52=N$7,$J52=N$7),1," ")</f>
        <v xml:space="preserve"> </v>
      </c>
      <c r="O52" s="3" t="str">
        <f t="shared" ref="O52:O62" si="25">IF(OR($H52=O$7,$J52=O$7),1," ")</f>
        <v xml:space="preserve"> </v>
      </c>
      <c r="P52" s="3">
        <f t="shared" si="22"/>
        <v>1</v>
      </c>
      <c r="Q52" s="3" t="str">
        <f t="shared" si="21"/>
        <v xml:space="preserve"> </v>
      </c>
      <c r="R52" s="3" t="str">
        <f t="shared" si="23"/>
        <v xml:space="preserve"> </v>
      </c>
      <c r="S52" s="3" t="str">
        <f t="shared" si="9"/>
        <v xml:space="preserve"> </v>
      </c>
      <c r="T52" s="3">
        <f>IF(OR($H52=T$7,$J52=T$7),1," ")</f>
        <v>1</v>
      </c>
      <c r="U52" s="3" t="str">
        <f t="shared" si="17"/>
        <v xml:space="preserve"> </v>
      </c>
      <c r="V52" s="63" t="str">
        <f t="shared" si="24"/>
        <v xml:space="preserve"> </v>
      </c>
      <c r="W52" s="13" t="s">
        <v>100</v>
      </c>
      <c r="X52" s="66"/>
      <c r="Y52" s="66"/>
    </row>
    <row r="53" spans="1:25" ht="69.75" customHeight="1" x14ac:dyDescent="0.25">
      <c r="A53" s="40" t="s">
        <v>73</v>
      </c>
      <c r="B53" s="41" t="s">
        <v>18</v>
      </c>
      <c r="C53" s="41" t="s">
        <v>164</v>
      </c>
      <c r="D53" s="36" t="s">
        <v>127</v>
      </c>
      <c r="E53" s="30" t="s">
        <v>107</v>
      </c>
      <c r="F53" s="30">
        <v>15</v>
      </c>
      <c r="G53" s="31">
        <v>44592</v>
      </c>
      <c r="H53" s="30">
        <f t="shared" si="18"/>
        <v>1</v>
      </c>
      <c r="I53" s="31">
        <v>44865</v>
      </c>
      <c r="J53" s="30">
        <f t="shared" si="19"/>
        <v>10</v>
      </c>
      <c r="K53" s="32">
        <f t="shared" si="10"/>
        <v>1</v>
      </c>
      <c r="L53" s="32" t="str">
        <f t="shared" si="14"/>
        <v xml:space="preserve"> </v>
      </c>
      <c r="M53" s="32" t="str">
        <f t="shared" si="11"/>
        <v xml:space="preserve"> </v>
      </c>
      <c r="N53" s="32">
        <v>1</v>
      </c>
      <c r="O53" s="32" t="str">
        <f t="shared" si="25"/>
        <v xml:space="preserve"> </v>
      </c>
      <c r="P53" s="32" t="str">
        <f t="shared" si="22"/>
        <v xml:space="preserve"> </v>
      </c>
      <c r="Q53" s="32">
        <v>1</v>
      </c>
      <c r="R53" s="32" t="str">
        <f t="shared" si="23"/>
        <v xml:space="preserve"> </v>
      </c>
      <c r="S53" s="32" t="str">
        <f t="shared" si="9"/>
        <v xml:space="preserve"> </v>
      </c>
      <c r="T53" s="32">
        <v>1</v>
      </c>
      <c r="U53" s="32" t="str">
        <f t="shared" si="17"/>
        <v xml:space="preserve"> </v>
      </c>
      <c r="V53" s="62" t="str">
        <f t="shared" si="24"/>
        <v xml:space="preserve"> </v>
      </c>
      <c r="W53" s="13" t="s">
        <v>100</v>
      </c>
      <c r="X53" s="66"/>
      <c r="Y53" s="66"/>
    </row>
    <row r="54" spans="1:25" ht="69.75" customHeight="1" x14ac:dyDescent="0.25">
      <c r="A54" s="43" t="s">
        <v>103</v>
      </c>
      <c r="B54" s="44" t="s">
        <v>103</v>
      </c>
      <c r="C54" s="44" t="s">
        <v>92</v>
      </c>
      <c r="D54" s="7" t="s">
        <v>155</v>
      </c>
      <c r="E54" s="5" t="s">
        <v>90</v>
      </c>
      <c r="F54" s="5">
        <v>2</v>
      </c>
      <c r="G54" s="11">
        <v>44565</v>
      </c>
      <c r="H54" s="5">
        <f t="shared" si="18"/>
        <v>1</v>
      </c>
      <c r="I54" s="11">
        <v>44897</v>
      </c>
      <c r="J54" s="5">
        <f t="shared" si="19"/>
        <v>12</v>
      </c>
      <c r="K54" s="12">
        <f t="shared" si="10"/>
        <v>1</v>
      </c>
      <c r="L54" s="12" t="str">
        <f t="shared" si="14"/>
        <v xml:space="preserve"> </v>
      </c>
      <c r="M54" s="12" t="str">
        <f t="shared" si="11"/>
        <v xml:space="preserve"> </v>
      </c>
      <c r="N54" s="12" t="str">
        <f t="shared" ref="N54:N62" si="26">IF(OR($H54=N$7,$J54=N$7),1," ")</f>
        <v xml:space="preserve"> </v>
      </c>
      <c r="O54" s="12" t="str">
        <f t="shared" si="25"/>
        <v xml:space="preserve"> </v>
      </c>
      <c r="P54" s="12" t="str">
        <f t="shared" si="22"/>
        <v xml:space="preserve"> </v>
      </c>
      <c r="Q54" s="12" t="str">
        <f t="shared" ref="Q54:Q62" si="27">IF(OR($H54=Q$7,$J54=Q$7),1," ")</f>
        <v xml:space="preserve"> </v>
      </c>
      <c r="R54" s="12" t="str">
        <f t="shared" si="23"/>
        <v xml:space="preserve"> </v>
      </c>
      <c r="S54" s="12" t="str">
        <f t="shared" si="9"/>
        <v xml:space="preserve"> </v>
      </c>
      <c r="T54" s="12" t="str">
        <f t="shared" ref="T54:T62" si="28">IF(OR($H54=T$7,$J54=T$7),1," ")</f>
        <v xml:space="preserve"> </v>
      </c>
      <c r="U54" s="12" t="str">
        <f t="shared" si="17"/>
        <v xml:space="preserve"> </v>
      </c>
      <c r="V54" s="64">
        <f t="shared" si="24"/>
        <v>1</v>
      </c>
      <c r="W54" s="13" t="s">
        <v>100</v>
      </c>
      <c r="X54" s="66"/>
      <c r="Y54" s="66"/>
    </row>
    <row r="55" spans="1:25" ht="69.75" customHeight="1" x14ac:dyDescent="0.25">
      <c r="A55" s="43" t="s">
        <v>103</v>
      </c>
      <c r="B55" s="44" t="s">
        <v>103</v>
      </c>
      <c r="C55" s="45" t="s">
        <v>74</v>
      </c>
      <c r="D55" s="7" t="s">
        <v>158</v>
      </c>
      <c r="E55" s="5" t="s">
        <v>90</v>
      </c>
      <c r="F55" s="5">
        <f>+I55-G55</f>
        <v>63</v>
      </c>
      <c r="G55" s="11">
        <v>44566</v>
      </c>
      <c r="H55" s="5">
        <f t="shared" si="18"/>
        <v>1</v>
      </c>
      <c r="I55" s="11">
        <v>44629</v>
      </c>
      <c r="J55" s="5">
        <f t="shared" si="19"/>
        <v>3</v>
      </c>
      <c r="K55" s="12">
        <f t="shared" si="10"/>
        <v>1</v>
      </c>
      <c r="L55" s="12" t="str">
        <f t="shared" si="14"/>
        <v xml:space="preserve"> </v>
      </c>
      <c r="M55" s="12">
        <f t="shared" si="11"/>
        <v>1</v>
      </c>
      <c r="N55" s="3" t="str">
        <f t="shared" si="26"/>
        <v xml:space="preserve"> </v>
      </c>
      <c r="O55" s="3" t="str">
        <f t="shared" si="25"/>
        <v xml:space="preserve"> </v>
      </c>
      <c r="P55" s="3" t="str">
        <f t="shared" si="22"/>
        <v xml:space="preserve"> </v>
      </c>
      <c r="Q55" s="3" t="str">
        <f t="shared" si="27"/>
        <v xml:space="preserve"> </v>
      </c>
      <c r="R55" s="3" t="str">
        <f t="shared" si="23"/>
        <v xml:space="preserve"> </v>
      </c>
      <c r="S55" s="3" t="str">
        <f t="shared" si="9"/>
        <v xml:space="preserve"> </v>
      </c>
      <c r="T55" s="3" t="str">
        <f t="shared" si="28"/>
        <v xml:space="preserve"> </v>
      </c>
      <c r="U55" s="3" t="str">
        <f t="shared" si="17"/>
        <v xml:space="preserve"> </v>
      </c>
      <c r="V55" s="63" t="str">
        <f t="shared" si="24"/>
        <v xml:space="preserve"> </v>
      </c>
      <c r="W55" s="13" t="s">
        <v>100</v>
      </c>
      <c r="X55" s="66"/>
      <c r="Y55" s="66"/>
    </row>
    <row r="56" spans="1:25" ht="69.75" customHeight="1" x14ac:dyDescent="0.25">
      <c r="A56" s="43" t="s">
        <v>103</v>
      </c>
      <c r="B56" s="44" t="s">
        <v>103</v>
      </c>
      <c r="C56" s="44" t="s">
        <v>86</v>
      </c>
      <c r="D56" s="7" t="s">
        <v>156</v>
      </c>
      <c r="E56" s="5" t="s">
        <v>87</v>
      </c>
      <c r="F56" s="5">
        <v>2</v>
      </c>
      <c r="G56" s="11">
        <v>44566</v>
      </c>
      <c r="H56" s="5">
        <f t="shared" si="18"/>
        <v>1</v>
      </c>
      <c r="I56" s="11">
        <v>44902</v>
      </c>
      <c r="J56" s="5">
        <f t="shared" si="19"/>
        <v>12</v>
      </c>
      <c r="K56" s="12">
        <f t="shared" si="10"/>
        <v>1</v>
      </c>
      <c r="L56" s="12" t="str">
        <f t="shared" si="14"/>
        <v xml:space="preserve"> </v>
      </c>
      <c r="M56" s="12" t="str">
        <f t="shared" si="11"/>
        <v xml:space="preserve"> </v>
      </c>
      <c r="N56" s="12" t="str">
        <f t="shared" si="26"/>
        <v xml:space="preserve"> </v>
      </c>
      <c r="O56" s="12" t="str">
        <f t="shared" si="25"/>
        <v xml:space="preserve"> </v>
      </c>
      <c r="P56" s="12" t="str">
        <f t="shared" si="22"/>
        <v xml:space="preserve"> </v>
      </c>
      <c r="Q56" s="12" t="str">
        <f t="shared" si="27"/>
        <v xml:space="preserve"> </v>
      </c>
      <c r="R56" s="12" t="str">
        <f t="shared" si="23"/>
        <v xml:space="preserve"> </v>
      </c>
      <c r="S56" s="12" t="str">
        <f t="shared" si="9"/>
        <v xml:space="preserve"> </v>
      </c>
      <c r="T56" s="12" t="str">
        <f t="shared" si="28"/>
        <v xml:space="preserve"> </v>
      </c>
      <c r="U56" s="12" t="str">
        <f t="shared" si="17"/>
        <v xml:space="preserve"> </v>
      </c>
      <c r="V56" s="64">
        <f t="shared" si="24"/>
        <v>1</v>
      </c>
      <c r="W56" s="13" t="s">
        <v>100</v>
      </c>
      <c r="X56" s="66"/>
      <c r="Y56" s="66"/>
    </row>
    <row r="57" spans="1:25" ht="69.75" customHeight="1" x14ac:dyDescent="0.25">
      <c r="A57" s="43" t="s">
        <v>103</v>
      </c>
      <c r="B57" s="44" t="s">
        <v>103</v>
      </c>
      <c r="C57" s="44" t="s">
        <v>88</v>
      </c>
      <c r="D57" s="7" t="s">
        <v>157</v>
      </c>
      <c r="E57" s="5" t="s">
        <v>107</v>
      </c>
      <c r="F57" s="5">
        <v>1</v>
      </c>
      <c r="G57" s="11">
        <v>44566</v>
      </c>
      <c r="H57" s="5">
        <f t="shared" si="18"/>
        <v>1</v>
      </c>
      <c r="I57" s="11">
        <v>44748</v>
      </c>
      <c r="J57" s="5">
        <f t="shared" si="19"/>
        <v>7</v>
      </c>
      <c r="K57" s="3">
        <f t="shared" si="10"/>
        <v>1</v>
      </c>
      <c r="L57" s="3" t="str">
        <f t="shared" si="14"/>
        <v xml:space="preserve"> </v>
      </c>
      <c r="M57" s="3" t="str">
        <f t="shared" si="11"/>
        <v xml:space="preserve"> </v>
      </c>
      <c r="N57" s="3" t="str">
        <f t="shared" si="26"/>
        <v xml:space="preserve"> </v>
      </c>
      <c r="O57" s="3" t="str">
        <f t="shared" si="25"/>
        <v xml:space="preserve"> </v>
      </c>
      <c r="P57" s="3" t="str">
        <f t="shared" si="22"/>
        <v xml:space="preserve"> </v>
      </c>
      <c r="Q57" s="3">
        <f t="shared" si="27"/>
        <v>1</v>
      </c>
      <c r="R57" s="3" t="str">
        <f t="shared" si="23"/>
        <v xml:space="preserve"> </v>
      </c>
      <c r="S57" s="3" t="str">
        <f t="shared" si="9"/>
        <v xml:space="preserve"> </v>
      </c>
      <c r="T57" s="3" t="str">
        <f t="shared" si="28"/>
        <v xml:space="preserve"> </v>
      </c>
      <c r="U57" s="3" t="str">
        <f t="shared" si="17"/>
        <v xml:space="preserve"> </v>
      </c>
      <c r="V57" s="63" t="str">
        <f t="shared" si="24"/>
        <v xml:space="preserve"> </v>
      </c>
      <c r="W57" s="13" t="s">
        <v>100</v>
      </c>
      <c r="X57" s="66"/>
      <c r="Y57" s="66"/>
    </row>
    <row r="58" spans="1:25" ht="69.75" customHeight="1" x14ac:dyDescent="0.25">
      <c r="A58" s="43" t="s">
        <v>103</v>
      </c>
      <c r="B58" s="44" t="s">
        <v>103</v>
      </c>
      <c r="C58" s="44" t="s">
        <v>91</v>
      </c>
      <c r="D58" s="7" t="s">
        <v>154</v>
      </c>
      <c r="E58" s="5" t="s">
        <v>90</v>
      </c>
      <c r="F58" s="5">
        <v>1</v>
      </c>
      <c r="G58" s="11">
        <v>44570</v>
      </c>
      <c r="H58" s="5">
        <f t="shared" si="18"/>
        <v>1</v>
      </c>
      <c r="I58" s="11">
        <v>44907</v>
      </c>
      <c r="J58" s="5">
        <f t="shared" si="19"/>
        <v>12</v>
      </c>
      <c r="K58" s="12">
        <f t="shared" si="10"/>
        <v>1</v>
      </c>
      <c r="L58" s="12" t="str">
        <f t="shared" si="14"/>
        <v xml:space="preserve"> </v>
      </c>
      <c r="M58" s="12" t="str">
        <f t="shared" si="11"/>
        <v xml:space="preserve"> </v>
      </c>
      <c r="N58" s="12" t="str">
        <f t="shared" si="26"/>
        <v xml:space="preserve"> </v>
      </c>
      <c r="O58" s="12" t="str">
        <f t="shared" si="25"/>
        <v xml:space="preserve"> </v>
      </c>
      <c r="P58" s="12" t="str">
        <f t="shared" si="22"/>
        <v xml:space="preserve"> </v>
      </c>
      <c r="Q58" s="12" t="str">
        <f t="shared" si="27"/>
        <v xml:space="preserve"> </v>
      </c>
      <c r="R58" s="12" t="str">
        <f t="shared" si="23"/>
        <v xml:space="preserve"> </v>
      </c>
      <c r="S58" s="12" t="str">
        <f t="shared" si="9"/>
        <v xml:space="preserve"> </v>
      </c>
      <c r="T58" s="12" t="str">
        <f t="shared" si="28"/>
        <v xml:space="preserve"> </v>
      </c>
      <c r="U58" s="12" t="str">
        <f t="shared" si="17"/>
        <v xml:space="preserve"> </v>
      </c>
      <c r="V58" s="64">
        <f t="shared" si="24"/>
        <v>1</v>
      </c>
      <c r="W58" s="13" t="s">
        <v>100</v>
      </c>
      <c r="X58" s="66"/>
      <c r="Y58" s="66"/>
    </row>
    <row r="59" spans="1:25" ht="69.75" customHeight="1" x14ac:dyDescent="0.25">
      <c r="A59" s="43" t="s">
        <v>103</v>
      </c>
      <c r="B59" s="44" t="s">
        <v>103</v>
      </c>
      <c r="C59" s="45" t="s">
        <v>78</v>
      </c>
      <c r="D59" s="7" t="s">
        <v>153</v>
      </c>
      <c r="E59" s="5" t="s">
        <v>90</v>
      </c>
      <c r="F59" s="5">
        <v>5</v>
      </c>
      <c r="G59" s="11">
        <f>+I59-F59</f>
        <v>44601</v>
      </c>
      <c r="H59" s="5">
        <f t="shared" si="18"/>
        <v>2</v>
      </c>
      <c r="I59" s="11">
        <v>44606</v>
      </c>
      <c r="J59" s="5">
        <f t="shared" si="19"/>
        <v>2</v>
      </c>
      <c r="K59" s="3" t="str">
        <f t="shared" si="10"/>
        <v xml:space="preserve"> </v>
      </c>
      <c r="L59" s="3">
        <f t="shared" si="14"/>
        <v>1</v>
      </c>
      <c r="M59" s="3" t="str">
        <f t="shared" si="11"/>
        <v xml:space="preserve"> </v>
      </c>
      <c r="N59" s="3" t="str">
        <f t="shared" si="26"/>
        <v xml:space="preserve"> </v>
      </c>
      <c r="O59" s="3" t="str">
        <f t="shared" si="25"/>
        <v xml:space="preserve"> </v>
      </c>
      <c r="P59" s="3" t="str">
        <f t="shared" si="22"/>
        <v xml:space="preserve"> </v>
      </c>
      <c r="Q59" s="3" t="str">
        <f t="shared" si="27"/>
        <v xml:space="preserve"> </v>
      </c>
      <c r="R59" s="3" t="str">
        <f t="shared" si="23"/>
        <v xml:space="preserve"> </v>
      </c>
      <c r="S59" s="3" t="str">
        <f t="shared" si="9"/>
        <v xml:space="preserve"> </v>
      </c>
      <c r="T59" s="3" t="str">
        <f t="shared" si="28"/>
        <v xml:space="preserve"> </v>
      </c>
      <c r="U59" s="3" t="str">
        <f t="shared" si="17"/>
        <v xml:space="preserve"> </v>
      </c>
      <c r="V59" s="63" t="str">
        <f t="shared" si="24"/>
        <v xml:space="preserve"> </v>
      </c>
      <c r="W59" s="13" t="s">
        <v>100</v>
      </c>
      <c r="X59" s="66"/>
      <c r="Y59" s="66"/>
    </row>
    <row r="60" spans="1:25" ht="69.75" customHeight="1" x14ac:dyDescent="0.25">
      <c r="A60" s="43" t="s">
        <v>103</v>
      </c>
      <c r="B60" s="44" t="s">
        <v>103</v>
      </c>
      <c r="C60" s="45" t="s">
        <v>75</v>
      </c>
      <c r="D60" s="7" t="s">
        <v>150</v>
      </c>
      <c r="E60" s="5" t="s">
        <v>90</v>
      </c>
      <c r="F60" s="5">
        <f>+I60-G60</f>
        <v>75</v>
      </c>
      <c r="G60" s="11">
        <v>44624</v>
      </c>
      <c r="H60" s="5">
        <f t="shared" si="18"/>
        <v>3</v>
      </c>
      <c r="I60" s="11">
        <v>44699</v>
      </c>
      <c r="J60" s="5">
        <f t="shared" si="19"/>
        <v>5</v>
      </c>
      <c r="K60" s="3" t="str">
        <f t="shared" si="10"/>
        <v xml:space="preserve"> </v>
      </c>
      <c r="L60" s="3" t="str">
        <f t="shared" si="14"/>
        <v xml:space="preserve"> </v>
      </c>
      <c r="M60" s="12">
        <f t="shared" si="11"/>
        <v>1</v>
      </c>
      <c r="N60" s="12" t="str">
        <f t="shared" si="26"/>
        <v xml:space="preserve"> </v>
      </c>
      <c r="O60" s="12">
        <f t="shared" si="25"/>
        <v>1</v>
      </c>
      <c r="P60" s="3" t="str">
        <f t="shared" si="22"/>
        <v xml:space="preserve"> </v>
      </c>
      <c r="Q60" s="3" t="str">
        <f t="shared" si="27"/>
        <v xml:space="preserve"> </v>
      </c>
      <c r="R60" s="3" t="str">
        <f t="shared" si="23"/>
        <v xml:space="preserve"> </v>
      </c>
      <c r="S60" s="3" t="str">
        <f t="shared" si="9"/>
        <v xml:space="preserve"> </v>
      </c>
      <c r="T60" s="3" t="str">
        <f t="shared" si="28"/>
        <v xml:space="preserve"> </v>
      </c>
      <c r="U60" s="3" t="str">
        <f t="shared" si="17"/>
        <v xml:space="preserve"> </v>
      </c>
      <c r="V60" s="63" t="str">
        <f t="shared" si="24"/>
        <v xml:space="preserve"> </v>
      </c>
      <c r="W60" s="13" t="s">
        <v>100</v>
      </c>
      <c r="X60" s="66"/>
      <c r="Y60" s="66"/>
    </row>
    <row r="61" spans="1:25" ht="69.75" customHeight="1" x14ac:dyDescent="0.25">
      <c r="A61" s="43" t="s">
        <v>103</v>
      </c>
      <c r="B61" s="44" t="s">
        <v>103</v>
      </c>
      <c r="C61" s="44" t="s">
        <v>76</v>
      </c>
      <c r="D61" s="7" t="s">
        <v>151</v>
      </c>
      <c r="E61" s="5" t="s">
        <v>90</v>
      </c>
      <c r="F61" s="5">
        <f>+I61-G61</f>
        <v>119</v>
      </c>
      <c r="G61" s="11">
        <v>44704</v>
      </c>
      <c r="H61" s="5">
        <f t="shared" si="18"/>
        <v>5</v>
      </c>
      <c r="I61" s="11">
        <v>44823</v>
      </c>
      <c r="J61" s="5">
        <f t="shared" si="19"/>
        <v>9</v>
      </c>
      <c r="K61" s="3" t="str">
        <f t="shared" si="10"/>
        <v xml:space="preserve"> </v>
      </c>
      <c r="L61" s="3" t="str">
        <f t="shared" si="14"/>
        <v xml:space="preserve"> </v>
      </c>
      <c r="M61" s="3" t="str">
        <f t="shared" si="11"/>
        <v xml:space="preserve"> </v>
      </c>
      <c r="N61" s="3" t="str">
        <f t="shared" si="26"/>
        <v xml:space="preserve"> </v>
      </c>
      <c r="O61" s="12">
        <f t="shared" si="25"/>
        <v>1</v>
      </c>
      <c r="P61" s="12" t="str">
        <f t="shared" si="22"/>
        <v xml:space="preserve"> </v>
      </c>
      <c r="Q61" s="12" t="str">
        <f t="shared" si="27"/>
        <v xml:space="preserve"> </v>
      </c>
      <c r="R61" s="12" t="str">
        <f t="shared" si="23"/>
        <v xml:space="preserve"> </v>
      </c>
      <c r="S61" s="12">
        <f t="shared" si="9"/>
        <v>1</v>
      </c>
      <c r="T61" s="3" t="str">
        <f t="shared" si="28"/>
        <v xml:space="preserve"> </v>
      </c>
      <c r="U61" s="3" t="str">
        <f t="shared" si="17"/>
        <v xml:space="preserve"> </v>
      </c>
      <c r="V61" s="63" t="str">
        <f t="shared" si="24"/>
        <v xml:space="preserve"> </v>
      </c>
      <c r="W61" s="13" t="s">
        <v>100</v>
      </c>
      <c r="X61" s="66"/>
      <c r="Y61" s="66"/>
    </row>
    <row r="62" spans="1:25" ht="69.75" customHeight="1" thickBot="1" x14ac:dyDescent="0.3">
      <c r="A62" s="46" t="s">
        <v>94</v>
      </c>
      <c r="B62" s="47" t="s">
        <v>103</v>
      </c>
      <c r="C62" s="48" t="s">
        <v>77</v>
      </c>
      <c r="D62" s="25" t="s">
        <v>152</v>
      </c>
      <c r="E62" s="26" t="s">
        <v>90</v>
      </c>
      <c r="F62" s="26">
        <f>+I62-G62</f>
        <v>65</v>
      </c>
      <c r="G62" s="27">
        <v>44825</v>
      </c>
      <c r="H62" s="26">
        <f t="shared" si="18"/>
        <v>9</v>
      </c>
      <c r="I62" s="27">
        <v>44890</v>
      </c>
      <c r="J62" s="26">
        <f t="shared" si="19"/>
        <v>11</v>
      </c>
      <c r="K62" s="28" t="str">
        <f t="shared" si="10"/>
        <v xml:space="preserve"> </v>
      </c>
      <c r="L62" s="28" t="str">
        <f t="shared" si="14"/>
        <v xml:space="preserve"> </v>
      </c>
      <c r="M62" s="28" t="str">
        <f t="shared" si="11"/>
        <v xml:space="preserve"> </v>
      </c>
      <c r="N62" s="28" t="str">
        <f t="shared" si="26"/>
        <v xml:space="preserve"> </v>
      </c>
      <c r="O62" s="28" t="str">
        <f t="shared" si="25"/>
        <v xml:space="preserve"> </v>
      </c>
      <c r="P62" s="28" t="str">
        <f t="shared" si="22"/>
        <v xml:space="preserve"> </v>
      </c>
      <c r="Q62" s="28" t="str">
        <f t="shared" si="27"/>
        <v xml:space="preserve"> </v>
      </c>
      <c r="R62" s="28" t="str">
        <f t="shared" si="23"/>
        <v xml:space="preserve"> </v>
      </c>
      <c r="S62" s="37">
        <f t="shared" si="9"/>
        <v>1</v>
      </c>
      <c r="T62" s="37" t="str">
        <f t="shared" si="28"/>
        <v xml:space="preserve"> </v>
      </c>
      <c r="U62" s="37">
        <f t="shared" si="17"/>
        <v>1</v>
      </c>
      <c r="V62" s="65" t="str">
        <f t="shared" si="24"/>
        <v xml:space="preserve"> </v>
      </c>
      <c r="W62" s="13" t="s">
        <v>100</v>
      </c>
      <c r="X62" s="66"/>
      <c r="Y62" s="66"/>
    </row>
    <row r="63" spans="1:25" ht="33.75" customHeight="1" x14ac:dyDescent="0.25"/>
    <row r="64" spans="1:25" x14ac:dyDescent="0.25">
      <c r="G64" s="8"/>
      <c r="I64" s="8"/>
      <c r="K64" s="8"/>
      <c r="L64" s="8"/>
      <c r="M64" s="8"/>
    </row>
    <row r="65" spans="7:13" x14ac:dyDescent="0.25">
      <c r="G65" s="8"/>
      <c r="I65" s="8"/>
      <c r="K65" s="8"/>
      <c r="L65" s="8"/>
      <c r="M65" s="8"/>
    </row>
    <row r="66" spans="7:13" x14ac:dyDescent="0.25">
      <c r="G66" s="8"/>
      <c r="I66" s="8"/>
      <c r="K66" s="8"/>
      <c r="L66" s="8"/>
      <c r="M66" s="8"/>
    </row>
    <row r="67" spans="7:13" x14ac:dyDescent="0.25">
      <c r="G67" s="8"/>
      <c r="I67" s="8"/>
      <c r="K67" s="8"/>
      <c r="L67" s="8"/>
      <c r="M67" s="8"/>
    </row>
    <row r="68" spans="7:13" x14ac:dyDescent="0.25">
      <c r="G68" s="8"/>
      <c r="I68" s="8"/>
      <c r="K68" s="8"/>
      <c r="L68" s="8"/>
      <c r="M68" s="8"/>
    </row>
    <row r="69" spans="7:13" x14ac:dyDescent="0.25">
      <c r="G69" s="8"/>
      <c r="I69" s="8"/>
      <c r="K69" s="8"/>
      <c r="L69" s="8"/>
      <c r="M69" s="8"/>
    </row>
    <row r="70" spans="7:13" x14ac:dyDescent="0.25">
      <c r="G70" s="8"/>
      <c r="I70" s="8"/>
      <c r="K70" s="8"/>
      <c r="L70" s="8"/>
      <c r="M70" s="8"/>
    </row>
    <row r="1048551" spans="9:9" ht="28.5" x14ac:dyDescent="0.25">
      <c r="I1048551" s="11"/>
    </row>
  </sheetData>
  <protectedRanges>
    <protectedRange algorithmName="SHA-512" hashValue="DEhtgLWWX1fGTfY6/jrV83UQn2eRyEcf52ixXqwJG1h9snypFLTtsrlTn4v+3Jfc8qsPtJTcbYO5FAd7DzT8Lw==" saltValue="QsONzCYV9PF/Cm9GQzUNrg==" spinCount="100000" sqref="C60" name="Rango1"/>
  </protectedRanges>
  <autoFilter ref="A8:V62" xr:uid="{00000000-0009-0000-0000-000004000000}"/>
  <sortState xmlns:xlrd2="http://schemas.microsoft.com/office/spreadsheetml/2017/richdata2" ref="A9:V62">
    <sortCondition ref="B9:B62"/>
    <sortCondition ref="G9:G62"/>
  </sortState>
  <mergeCells count="18">
    <mergeCell ref="B6:J6"/>
    <mergeCell ref="N5:Q5"/>
    <mergeCell ref="K5:M5"/>
    <mergeCell ref="U5:V5"/>
    <mergeCell ref="N6:V6"/>
    <mergeCell ref="K6:M6"/>
    <mergeCell ref="B1:M1"/>
    <mergeCell ref="B2:M2"/>
    <mergeCell ref="B3:M3"/>
    <mergeCell ref="A1:A3"/>
    <mergeCell ref="R5:T5"/>
    <mergeCell ref="B5:J5"/>
    <mergeCell ref="R1:V1"/>
    <mergeCell ref="R2:V2"/>
    <mergeCell ref="R3:V3"/>
    <mergeCell ref="N1:Q1"/>
    <mergeCell ref="N2:Q2"/>
    <mergeCell ref="N3:Q3"/>
  </mergeCells>
  <conditionalFormatting sqref="K9:V22 K24:V62">
    <cfRule type="cellIs" dxfId="6" priority="148" operator="equal">
      <formula>1</formula>
    </cfRule>
  </conditionalFormatting>
  <conditionalFormatting sqref="K23:V23">
    <cfRule type="cellIs" dxfId="5" priority="19" operator="equal">
      <formula>1</formula>
    </cfRule>
  </conditionalFormatting>
  <conditionalFormatting sqref="W9:W62">
    <cfRule type="cellIs" dxfId="4" priority="1" operator="equal">
      <formula>1</formula>
    </cfRule>
  </conditionalFormatting>
  <conditionalFormatting sqref="W9:W62">
    <cfRule type="containsText" dxfId="3" priority="2" operator="containsText" text="PROGRAMADA">
      <formula>NOT(ISERROR(SEARCH("PROGRAMADA",W9)))</formula>
    </cfRule>
    <cfRule type="containsText" dxfId="2" priority="3" operator="containsText" text="CUMPLIDA">
      <formula>NOT(ISERROR(SEARCH("CUMPLIDA",W9)))</formula>
    </cfRule>
    <cfRule type="containsText" dxfId="1" priority="4" operator="containsText" text="EN CURSO">
      <formula>NOT(ISERROR(SEARCH("EN CURSO",W9)))</formula>
    </cfRule>
    <cfRule type="cellIs" dxfId="0" priority="5" operator="equal">
      <formula>"""VENCIDA"""</formula>
    </cfRule>
  </conditionalFormatting>
  <dataValidations count="1">
    <dataValidation type="list" allowBlank="1" showInputMessage="1" showErrorMessage="1" sqref="W9:W62" xr:uid="{00000000-0002-0000-0400-000000000000}">
      <formula1>$AC$10:$AC$14</formula1>
    </dataValidation>
  </dataValidations>
  <printOptions horizontalCentered="1"/>
  <pageMargins left="0.70866141732283472" right="0.70866141732283472" top="0.74803149606299213" bottom="0.74803149606299213" header="0.31496062992125984" footer="0.31496062992125984"/>
  <pageSetup scale="25" fitToHeight="3" orientation="landscape" r:id="rId1"/>
  <headerFooter>
    <oddFooter>&amp;L&amp;14Elaboró:
Diana Constanza Ramírez Ardila
Asesora de Control Interno&amp;C&amp;14Aprobó
Juan Carlos López López
Director General
Presidente Comité Institucional de Coordinación de Control Interno&amp;R&amp;14Fecha: 31 - Enero -2022
Acta No. 1  Comité ICCI
&amp;P de &amp;N</oddFooter>
  </headerFooter>
  <colBreaks count="1" manualBreakCount="1">
    <brk id="3" max="61"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08"/>
  <sheetViews>
    <sheetView workbookViewId="0">
      <selection activeCell="A10" sqref="A10:C10"/>
    </sheetView>
  </sheetViews>
  <sheetFormatPr baseColWidth="10" defaultRowHeight="15" x14ac:dyDescent="0.25"/>
  <cols>
    <col min="1" max="1" width="32.28515625" customWidth="1"/>
    <col min="2" max="2" width="38" customWidth="1"/>
    <col min="3" max="3" width="17" customWidth="1"/>
    <col min="4" max="6" width="2" customWidth="1"/>
    <col min="7" max="8" width="3" customWidth="1"/>
    <col min="9" max="9" width="12.5703125" customWidth="1"/>
    <col min="10" max="10" width="2" customWidth="1"/>
    <col min="11" max="13" width="3" customWidth="1"/>
    <col min="14" max="14" width="12.5703125" bestFit="1" customWidth="1"/>
  </cols>
  <sheetData>
    <row r="1" spans="1:15" x14ac:dyDescent="0.25">
      <c r="A1" s="17" t="s">
        <v>0</v>
      </c>
      <c r="B1" t="s">
        <v>167</v>
      </c>
    </row>
    <row r="3" spans="1:15" x14ac:dyDescent="0.25">
      <c r="A3" s="17" t="s">
        <v>105</v>
      </c>
      <c r="B3" t="s">
        <v>109</v>
      </c>
      <c r="C3" t="s">
        <v>187</v>
      </c>
    </row>
    <row r="4" spans="1:15" x14ac:dyDescent="0.25">
      <c r="A4" s="18" t="s">
        <v>188</v>
      </c>
      <c r="B4" s="19">
        <v>4</v>
      </c>
      <c r="C4" s="19">
        <v>322</v>
      </c>
    </row>
    <row r="5" spans="1:15" x14ac:dyDescent="0.25">
      <c r="A5" s="18" t="s">
        <v>90</v>
      </c>
      <c r="B5" s="19">
        <v>33</v>
      </c>
      <c r="C5" s="19">
        <v>221</v>
      </c>
    </row>
    <row r="6" spans="1:15" x14ac:dyDescent="0.25">
      <c r="A6" s="18" t="s">
        <v>22</v>
      </c>
      <c r="B6" s="19">
        <v>16</v>
      </c>
      <c r="C6" s="19">
        <v>221</v>
      </c>
    </row>
    <row r="7" spans="1:15" x14ac:dyDescent="0.25">
      <c r="A7" s="18" t="s">
        <v>107</v>
      </c>
      <c r="B7" s="19">
        <v>10</v>
      </c>
      <c r="C7" s="19">
        <v>182</v>
      </c>
    </row>
    <row r="8" spans="1:15" x14ac:dyDescent="0.25">
      <c r="A8" s="18" t="s">
        <v>35</v>
      </c>
      <c r="B8" s="19">
        <v>7</v>
      </c>
      <c r="C8" s="19">
        <v>180</v>
      </c>
    </row>
    <row r="9" spans="1:15" x14ac:dyDescent="0.25">
      <c r="A9" s="18" t="s">
        <v>108</v>
      </c>
      <c r="B9" s="19">
        <v>9</v>
      </c>
      <c r="C9" s="19">
        <v>178</v>
      </c>
    </row>
    <row r="10" spans="1:15" x14ac:dyDescent="0.25">
      <c r="A10" s="18" t="s">
        <v>23</v>
      </c>
      <c r="B10" s="19">
        <v>9</v>
      </c>
      <c r="C10" s="19">
        <v>149</v>
      </c>
      <c r="O10">
        <f>6*20</f>
        <v>120</v>
      </c>
    </row>
    <row r="11" spans="1:15" x14ac:dyDescent="0.25">
      <c r="A11" s="18" t="s">
        <v>189</v>
      </c>
      <c r="B11" s="19">
        <v>4</v>
      </c>
      <c r="C11" s="19">
        <v>60</v>
      </c>
    </row>
    <row r="12" spans="1:15" x14ac:dyDescent="0.25">
      <c r="A12" s="18" t="s">
        <v>84</v>
      </c>
      <c r="B12" s="19">
        <v>7</v>
      </c>
      <c r="C12" s="19">
        <v>48</v>
      </c>
    </row>
    <row r="13" spans="1:15" x14ac:dyDescent="0.25">
      <c r="A13" s="18" t="s">
        <v>87</v>
      </c>
      <c r="B13" s="19">
        <v>12</v>
      </c>
      <c r="C13" s="19">
        <v>24</v>
      </c>
    </row>
    <row r="14" spans="1:15" x14ac:dyDescent="0.25">
      <c r="A14" s="18" t="s">
        <v>104</v>
      </c>
      <c r="B14" s="19">
        <v>1</v>
      </c>
      <c r="C14" s="19">
        <v>8</v>
      </c>
    </row>
    <row r="15" spans="1:15" x14ac:dyDescent="0.25">
      <c r="A15" s="18" t="s">
        <v>106</v>
      </c>
      <c r="B15" s="19">
        <v>112</v>
      </c>
      <c r="C15" s="19">
        <v>1593</v>
      </c>
    </row>
    <row r="16" spans="1:15" x14ac:dyDescent="0.25">
      <c r="A16" s="17" t="s">
        <v>0</v>
      </c>
      <c r="B16" t="s">
        <v>34</v>
      </c>
    </row>
    <row r="18" spans="1:9" x14ac:dyDescent="0.25">
      <c r="A18" s="17" t="s">
        <v>109</v>
      </c>
      <c r="B18" s="17" t="s">
        <v>163</v>
      </c>
    </row>
    <row r="19" spans="1:9" x14ac:dyDescent="0.25">
      <c r="A19" s="17" t="s">
        <v>105</v>
      </c>
      <c r="B19">
        <v>2</v>
      </c>
      <c r="C19">
        <v>4</v>
      </c>
      <c r="D19">
        <v>5</v>
      </c>
      <c r="E19">
        <v>6</v>
      </c>
      <c r="F19">
        <v>8</v>
      </c>
      <c r="G19">
        <v>10</v>
      </c>
      <c r="H19">
        <v>11</v>
      </c>
      <c r="I19" t="s">
        <v>106</v>
      </c>
    </row>
    <row r="20" spans="1:9" x14ac:dyDescent="0.25">
      <c r="A20" s="18" t="s">
        <v>23</v>
      </c>
      <c r="B20" s="19">
        <v>1</v>
      </c>
      <c r="C20" s="19">
        <v>1</v>
      </c>
      <c r="D20" s="19">
        <v>1</v>
      </c>
      <c r="E20" s="19">
        <v>1</v>
      </c>
      <c r="F20" s="19">
        <v>1</v>
      </c>
      <c r="G20" s="19"/>
      <c r="H20" s="19"/>
      <c r="I20" s="19">
        <v>5</v>
      </c>
    </row>
    <row r="21" spans="1:9" x14ac:dyDescent="0.25">
      <c r="A21" s="18" t="s">
        <v>35</v>
      </c>
      <c r="B21" s="19">
        <v>1</v>
      </c>
      <c r="C21" s="19">
        <v>1</v>
      </c>
      <c r="D21" s="19"/>
      <c r="E21" s="19">
        <v>1</v>
      </c>
      <c r="F21" s="19">
        <v>1</v>
      </c>
      <c r="G21" s="19">
        <v>1</v>
      </c>
      <c r="H21" s="19"/>
      <c r="I21" s="19">
        <v>5</v>
      </c>
    </row>
    <row r="22" spans="1:9" x14ac:dyDescent="0.25">
      <c r="A22" s="18" t="s">
        <v>107</v>
      </c>
      <c r="B22" s="19">
        <v>1</v>
      </c>
      <c r="C22" s="19">
        <v>1</v>
      </c>
      <c r="D22" s="19"/>
      <c r="E22" s="19">
        <v>1</v>
      </c>
      <c r="F22" s="19">
        <v>1</v>
      </c>
      <c r="G22" s="19"/>
      <c r="H22" s="19"/>
      <c r="I22" s="19">
        <v>4</v>
      </c>
    </row>
    <row r="23" spans="1:9" x14ac:dyDescent="0.25">
      <c r="A23" s="18" t="s">
        <v>108</v>
      </c>
      <c r="B23" s="19">
        <v>1</v>
      </c>
      <c r="C23" s="19">
        <v>1</v>
      </c>
      <c r="D23" s="19"/>
      <c r="E23" s="19">
        <v>1</v>
      </c>
      <c r="F23" s="19"/>
      <c r="G23" s="19">
        <v>1</v>
      </c>
      <c r="H23" s="19"/>
      <c r="I23" s="19">
        <v>4</v>
      </c>
    </row>
    <row r="24" spans="1:9" x14ac:dyDescent="0.25">
      <c r="A24" s="18" t="s">
        <v>90</v>
      </c>
      <c r="B24" s="19">
        <v>1</v>
      </c>
      <c r="C24" s="19"/>
      <c r="D24" s="19">
        <v>1</v>
      </c>
      <c r="E24" s="19"/>
      <c r="F24" s="19">
        <v>1</v>
      </c>
      <c r="G24" s="19"/>
      <c r="H24" s="19">
        <v>1</v>
      </c>
      <c r="I24" s="19">
        <v>4</v>
      </c>
    </row>
    <row r="25" spans="1:9" x14ac:dyDescent="0.25">
      <c r="A25" s="18" t="s">
        <v>22</v>
      </c>
      <c r="B25" s="19">
        <v>1</v>
      </c>
      <c r="C25" s="19">
        <v>1</v>
      </c>
      <c r="D25" s="19"/>
      <c r="E25" s="19">
        <v>1</v>
      </c>
      <c r="F25" s="19"/>
      <c r="G25" s="19"/>
      <c r="H25" s="19">
        <v>1</v>
      </c>
      <c r="I25" s="19">
        <v>4</v>
      </c>
    </row>
    <row r="26" spans="1:9" x14ac:dyDescent="0.25">
      <c r="A26" s="18" t="s">
        <v>84</v>
      </c>
      <c r="B26" s="19"/>
      <c r="C26" s="19"/>
      <c r="D26" s="19"/>
      <c r="E26" s="19"/>
      <c r="F26" s="19"/>
      <c r="G26" s="19"/>
      <c r="H26" s="19">
        <v>1</v>
      </c>
      <c r="I26" s="19">
        <v>1</v>
      </c>
    </row>
    <row r="27" spans="1:9" x14ac:dyDescent="0.25">
      <c r="A27" s="18" t="s">
        <v>106</v>
      </c>
      <c r="B27" s="19">
        <v>6</v>
      </c>
      <c r="C27" s="19">
        <v>5</v>
      </c>
      <c r="D27" s="19">
        <v>2</v>
      </c>
      <c r="E27" s="19">
        <v>5</v>
      </c>
      <c r="F27" s="19">
        <v>4</v>
      </c>
      <c r="G27" s="19">
        <v>2</v>
      </c>
      <c r="H27" s="19">
        <v>3</v>
      </c>
      <c r="I27" s="19">
        <v>27</v>
      </c>
    </row>
    <row r="29" spans="1:9" x14ac:dyDescent="0.25">
      <c r="A29" s="17" t="s">
        <v>105</v>
      </c>
      <c r="B29" t="s">
        <v>109</v>
      </c>
    </row>
    <row r="30" spans="1:9" x14ac:dyDescent="0.25">
      <c r="A30" s="18" t="s">
        <v>34</v>
      </c>
      <c r="B30" s="19">
        <v>27</v>
      </c>
    </row>
    <row r="31" spans="1:9" x14ac:dyDescent="0.25">
      <c r="A31" s="18" t="s">
        <v>19</v>
      </c>
      <c r="B31" s="19">
        <v>28</v>
      </c>
    </row>
    <row r="32" spans="1:9" x14ac:dyDescent="0.25">
      <c r="A32" s="18" t="s">
        <v>103</v>
      </c>
      <c r="B32" s="19">
        <v>43</v>
      </c>
    </row>
    <row r="33" spans="1:2" x14ac:dyDescent="0.25">
      <c r="A33" s="18" t="s">
        <v>30</v>
      </c>
      <c r="B33" s="19">
        <v>14</v>
      </c>
    </row>
    <row r="34" spans="1:2" x14ac:dyDescent="0.25">
      <c r="A34" s="18" t="s">
        <v>106</v>
      </c>
      <c r="B34" s="19">
        <v>112</v>
      </c>
    </row>
    <row r="37" spans="1:2" x14ac:dyDescent="0.25">
      <c r="A37" s="17" t="s">
        <v>105</v>
      </c>
      <c r="B37" t="s">
        <v>109</v>
      </c>
    </row>
    <row r="38" spans="1:2" x14ac:dyDescent="0.25">
      <c r="A38" s="18" t="s">
        <v>85</v>
      </c>
      <c r="B38" s="19">
        <v>15</v>
      </c>
    </row>
    <row r="39" spans="1:2" x14ac:dyDescent="0.25">
      <c r="A39" s="18" t="s">
        <v>94</v>
      </c>
      <c r="B39" s="19">
        <v>50</v>
      </c>
    </row>
    <row r="40" spans="1:2" x14ac:dyDescent="0.25">
      <c r="A40" s="18" t="s">
        <v>73</v>
      </c>
      <c r="B40" s="19">
        <v>4</v>
      </c>
    </row>
    <row r="41" spans="1:2" x14ac:dyDescent="0.25">
      <c r="A41" s="18" t="s">
        <v>103</v>
      </c>
      <c r="B41" s="19">
        <v>43</v>
      </c>
    </row>
    <row r="42" spans="1:2" x14ac:dyDescent="0.25">
      <c r="A42" s="18" t="s">
        <v>106</v>
      </c>
      <c r="B42" s="19">
        <v>112</v>
      </c>
    </row>
    <row r="43" spans="1:2" x14ac:dyDescent="0.25">
      <c r="A43" s="18"/>
      <c r="B43" s="19"/>
    </row>
    <row r="48" spans="1:2" x14ac:dyDescent="0.25">
      <c r="A48" s="17" t="s">
        <v>105</v>
      </c>
      <c r="B48" t="s">
        <v>109</v>
      </c>
    </row>
    <row r="49" spans="1:2" x14ac:dyDescent="0.25">
      <c r="A49" s="18" t="s">
        <v>94</v>
      </c>
      <c r="B49" s="19">
        <v>50</v>
      </c>
    </row>
    <row r="50" spans="1:2" x14ac:dyDescent="0.25">
      <c r="A50" s="22" t="s">
        <v>124</v>
      </c>
      <c r="B50" s="19">
        <v>1</v>
      </c>
    </row>
    <row r="51" spans="1:2" x14ac:dyDescent="0.25">
      <c r="A51" s="22" t="s">
        <v>64</v>
      </c>
      <c r="B51" s="19">
        <v>1</v>
      </c>
    </row>
    <row r="52" spans="1:2" x14ac:dyDescent="0.25">
      <c r="A52" s="22" t="s">
        <v>65</v>
      </c>
      <c r="B52" s="19">
        <v>1</v>
      </c>
    </row>
    <row r="53" spans="1:2" x14ac:dyDescent="0.25">
      <c r="A53" s="22" t="s">
        <v>62</v>
      </c>
      <c r="B53" s="19">
        <v>1</v>
      </c>
    </row>
    <row r="54" spans="1:2" x14ac:dyDescent="0.25">
      <c r="A54" s="22" t="s">
        <v>67</v>
      </c>
      <c r="B54" s="19">
        <v>1</v>
      </c>
    </row>
    <row r="55" spans="1:2" x14ac:dyDescent="0.25">
      <c r="A55" s="22" t="s">
        <v>58</v>
      </c>
      <c r="B55" s="19">
        <v>1</v>
      </c>
    </row>
    <row r="56" spans="1:2" x14ac:dyDescent="0.25">
      <c r="A56" s="22" t="s">
        <v>59</v>
      </c>
      <c r="B56" s="19">
        <v>1</v>
      </c>
    </row>
    <row r="57" spans="1:2" x14ac:dyDescent="0.25">
      <c r="A57" s="22" t="s">
        <v>110</v>
      </c>
      <c r="B57" s="19">
        <v>1</v>
      </c>
    </row>
    <row r="58" spans="1:2" x14ac:dyDescent="0.25">
      <c r="A58" s="22" t="s">
        <v>49</v>
      </c>
      <c r="B58" s="19">
        <v>1</v>
      </c>
    </row>
    <row r="59" spans="1:2" x14ac:dyDescent="0.25">
      <c r="A59" s="22" t="s">
        <v>51</v>
      </c>
      <c r="B59" s="19">
        <v>1</v>
      </c>
    </row>
    <row r="60" spans="1:2" x14ac:dyDescent="0.25">
      <c r="A60" s="22" t="s">
        <v>111</v>
      </c>
      <c r="B60" s="19">
        <v>1</v>
      </c>
    </row>
    <row r="61" spans="1:2" x14ac:dyDescent="0.25">
      <c r="A61" s="22" t="s">
        <v>56</v>
      </c>
      <c r="B61" s="19">
        <v>1</v>
      </c>
    </row>
    <row r="62" spans="1:2" x14ac:dyDescent="0.25">
      <c r="A62" s="22" t="s">
        <v>41</v>
      </c>
      <c r="B62" s="19">
        <v>1</v>
      </c>
    </row>
    <row r="63" spans="1:2" x14ac:dyDescent="0.25">
      <c r="A63" s="22" t="s">
        <v>68</v>
      </c>
      <c r="B63" s="19">
        <v>1</v>
      </c>
    </row>
    <row r="64" spans="1:2" x14ac:dyDescent="0.25">
      <c r="A64" s="22" t="s">
        <v>39</v>
      </c>
      <c r="B64" s="19">
        <v>1</v>
      </c>
    </row>
    <row r="65" spans="1:2" x14ac:dyDescent="0.25">
      <c r="A65" s="22" t="s">
        <v>25</v>
      </c>
      <c r="B65" s="19">
        <v>2</v>
      </c>
    </row>
    <row r="66" spans="1:2" x14ac:dyDescent="0.25">
      <c r="A66" s="22" t="s">
        <v>32</v>
      </c>
      <c r="B66" s="19">
        <v>1</v>
      </c>
    </row>
    <row r="67" spans="1:2" x14ac:dyDescent="0.25">
      <c r="A67" s="22" t="s">
        <v>63</v>
      </c>
      <c r="B67" s="19">
        <v>1</v>
      </c>
    </row>
    <row r="68" spans="1:2" x14ac:dyDescent="0.25">
      <c r="A68" s="22" t="s">
        <v>115</v>
      </c>
      <c r="B68" s="19">
        <v>1</v>
      </c>
    </row>
    <row r="69" spans="1:2" x14ac:dyDescent="0.25">
      <c r="A69" s="22" t="s">
        <v>112</v>
      </c>
      <c r="B69" s="19">
        <v>1</v>
      </c>
    </row>
    <row r="70" spans="1:2" x14ac:dyDescent="0.25">
      <c r="A70" s="22" t="s">
        <v>117</v>
      </c>
      <c r="B70" s="19">
        <v>1</v>
      </c>
    </row>
    <row r="71" spans="1:2" x14ac:dyDescent="0.25">
      <c r="A71" s="22" t="s">
        <v>162</v>
      </c>
      <c r="B71" s="19">
        <v>1</v>
      </c>
    </row>
    <row r="72" spans="1:2" x14ac:dyDescent="0.25">
      <c r="A72" s="22" t="s">
        <v>119</v>
      </c>
      <c r="B72" s="19">
        <v>1</v>
      </c>
    </row>
    <row r="73" spans="1:2" x14ac:dyDescent="0.25">
      <c r="A73" s="22" t="s">
        <v>60</v>
      </c>
      <c r="B73" s="19">
        <v>1</v>
      </c>
    </row>
    <row r="74" spans="1:2" x14ac:dyDescent="0.25">
      <c r="A74" s="22" t="s">
        <v>113</v>
      </c>
      <c r="B74" s="19">
        <v>1</v>
      </c>
    </row>
    <row r="75" spans="1:2" x14ac:dyDescent="0.25">
      <c r="A75" s="22" t="s">
        <v>66</v>
      </c>
      <c r="B75" s="19">
        <v>1</v>
      </c>
    </row>
    <row r="76" spans="1:2" x14ac:dyDescent="0.25">
      <c r="A76" s="22" t="s">
        <v>43</v>
      </c>
      <c r="B76" s="19">
        <v>1</v>
      </c>
    </row>
    <row r="77" spans="1:2" x14ac:dyDescent="0.25">
      <c r="A77" s="22" t="s">
        <v>20</v>
      </c>
      <c r="B77" s="19">
        <v>2</v>
      </c>
    </row>
    <row r="78" spans="1:2" x14ac:dyDescent="0.25">
      <c r="A78" s="22" t="s">
        <v>29</v>
      </c>
      <c r="B78" s="19">
        <v>2</v>
      </c>
    </row>
    <row r="79" spans="1:2" x14ac:dyDescent="0.25">
      <c r="A79" s="22" t="s">
        <v>24</v>
      </c>
      <c r="B79" s="19">
        <v>4</v>
      </c>
    </row>
    <row r="80" spans="1:2" x14ac:dyDescent="0.25">
      <c r="A80" s="22" t="s">
        <v>28</v>
      </c>
      <c r="B80" s="19">
        <v>2</v>
      </c>
    </row>
    <row r="81" spans="1:2" x14ac:dyDescent="0.25">
      <c r="A81" s="22" t="s">
        <v>38</v>
      </c>
      <c r="B81" s="19">
        <v>4</v>
      </c>
    </row>
    <row r="82" spans="1:2" x14ac:dyDescent="0.25">
      <c r="A82" s="22" t="s">
        <v>36</v>
      </c>
      <c r="B82" s="19">
        <v>1</v>
      </c>
    </row>
    <row r="83" spans="1:2" x14ac:dyDescent="0.25">
      <c r="A83" s="22" t="s">
        <v>95</v>
      </c>
      <c r="B83" s="19">
        <v>1</v>
      </c>
    </row>
    <row r="84" spans="1:2" x14ac:dyDescent="0.25">
      <c r="A84" s="22" t="s">
        <v>69</v>
      </c>
      <c r="B84" s="19">
        <v>1</v>
      </c>
    </row>
    <row r="85" spans="1:2" x14ac:dyDescent="0.25">
      <c r="A85" s="22" t="s">
        <v>61</v>
      </c>
      <c r="B85" s="19">
        <v>1</v>
      </c>
    </row>
    <row r="86" spans="1:2" x14ac:dyDescent="0.25">
      <c r="A86" s="22" t="s">
        <v>45</v>
      </c>
      <c r="B86" s="19">
        <v>1</v>
      </c>
    </row>
    <row r="87" spans="1:2" x14ac:dyDescent="0.25">
      <c r="A87" s="22" t="s">
        <v>181</v>
      </c>
      <c r="B87" s="19">
        <v>1</v>
      </c>
    </row>
    <row r="88" spans="1:2" x14ac:dyDescent="0.25">
      <c r="A88" s="22" t="s">
        <v>169</v>
      </c>
      <c r="B88" s="19">
        <v>1</v>
      </c>
    </row>
    <row r="89" spans="1:2" x14ac:dyDescent="0.25">
      <c r="A89" s="22" t="s">
        <v>190</v>
      </c>
      <c r="B89" s="19">
        <v>1</v>
      </c>
    </row>
    <row r="90" spans="1:2" x14ac:dyDescent="0.25">
      <c r="A90" s="18" t="s">
        <v>103</v>
      </c>
      <c r="B90" s="19">
        <v>42</v>
      </c>
    </row>
    <row r="91" spans="1:2" x14ac:dyDescent="0.25">
      <c r="A91" s="22" t="s">
        <v>74</v>
      </c>
      <c r="B91" s="19">
        <v>1</v>
      </c>
    </row>
    <row r="92" spans="1:2" x14ac:dyDescent="0.25">
      <c r="A92" s="22" t="s">
        <v>75</v>
      </c>
      <c r="B92" s="19">
        <v>1</v>
      </c>
    </row>
    <row r="93" spans="1:2" x14ac:dyDescent="0.25">
      <c r="A93" s="22" t="s">
        <v>77</v>
      </c>
      <c r="B93" s="19">
        <v>1</v>
      </c>
    </row>
    <row r="94" spans="1:2" x14ac:dyDescent="0.25">
      <c r="A94" s="22" t="s">
        <v>76</v>
      </c>
      <c r="B94" s="19">
        <v>1</v>
      </c>
    </row>
    <row r="95" spans="1:2" x14ac:dyDescent="0.25">
      <c r="A95" s="22" t="s">
        <v>86</v>
      </c>
      <c r="B95" s="19">
        <v>12</v>
      </c>
    </row>
    <row r="96" spans="1:2" x14ac:dyDescent="0.25">
      <c r="A96" s="22" t="s">
        <v>78</v>
      </c>
      <c r="B96" s="19">
        <v>1</v>
      </c>
    </row>
    <row r="97" spans="1:2" x14ac:dyDescent="0.25">
      <c r="A97" s="22" t="s">
        <v>92</v>
      </c>
      <c r="B97" s="19">
        <v>12</v>
      </c>
    </row>
    <row r="98" spans="1:2" x14ac:dyDescent="0.25">
      <c r="A98" s="22" t="s">
        <v>91</v>
      </c>
      <c r="B98" s="19">
        <v>11</v>
      </c>
    </row>
    <row r="99" spans="1:2" x14ac:dyDescent="0.25">
      <c r="A99" s="22" t="s">
        <v>88</v>
      </c>
      <c r="B99" s="19">
        <v>2</v>
      </c>
    </row>
    <row r="100" spans="1:2" x14ac:dyDescent="0.25">
      <c r="A100" s="18" t="s">
        <v>85</v>
      </c>
      <c r="B100" s="19">
        <v>15</v>
      </c>
    </row>
    <row r="101" spans="1:2" x14ac:dyDescent="0.25">
      <c r="A101" s="22" t="s">
        <v>165</v>
      </c>
      <c r="B101" s="19">
        <v>2</v>
      </c>
    </row>
    <row r="102" spans="1:2" x14ac:dyDescent="0.25">
      <c r="A102" s="22" t="s">
        <v>27</v>
      </c>
      <c r="B102" s="19">
        <v>3</v>
      </c>
    </row>
    <row r="103" spans="1:2" x14ac:dyDescent="0.25">
      <c r="A103" s="22" t="s">
        <v>93</v>
      </c>
      <c r="B103" s="19">
        <v>3</v>
      </c>
    </row>
    <row r="104" spans="1:2" x14ac:dyDescent="0.25">
      <c r="A104" s="22" t="s">
        <v>31</v>
      </c>
      <c r="B104" s="19">
        <v>6</v>
      </c>
    </row>
    <row r="105" spans="1:2" x14ac:dyDescent="0.25">
      <c r="A105" s="22" t="s">
        <v>169</v>
      </c>
      <c r="B105" s="19">
        <v>1</v>
      </c>
    </row>
    <row r="106" spans="1:2" x14ac:dyDescent="0.25">
      <c r="A106" s="18" t="s">
        <v>73</v>
      </c>
      <c r="B106" s="19">
        <v>4</v>
      </c>
    </row>
    <row r="107" spans="1:2" x14ac:dyDescent="0.25">
      <c r="A107" s="22" t="s">
        <v>164</v>
      </c>
      <c r="B107" s="19">
        <v>4</v>
      </c>
    </row>
    <row r="108" spans="1:2" x14ac:dyDescent="0.25">
      <c r="A108" s="18" t="s">
        <v>106</v>
      </c>
      <c r="B108" s="19">
        <v>111</v>
      </c>
    </row>
  </sheetData>
  <pageMargins left="0.7" right="0.7" top="0.75" bottom="0.75" header="0.3" footer="0.3"/>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PAA 2022</vt:lpstr>
      <vt:lpstr>INDICADOR 1</vt:lpstr>
      <vt:lpstr>INDICADOR 2</vt:lpstr>
      <vt:lpstr>Hoja2</vt:lpstr>
      <vt:lpstr>Consolidado</vt:lpstr>
      <vt:lpstr>TD_Detallado</vt:lpstr>
      <vt:lpstr>Consolidado!Área_de_impresión</vt:lpstr>
      <vt:lpstr>'PAA 2022'!Área_de_impresión</vt:lpstr>
      <vt:lpstr>Consolidado!Títulos_a_imprimir</vt:lpstr>
      <vt:lpstr>'PAA 2022'!Títulos_a_imprimir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Constanza Ramírez Ardila</dc:creator>
  <cp:lastModifiedBy>Joan Manuel Wilhayner Gaitan Ferrer</cp:lastModifiedBy>
  <cp:lastPrinted>2022-02-21T13:38:53Z</cp:lastPrinted>
  <dcterms:created xsi:type="dcterms:W3CDTF">2022-02-03T15:42:26Z</dcterms:created>
  <dcterms:modified xsi:type="dcterms:W3CDTF">2022-04-02T17:33:45Z</dcterms:modified>
</cp:coreProperties>
</file>