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29"/>
  <workbookPr codeName="ThisWorkbook" defaultThemeVersion="124226"/>
  <mc:AlternateContent xmlns:mc="http://schemas.openxmlformats.org/markup-compatibility/2006">
    <mc:Choice Requires="x15">
      <x15ac:absPath xmlns:x15ac="http://schemas.microsoft.com/office/spreadsheetml/2010/11/ac" url="C:\Users\alber\Documents\CVP\PAA\"/>
    </mc:Choice>
  </mc:AlternateContent>
  <xr:revisionPtr revIDLastSave="0" documentId="8_{1DFFA502-4009-4A2B-9EEC-5A7E56998C52}" xr6:coauthVersionLast="45" xr6:coauthVersionMax="45" xr10:uidLastSave="{00000000-0000-0000-0000-000000000000}"/>
  <bookViews>
    <workbookView xWindow="-120" yWindow="-120" windowWidth="20730" windowHeight="11160" xr2:uid="{00000000-000D-0000-FFFF-FFFF00000000}"/>
  </bookViews>
  <sheets>
    <sheet name="PAA 2020 Versión 2" sheetId="1" r:id="rId1"/>
    <sheet name="Desglose actividades nuevas" sheetId="8" r:id="rId2"/>
    <sheet name="Listas Desplegables" sheetId="2" state="hidden" r:id="rId3"/>
  </sheets>
  <definedNames>
    <definedName name="_xlnm._FilterDatabase" localSheetId="1" hidden="1">'Desglose actividades nuevas'!$A$4:$G$22</definedName>
    <definedName name="_xlnm._FilterDatabase" localSheetId="0" hidden="1">'PAA 2020 Versión 2'!$A$18:$AE$196</definedName>
    <definedName name="ACT">'Listas Desplegables'!$A$4:$A$12</definedName>
    <definedName name="ACTA">'Listas Desplegables'!$A$4:$B$12</definedName>
    <definedName name="_xlnm.Print_Area" localSheetId="0">'PAA 2020 Versión 2'!$B$1:$AD$208</definedName>
    <definedName name="CRITERIO1">'Listas Desplegables'!$A$33:$A$47</definedName>
    <definedName name="CRITERIO1A">'Listas Desplegables'!$A$33:$B$47</definedName>
    <definedName name="CRITERIO2">'Listas Desplegables'!$A$50:$A$55</definedName>
    <definedName name="CRITERIO2A">'Listas Desplegables'!$A$50:$B$55</definedName>
    <definedName name="CRITERIO3">'Listas Desplegables'!$A$59:$A$63</definedName>
    <definedName name="CRITERIO3A">'Listas Desplegables'!$A$59:$B$63</definedName>
    <definedName name="CRITERIO4">'Listas Desplegables'!$A$67:$A$76</definedName>
    <definedName name="CRITERIO4A">'Listas Desplegables'!$A$67:$B$76</definedName>
    <definedName name="CRITERIO5">'Listas Desplegables'!$A$81:$A$91</definedName>
    <definedName name="CRITERIO5A">'Listas Desplegables'!$A$81:$B$91</definedName>
    <definedName name="CRITERIO6">'Listas Desplegables'!$A$95:$A$104</definedName>
    <definedName name="CRITERIO6A">'Listas Desplegables'!$A$95:$B$104</definedName>
    <definedName name="CRITERIO7">'Listas Desplegables'!$A$108:$A$113</definedName>
    <definedName name="CRITERIO7A">'Listas Desplegables'!$A$108:$B$113</definedName>
    <definedName name="CRITERIO8">'Listas Desplegables'!$A$117:$A$129</definedName>
    <definedName name="CRITERIO8A">'Listas Desplegables'!$A$117:$B$129</definedName>
    <definedName name="LIDER">'Listas Desplegables'!$A$15:$A$16</definedName>
    <definedName name="PROCESO">'Listas Desplegables'!$A$138:$A$156</definedName>
    <definedName name="PROCESO2">'Listas Desplegables'!$A$138:$C$156</definedName>
    <definedName name="PROF">'Listas Desplegables'!$A$19:$A$27</definedName>
    <definedName name="PROFA">'Listas Desplegables'!$A$19:$B$27</definedName>
    <definedName name="_xlnm.Print_Titles" localSheetId="1">'Desglose actividades nuevas'!$4:$4</definedName>
    <definedName name="_xlnm.Print_Titles" localSheetId="0">'PAA 2020 Versión 2'!$17:$18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E199" i="1" l="1"/>
  <c r="AE200" i="1"/>
  <c r="AC27" i="1"/>
  <c r="X197" i="1" l="1"/>
  <c r="H196" i="1"/>
  <c r="AC196" i="1"/>
  <c r="AC194" i="1"/>
  <c r="AC195" i="1"/>
  <c r="AD195" i="1" l="1"/>
  <c r="AD194" i="1"/>
  <c r="AD196" i="1"/>
  <c r="H195" i="1" l="1"/>
  <c r="H194" i="1"/>
  <c r="H193" i="1"/>
  <c r="AC193" i="1"/>
  <c r="AD193" i="1" l="1"/>
  <c r="H192" i="1" l="1"/>
  <c r="H191" i="1"/>
  <c r="H48" i="1"/>
  <c r="H190" i="1"/>
  <c r="AC190" i="1"/>
  <c r="AD190" i="1" l="1"/>
  <c r="H189" i="1"/>
  <c r="H187" i="1"/>
  <c r="H188" i="1"/>
  <c r="H186" i="1" l="1"/>
  <c r="H123" i="1" l="1"/>
  <c r="H159" i="1"/>
  <c r="H57" i="1"/>
  <c r="H126" i="1"/>
  <c r="H100" i="1"/>
  <c r="H101" i="1"/>
  <c r="H180" i="1"/>
  <c r="H156" i="1"/>
  <c r="H155" i="1"/>
  <c r="H144" i="1"/>
  <c r="H146" i="1"/>
  <c r="H154" i="1"/>
  <c r="H153" i="1"/>
  <c r="H140" i="1"/>
  <c r="H141" i="1"/>
  <c r="H139" i="1"/>
  <c r="H92" i="1"/>
  <c r="H136" i="1"/>
  <c r="H135" i="1"/>
  <c r="H134" i="1"/>
  <c r="H133" i="1"/>
  <c r="H35" i="1"/>
  <c r="H42" i="1"/>
  <c r="H38" i="1"/>
  <c r="H40" i="1"/>
  <c r="H33" i="1"/>
  <c r="H32" i="1"/>
  <c r="H150" i="1"/>
  <c r="H138" i="1"/>
  <c r="H149" i="1"/>
  <c r="H88" i="1"/>
  <c r="H43" i="1"/>
  <c r="H176" i="1"/>
  <c r="H173" i="1"/>
  <c r="H170" i="1"/>
  <c r="H166" i="1"/>
  <c r="H106" i="1"/>
  <c r="H105" i="1"/>
  <c r="H104" i="1"/>
  <c r="H103" i="1"/>
  <c r="H125" i="1"/>
  <c r="H110" i="1"/>
  <c r="H30" i="1"/>
  <c r="H29" i="1"/>
  <c r="H28" i="1"/>
  <c r="H27" i="1"/>
  <c r="H124" i="1"/>
  <c r="H165" i="1"/>
  <c r="H163" i="1"/>
  <c r="H46" i="1"/>
  <c r="H45" i="1"/>
  <c r="H122" i="1"/>
  <c r="H121" i="1"/>
  <c r="H120" i="1"/>
  <c r="H119" i="1"/>
  <c r="H118" i="1"/>
  <c r="H117" i="1"/>
  <c r="H116" i="1"/>
  <c r="H115" i="1"/>
  <c r="H114" i="1"/>
  <c r="H113" i="1"/>
  <c r="H112" i="1"/>
  <c r="H160" i="1"/>
  <c r="H177" i="1"/>
  <c r="H175" i="1"/>
  <c r="H174" i="1"/>
  <c r="H172" i="1"/>
  <c r="H171" i="1"/>
  <c r="H169" i="1"/>
  <c r="H168" i="1"/>
  <c r="H167" i="1"/>
  <c r="H164" i="1"/>
  <c r="H162" i="1"/>
  <c r="H161" i="1"/>
  <c r="H87" i="1"/>
  <c r="H86" i="1"/>
  <c r="H85" i="1"/>
  <c r="H84" i="1"/>
  <c r="H83" i="1"/>
  <c r="H82" i="1"/>
  <c r="H80" i="1"/>
  <c r="H79" i="1"/>
  <c r="H78" i="1"/>
  <c r="H76" i="1"/>
  <c r="H75" i="1"/>
  <c r="L16" i="1"/>
  <c r="B108" i="2"/>
  <c r="B109" i="2" s="1"/>
  <c r="B110" i="2" s="1"/>
  <c r="B111" i="2" s="1"/>
  <c r="H34" i="1"/>
  <c r="H37" i="1"/>
  <c r="H143" i="1"/>
  <c r="H91" i="1"/>
  <c r="H59" i="1"/>
  <c r="H31" i="1"/>
  <c r="V16" i="1"/>
  <c r="U16" i="1"/>
  <c r="T16" i="1"/>
  <c r="S16" i="1"/>
  <c r="R16" i="1"/>
  <c r="Q16" i="1"/>
  <c r="P16" i="1"/>
  <c r="O16" i="1"/>
  <c r="N16" i="1"/>
  <c r="M16" i="1"/>
  <c r="K16" i="1"/>
  <c r="L15" i="1"/>
  <c r="S15" i="1"/>
  <c r="O15" i="1"/>
  <c r="P15" i="1"/>
  <c r="H137" i="1"/>
  <c r="H132" i="1"/>
  <c r="H181" i="1"/>
  <c r="H39" i="1"/>
  <c r="H178" i="1"/>
  <c r="H36" i="1"/>
  <c r="H81" i="1"/>
  <c r="H50" i="1"/>
  <c r="H148" i="1"/>
  <c r="H41" i="1"/>
  <c r="H90" i="1"/>
  <c r="H151" i="1"/>
  <c r="H185" i="1"/>
  <c r="H142" i="1"/>
  <c r="H54" i="1"/>
  <c r="E12" i="2"/>
  <c r="H52" i="1"/>
  <c r="H51" i="1"/>
  <c r="H55" i="1"/>
  <c r="H58" i="1"/>
  <c r="H56" i="1"/>
  <c r="H53" i="1"/>
  <c r="C126" i="2"/>
  <c r="B117" i="2"/>
  <c r="B118" i="2" s="1"/>
  <c r="B119" i="2" s="1"/>
  <c r="B120" i="2" s="1"/>
  <c r="B121" i="2" s="1"/>
  <c r="C112" i="2"/>
  <c r="C103" i="2"/>
  <c r="B95" i="2"/>
  <c r="B96" i="2" s="1"/>
  <c r="B97" i="2" s="1"/>
  <c r="B98" i="2" s="1"/>
  <c r="B99" i="2" s="1"/>
  <c r="B100" i="2" s="1"/>
  <c r="B101" i="2" s="1"/>
  <c r="B102" i="2" s="1"/>
  <c r="C90" i="2"/>
  <c r="B81" i="2"/>
  <c r="B82" i="2" s="1"/>
  <c r="B83" i="2" s="1"/>
  <c r="B84" i="2" s="1"/>
  <c r="B85" i="2" s="1"/>
  <c r="B86" i="2" s="1"/>
  <c r="B87" i="2" s="1"/>
  <c r="B88" i="2" s="1"/>
  <c r="B89" i="2" s="1"/>
  <c r="C76" i="2"/>
  <c r="B67" i="2"/>
  <c r="B68" i="2" s="1"/>
  <c r="B69" i="2" s="1"/>
  <c r="B70" i="2" s="1"/>
  <c r="B71" i="2" s="1"/>
  <c r="B72" i="2" s="1"/>
  <c r="B73" i="2" s="1"/>
  <c r="B74" i="2" s="1"/>
  <c r="B75" i="2" s="1"/>
  <c r="C62" i="2"/>
  <c r="B59" i="2"/>
  <c r="B60" i="2" s="1"/>
  <c r="B61" i="2" s="1"/>
  <c r="C54" i="2"/>
  <c r="B50" i="2"/>
  <c r="B51" i="2" s="1"/>
  <c r="B52" i="2" s="1"/>
  <c r="C47" i="2"/>
  <c r="H184" i="1"/>
  <c r="H71" i="1"/>
  <c r="H70" i="1"/>
  <c r="H69" i="1"/>
  <c r="H68" i="1"/>
  <c r="H67" i="1"/>
  <c r="H66" i="1"/>
  <c r="H65" i="1"/>
  <c r="H64" i="1"/>
  <c r="H63" i="1"/>
  <c r="H62" i="1"/>
  <c r="H61" i="1"/>
  <c r="H130" i="1"/>
  <c r="H129" i="1"/>
  <c r="H127" i="1"/>
  <c r="H183" i="1"/>
  <c r="H97" i="1"/>
  <c r="H95" i="1"/>
  <c r="B33" i="2"/>
  <c r="B34" i="2" s="1"/>
  <c r="B35" i="2" s="1"/>
  <c r="B36" i="2" s="1"/>
  <c r="B37" i="2" s="1"/>
  <c r="B38" i="2" s="1"/>
  <c r="B39" i="2" s="1"/>
  <c r="B40" i="2" s="1"/>
  <c r="B41" i="2" s="1"/>
  <c r="B42" i="2" s="1"/>
  <c r="B43" i="2" s="1"/>
  <c r="B44" i="2" s="1"/>
  <c r="H96" i="1"/>
  <c r="H98" i="1"/>
  <c r="H93" i="1"/>
  <c r="H157" i="1"/>
  <c r="H179" i="1"/>
  <c r="H182" i="1"/>
  <c r="H111" i="1"/>
  <c r="H158" i="1"/>
  <c r="H102" i="1"/>
  <c r="H107" i="1"/>
  <c r="H44" i="1"/>
  <c r="H94" i="1"/>
  <c r="H109" i="1"/>
  <c r="H128" i="1"/>
  <c r="H131" i="1"/>
  <c r="H108" i="1"/>
  <c r="H60" i="1"/>
  <c r="H73" i="1"/>
  <c r="H77" i="1"/>
  <c r="H72" i="1"/>
  <c r="H89" i="1"/>
  <c r="H99" i="1"/>
  <c r="H49" i="1"/>
  <c r="H74" i="1"/>
  <c r="H47" i="1"/>
  <c r="H152" i="1"/>
  <c r="H147" i="1"/>
  <c r="V15" i="1"/>
  <c r="U15" i="1"/>
  <c r="T15" i="1"/>
  <c r="R15" i="1"/>
  <c r="Q15" i="1"/>
  <c r="N15" i="1"/>
  <c r="M15" i="1"/>
  <c r="B116" i="2"/>
  <c r="B107" i="2"/>
  <c r="B94" i="2"/>
  <c r="B80" i="2"/>
  <c r="B66" i="2"/>
  <c r="B58" i="2"/>
  <c r="B49" i="2"/>
  <c r="B32" i="2"/>
  <c r="AC191" i="1"/>
  <c r="AC188" i="1"/>
  <c r="AC189" i="1"/>
  <c r="AC192" i="1"/>
  <c r="AD188" i="1" l="1"/>
  <c r="AD189" i="1"/>
  <c r="AD191" i="1"/>
  <c r="AD192" i="1"/>
  <c r="B45" i="2"/>
  <c r="B46" i="2" s="1"/>
  <c r="B122" i="2"/>
  <c r="B123" i="2" s="1"/>
  <c r="B124" i="2" s="1"/>
  <c r="B125" i="2" s="1"/>
  <c r="B53" i="2"/>
  <c r="AC111" i="1"/>
  <c r="AC80" i="1"/>
  <c r="AC85" i="1"/>
  <c r="AC83" i="1"/>
  <c r="AC135" i="1"/>
  <c r="AC171" i="1"/>
  <c r="AC106" i="1"/>
  <c r="AC164" i="1"/>
  <c r="AC118" i="1"/>
  <c r="AC173" i="1"/>
  <c r="AC134" i="1"/>
  <c r="AC32" i="1"/>
  <c r="AC46" i="1"/>
  <c r="AC110" i="1"/>
  <c r="AC170" i="1"/>
  <c r="AC107" i="1"/>
  <c r="AC132" i="1"/>
  <c r="AC113" i="1"/>
  <c r="AC140" i="1"/>
  <c r="AC42" i="1"/>
  <c r="AC49" i="1"/>
  <c r="AC30" i="1"/>
  <c r="AC96" i="1"/>
  <c r="AC163" i="1"/>
  <c r="AC65" i="1"/>
  <c r="AC44" i="1"/>
  <c r="AC168" i="1"/>
  <c r="AC54" i="1"/>
  <c r="AC179" i="1"/>
  <c r="AC78" i="1"/>
  <c r="AC70" i="1"/>
  <c r="AC52" i="1"/>
  <c r="AC175" i="1"/>
  <c r="AC55" i="1"/>
  <c r="AC166" i="1"/>
  <c r="AC67" i="1"/>
  <c r="AC180" i="1"/>
  <c r="AC149" i="1"/>
  <c r="AC62" i="1"/>
  <c r="AC90" i="1"/>
  <c r="AC84" i="1"/>
  <c r="AC36" i="1"/>
  <c r="AC147" i="1"/>
  <c r="AC185" i="1"/>
  <c r="AC82" i="1"/>
  <c r="AC183" i="1"/>
  <c r="AC142" i="1"/>
  <c r="AC89" i="1"/>
  <c r="AC92" i="1"/>
  <c r="AC165" i="1"/>
  <c r="AC181" i="1"/>
  <c r="AC58" i="1"/>
  <c r="AC148" i="1"/>
  <c r="AC130" i="1"/>
  <c r="AC176" i="1"/>
  <c r="AC141" i="1"/>
  <c r="AC177" i="1"/>
  <c r="AC91" i="1"/>
  <c r="AC117" i="1"/>
  <c r="AC186" i="1"/>
  <c r="AC45" i="1"/>
  <c r="AC98" i="1"/>
  <c r="AC74" i="1"/>
  <c r="AC182" i="1"/>
  <c r="AC150" i="1"/>
  <c r="AC178" i="1"/>
  <c r="AC102" i="1"/>
  <c r="AC38" i="1"/>
  <c r="AC73" i="1"/>
  <c r="AC138" i="1"/>
  <c r="AC115" i="1"/>
  <c r="AC39" i="1"/>
  <c r="AC75" i="1"/>
  <c r="AC121" i="1"/>
  <c r="AC136" i="1"/>
  <c r="AC156" i="1"/>
  <c r="AC114" i="1"/>
  <c r="AC59" i="1"/>
  <c r="AC37" i="1"/>
  <c r="AC61" i="1"/>
  <c r="AC159" i="1"/>
  <c r="AC119" i="1"/>
  <c r="AC145" i="1"/>
  <c r="AC29" i="1"/>
  <c r="AC158" i="1"/>
  <c r="AC129" i="1"/>
  <c r="AC151" i="1"/>
  <c r="AC101" i="1"/>
  <c r="AC68" i="1"/>
  <c r="AC77" i="1"/>
  <c r="AC103" i="1"/>
  <c r="AC162" i="1"/>
  <c r="AC21" i="1"/>
  <c r="AC66" i="1"/>
  <c r="AC48" i="1"/>
  <c r="AC187" i="1"/>
  <c r="AC76" i="1"/>
  <c r="AC152" i="1"/>
  <c r="AC123" i="1"/>
  <c r="AC47" i="1"/>
  <c r="AC128" i="1"/>
  <c r="AC144" i="1"/>
  <c r="AC25" i="1"/>
  <c r="AC127" i="1"/>
  <c r="AC51" i="1"/>
  <c r="AC35" i="1"/>
  <c r="AC155" i="1"/>
  <c r="AC28" i="1"/>
  <c r="AC116" i="1"/>
  <c r="AC19" i="1"/>
  <c r="AC137" i="1"/>
  <c r="AC184" i="1"/>
  <c r="AC120" i="1"/>
  <c r="AC112" i="1"/>
  <c r="AC24" i="1"/>
  <c r="AC81" i="1"/>
  <c r="AC33" i="1"/>
  <c r="AC100" i="1"/>
  <c r="AC41" i="1"/>
  <c r="AC108" i="1"/>
  <c r="AC105" i="1"/>
  <c r="AC56" i="1"/>
  <c r="AC69" i="1"/>
  <c r="AC50" i="1"/>
  <c r="AC154" i="1"/>
  <c r="AC139" i="1"/>
  <c r="AC153" i="1"/>
  <c r="AC146" i="1"/>
  <c r="AC122" i="1"/>
  <c r="AC174" i="1"/>
  <c r="AC133" i="1"/>
  <c r="AC161" i="1"/>
  <c r="AC53" i="1"/>
  <c r="AC109" i="1"/>
  <c r="AC31" i="1"/>
  <c r="AC60" i="1"/>
  <c r="AC64" i="1"/>
  <c r="AC71" i="1"/>
  <c r="AC20" i="1"/>
  <c r="AC22" i="1"/>
  <c r="AC94" i="1"/>
  <c r="AC72" i="1"/>
  <c r="AC125" i="1"/>
  <c r="AC167" i="1"/>
  <c r="AC97" i="1"/>
  <c r="AC87" i="1"/>
  <c r="AC126" i="1"/>
  <c r="AC169" i="1"/>
  <c r="AC124" i="1"/>
  <c r="AC88" i="1"/>
  <c r="AC43" i="1"/>
  <c r="AC40" i="1"/>
  <c r="AC157" i="1"/>
  <c r="AC86" i="1"/>
  <c r="AC172" i="1"/>
  <c r="AC160" i="1"/>
  <c r="AC34" i="1"/>
  <c r="AC23" i="1"/>
  <c r="AC131" i="1"/>
  <c r="AC63" i="1"/>
  <c r="AC95" i="1"/>
  <c r="AC26" i="1"/>
  <c r="AC57" i="1"/>
  <c r="AC99" i="1"/>
  <c r="AC93" i="1"/>
  <c r="AC104" i="1"/>
  <c r="AC79" i="1"/>
  <c r="AC143" i="1"/>
  <c r="AC197" i="1" l="1"/>
  <c r="AE201" i="1" s="1"/>
  <c r="AD27" i="1"/>
  <c r="AD186" i="1"/>
  <c r="AD187" i="1"/>
  <c r="AD40" i="1"/>
  <c r="AD82" i="1"/>
  <c r="AD148" i="1"/>
  <c r="AD130" i="1"/>
  <c r="AD106" i="1"/>
  <c r="AD62" i="1"/>
  <c r="AD34" i="1"/>
  <c r="AD159" i="1"/>
  <c r="AD166" i="1"/>
  <c r="AD81" i="1"/>
  <c r="AD94" i="1"/>
  <c r="AD53" i="1"/>
  <c r="AD19" i="1"/>
  <c r="AD174" i="1"/>
  <c r="AD143" i="1"/>
  <c r="AD22" i="1"/>
  <c r="AD36" i="1"/>
  <c r="AD146" i="1"/>
  <c r="AD172" i="1"/>
  <c r="AD182" i="1"/>
  <c r="AD45" i="1"/>
  <c r="AD167" i="1"/>
  <c r="AD179" i="1"/>
  <c r="AD183" i="1"/>
  <c r="AD108" i="1"/>
  <c r="AD176" i="1"/>
  <c r="AD37" i="1"/>
  <c r="AD115" i="1"/>
  <c r="AD67" i="1"/>
  <c r="AD84" i="1"/>
  <c r="AD70" i="1"/>
  <c r="AD29" i="1"/>
  <c r="AD138" i="1"/>
  <c r="AD25" i="1"/>
  <c r="AD133" i="1"/>
  <c r="AD90" i="1"/>
  <c r="AD129" i="1"/>
  <c r="AD142" i="1"/>
  <c r="AD162" i="1"/>
  <c r="AD131" i="1"/>
  <c r="AD180" i="1"/>
  <c r="AD150" i="1"/>
  <c r="AD127" i="1"/>
  <c r="AD140" i="1"/>
  <c r="AD163" i="1"/>
  <c r="AD79" i="1"/>
  <c r="AD75" i="1"/>
  <c r="AD49" i="1"/>
  <c r="AD60" i="1"/>
  <c r="AD165" i="1"/>
  <c r="AD24" i="1"/>
  <c r="AD33" i="1"/>
  <c r="AD153" i="1"/>
  <c r="AD116" i="1"/>
  <c r="AD20" i="1"/>
  <c r="AD110" i="1"/>
  <c r="AD78" i="1"/>
  <c r="AD181" i="1"/>
  <c r="AD170" i="1"/>
  <c r="AD58" i="1"/>
  <c r="AD119" i="1"/>
  <c r="AD151" i="1"/>
  <c r="AD105" i="1"/>
  <c r="AD103" i="1"/>
  <c r="AD87" i="1"/>
  <c r="AD38" i="1"/>
  <c r="AD160" i="1"/>
  <c r="AD44" i="1"/>
  <c r="AD98" i="1"/>
  <c r="AD68" i="1"/>
  <c r="AD95" i="1"/>
  <c r="AD144" i="1"/>
  <c r="AD120" i="1"/>
  <c r="AD31" i="1"/>
  <c r="AD171" i="1"/>
  <c r="AD152" i="1"/>
  <c r="AD48" i="1"/>
  <c r="AD124" i="1"/>
  <c r="AD155" i="1"/>
  <c r="AD141" i="1"/>
  <c r="AD97" i="1"/>
  <c r="AD83" i="1"/>
  <c r="AD125" i="1"/>
  <c r="AD134" i="1"/>
  <c r="AD154" i="1"/>
  <c r="AD128" i="1"/>
  <c r="AD112" i="1"/>
  <c r="AD57" i="1"/>
  <c r="AD77" i="1"/>
  <c r="AD173" i="1"/>
  <c r="AD23" i="1"/>
  <c r="AD52" i="1"/>
  <c r="AD104" i="1"/>
  <c r="AD32" i="1"/>
  <c r="AD66" i="1"/>
  <c r="AD21" i="1"/>
  <c r="AD51" i="1"/>
  <c r="AD114" i="1"/>
  <c r="AD107" i="1"/>
  <c r="AD63" i="1"/>
  <c r="AD54" i="1"/>
  <c r="AD41" i="1"/>
  <c r="AD42" i="1"/>
  <c r="AD26" i="1"/>
  <c r="AD178" i="1"/>
  <c r="AD50" i="1"/>
  <c r="AD109" i="1"/>
  <c r="AD61" i="1"/>
  <c r="AD65" i="1"/>
  <c r="AD99" i="1"/>
  <c r="AD164" i="1"/>
  <c r="AD64" i="1"/>
  <c r="AD39" i="1"/>
  <c r="AD56" i="1"/>
  <c r="AD161" i="1"/>
  <c r="AD72" i="1"/>
  <c r="AD91" i="1"/>
  <c r="AD93" i="1"/>
  <c r="AD132" i="1"/>
  <c r="AD73" i="1"/>
  <c r="AD113" i="1"/>
  <c r="AD74" i="1"/>
  <c r="AD117" i="1"/>
  <c r="AD126" i="1"/>
  <c r="AD123" i="1"/>
  <c r="AD111" i="1"/>
  <c r="AD122" i="1"/>
  <c r="AD30" i="1"/>
  <c r="AD92" i="1"/>
  <c r="AD169" i="1"/>
  <c r="AD145" i="1"/>
  <c r="AD158" i="1"/>
  <c r="AD102" i="1"/>
  <c r="AD101" i="1"/>
  <c r="AD185" i="1"/>
  <c r="AD100" i="1"/>
  <c r="AD71" i="1"/>
  <c r="AD147" i="1"/>
  <c r="AD86" i="1"/>
  <c r="AD136" i="1"/>
  <c r="AD175" i="1"/>
  <c r="AD184" i="1"/>
  <c r="AD149" i="1"/>
  <c r="AD177" i="1"/>
  <c r="AD28" i="1"/>
  <c r="AD88" i="1"/>
  <c r="AD43" i="1"/>
  <c r="AD168" i="1"/>
  <c r="AD121" i="1"/>
  <c r="AD157" i="1"/>
  <c r="AD35" i="1"/>
  <c r="AD96" i="1"/>
  <c r="AD46" i="1"/>
  <c r="AD69" i="1"/>
  <c r="AD55" i="1"/>
  <c r="AD85" i="1"/>
  <c r="AD76" i="1"/>
  <c r="AD80" i="1"/>
  <c r="AD156" i="1"/>
  <c r="AD135" i="1"/>
  <c r="AD47" i="1"/>
  <c r="AD59" i="1"/>
  <c r="AD118" i="1"/>
  <c r="AD137" i="1"/>
  <c r="AD89" i="1"/>
  <c r="AD139" i="1"/>
  <c r="AD197"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Asbleydi Andrea Sierra Ochoa</author>
    <author>Manuel Andres Farias Pinzon</author>
    <author>Personal</author>
    <author>andreska1010@hotmail.com</author>
    <author>tc={9BD6D66E-FD90-4361-97D1-CA7C4D193A39}</author>
  </authors>
  <commentList>
    <comment ref="J19" authorId="0" shapeId="0" xr:uid="{00000000-0006-0000-0100-000001000000}">
      <text>
        <r>
          <rPr>
            <sz val="9"/>
            <color indexed="81"/>
            <rFont val="Tahoma"/>
            <family val="2"/>
          </rPr>
          <t>Fecha anterior: 15/04/2020. se reprogramó fecha de auditoría para el 29/05/2020 con memorando 2020IE5156 del 19Mar2020
Se reprograma nuevamente para el día 19/06/2020
Se reprograma nuevamente para el día 31/08/2020</t>
        </r>
      </text>
    </comment>
    <comment ref="J23" authorId="0" shapeId="0" xr:uid="{00000000-0006-0000-0100-000002000000}">
      <text>
        <r>
          <rPr>
            <sz val="9"/>
            <color indexed="81"/>
            <rFont val="Tahoma"/>
            <family val="2"/>
          </rPr>
          <t>Fecha anterior: 15/04/2020. se reprogramó fecha de auditoría para el 29/05/2020 con memorando 2020IE5156 del 19Mar2020
Se reprograma nuevamente para el día 19/06/2020
Se reprograma nuevamente para el día 31/08/2020</t>
        </r>
      </text>
    </comment>
    <comment ref="J36" authorId="1" shapeId="0" xr:uid="{00000000-0006-0000-0100-000003000000}">
      <text>
        <r>
          <rPr>
            <sz val="9"/>
            <color indexed="81"/>
            <rFont val="Tahoma"/>
            <family val="2"/>
          </rPr>
          <t>fecha final era el 28/02/2020 y de acuerdo a reunión con la ing, queda nueva fecha final para el 24/04/2020</t>
        </r>
      </text>
    </comment>
    <comment ref="AA40" authorId="1" shapeId="0" xr:uid="{00000000-0006-0000-0100-000004000000}">
      <text>
        <r>
          <rPr>
            <b/>
            <sz val="9"/>
            <color indexed="81"/>
            <rFont val="Tahoma"/>
            <family val="2"/>
          </rPr>
          <t>Ya se pasó la información a la auditoría de regularidad. Aún no ha dado respuesta a ningún DP, ya que todos han sido respondidos por Andrea</t>
        </r>
      </text>
    </comment>
    <comment ref="AA41" authorId="1" shapeId="0" xr:uid="{00000000-0006-0000-0100-000005000000}">
      <text>
        <r>
          <rPr>
            <b/>
            <sz val="9"/>
            <color indexed="81"/>
            <rFont val="Tahoma"/>
            <family val="2"/>
          </rPr>
          <t>Ya se pasó la información a la auditoría de regularidad. Aún no ha dado respuesta a ningún DP, ya que todos han sido respondidos por Andrea</t>
        </r>
      </text>
    </comment>
    <comment ref="J43" authorId="0" shapeId="0" xr:uid="{00000000-0006-0000-0100-000006000000}">
      <text>
        <r>
          <rPr>
            <sz val="9"/>
            <color indexed="81"/>
            <rFont val="Tahoma"/>
            <family val="2"/>
          </rPr>
          <t>Fecha anterior: 15/04/2020. se reprogramó fecha de auditoría para el 29/05/2020 con memorando 2020IE5156 del 19Mar2020
Se reprograma nuevamente para el día 19/06/2020
Se reprograma nuevamente para el día 31/08/2020</t>
        </r>
      </text>
    </comment>
    <comment ref="J48" authorId="0" shapeId="0" xr:uid="{00000000-0006-0000-0100-000007000000}">
      <text>
        <r>
          <rPr>
            <sz val="9"/>
            <color indexed="81"/>
            <rFont val="Tahoma"/>
            <family val="2"/>
          </rPr>
          <t>Fecha anterior: 15/04/2020. se reprogramó fecha de auditoría para el 29/05/2020 con memorando 2020IE5156 del 19Mar2020
Se reprograma nuevamente para el día 19/06/2020
Se reprograma nuevamente para el día 31/08/2020</t>
        </r>
      </text>
    </comment>
    <comment ref="J55" authorId="1" shapeId="0" xr:uid="{00000000-0006-0000-0100-00000A000000}">
      <text>
        <r>
          <rPr>
            <b/>
            <sz val="9"/>
            <color indexed="81"/>
            <rFont val="Tahoma"/>
            <family val="2"/>
          </rPr>
          <t>En razón al aislamiento obligatorio generado por el virus COVID-19, y de acuerdo a lo informado en el Comité Institucional de Control Interno, se revisará todo el Plan anual de Auditorías 2020 y se evaluará la conveniencia de reprogramar la actividad o eliminarla definitivamente del Plan de la presente vigencia.
Anterior fecha fin: 30/06/2020
Se reprograma la nueva fecha final para el 30/11/2020</t>
        </r>
      </text>
    </comment>
    <comment ref="J65" authorId="2" shapeId="0" xr:uid="{00000000-0006-0000-0100-00000B000000}">
      <text>
        <r>
          <rPr>
            <b/>
            <sz val="9"/>
            <color indexed="81"/>
            <rFont val="Tahoma"/>
            <family val="2"/>
          </rPr>
          <t>Personal:</t>
        </r>
        <r>
          <rPr>
            <sz val="9"/>
            <color indexed="81"/>
            <rFont val="Tahoma"/>
            <family val="2"/>
          </rPr>
          <t xml:space="preserve">
La fecha final propuesta por Planeación para el cumplimiento de esta actividad fue el 09 de junio de 2020</t>
        </r>
      </text>
    </comment>
    <comment ref="J88" authorId="3" shapeId="0" xr:uid="{00000000-0006-0000-0100-00000C000000}">
      <text>
        <r>
          <rPr>
            <b/>
            <sz val="9"/>
            <color indexed="81"/>
            <rFont val="Tahoma"/>
            <family val="2"/>
          </rPr>
          <t>Fecha final anterior 11/03/2020</t>
        </r>
      </text>
    </comment>
    <comment ref="I109" authorId="0" shapeId="0" xr:uid="{00000000-0006-0000-0100-00000D000000}">
      <text>
        <r>
          <rPr>
            <sz val="9"/>
            <color indexed="81"/>
            <rFont val="Tahoma"/>
            <family val="2"/>
          </rPr>
          <t>Fecha anterior: 04/05/2020, se modifica, porque por el aislamiento, no se ha realizado la solicitud por parte de la OAP y se reasigna a nuevo contratista</t>
        </r>
      </text>
    </comment>
    <comment ref="J109" authorId="0" shapeId="0" xr:uid="{00000000-0006-0000-0100-00000E000000}">
      <text>
        <r>
          <rPr>
            <sz val="9"/>
            <color indexed="81"/>
            <rFont val="Tahoma"/>
            <family val="2"/>
          </rPr>
          <t>Fecha anterior: 29/05/2020.  Se reprograma la fecha para el mes jun y se asigna a nuevo contratista</t>
        </r>
      </text>
    </comment>
    <comment ref="J143" authorId="3" shapeId="0" xr:uid="{00000000-0006-0000-0100-00000F000000}">
      <text>
        <r>
          <rPr>
            <b/>
            <sz val="9"/>
            <color indexed="81"/>
            <rFont val="Tahoma"/>
            <family val="2"/>
          </rPr>
          <t>Fecha Final anterior 05/03/20</t>
        </r>
      </text>
    </comment>
    <comment ref="J144" authorId="4" shapeId="0" xr:uid="{9BD6D66E-FD90-4361-97D1-CA7C4D193A39}">
      <text>
        <t>[Comentario encadenado]
Su versión de Excel le permite leer este comentario encadenado; sin embargo, las ediciones que se apliquen se quitarán si el archivo se abre en una versión más reciente de Excel. Más información: https://go.microsoft.com/fwlink/?linkid=870924
Comentario:
    Se cambió la fecha del 31Mar al 31Ago</t>
      </text>
    </comment>
    <comment ref="J151" authorId="3" shapeId="0" xr:uid="{00000000-0006-0000-0100-000010000000}">
      <text>
        <r>
          <rPr>
            <b/>
            <sz val="9"/>
            <color indexed="81"/>
            <rFont val="Tahoma"/>
            <family val="2"/>
          </rPr>
          <t>FechaFinal anterior 27/03/2020</t>
        </r>
      </text>
    </comment>
    <comment ref="J157" authorId="3" shapeId="0" xr:uid="{00000000-0006-0000-0100-000011000000}">
      <text>
        <r>
          <rPr>
            <b/>
            <sz val="9"/>
            <color indexed="81"/>
            <rFont val="Tahoma"/>
            <family val="2"/>
          </rPr>
          <t>Fecha final anterior
28/04/2020</t>
        </r>
      </text>
    </comment>
    <comment ref="I165" authorId="0" shapeId="0" xr:uid="{00000000-0006-0000-0100-000012000000}">
      <text>
        <r>
          <rPr>
            <sz val="9"/>
            <color indexed="81"/>
            <rFont val="Tahoma"/>
            <family val="2"/>
          </rPr>
          <t>Fecha anterior: 05/04/2020, se modificó la fecha en razón a que el informe final de la auditoría de regularidad fue entregado el 18/05/2020</t>
        </r>
      </text>
    </comment>
    <comment ref="J165" authorId="0" shapeId="0" xr:uid="{00000000-0006-0000-0100-000013000000}">
      <text>
        <r>
          <rPr>
            <sz val="9"/>
            <color indexed="81"/>
            <rFont val="Tahoma"/>
            <family val="2"/>
          </rPr>
          <t>Fecha anterior: 27/05/2020, se reprograma en razón a que la auditoría de regularidad se amplió hasta el 27/05/2020 y las acciones incumplidas deberán cargarse máximo hasta el 03/07/2020</t>
        </r>
      </text>
    </comment>
    <comment ref="G180" authorId="0" shapeId="0" xr:uid="{00000000-0006-0000-0100-000014000000}">
      <text>
        <r>
          <rPr>
            <sz val="9"/>
            <color indexed="81"/>
            <rFont val="Tahoma"/>
            <family val="2"/>
          </rPr>
          <t xml:space="preserve">Se reasigna actividad el 08/06/2020, antes estaba Ángelo
</t>
        </r>
      </text>
    </comment>
    <comment ref="I180" authorId="0" shapeId="0" xr:uid="{00000000-0006-0000-0100-000015000000}">
      <text>
        <r>
          <rPr>
            <sz val="9"/>
            <color indexed="81"/>
            <rFont val="Tahoma"/>
            <family val="2"/>
          </rPr>
          <t>Fecha anterior: 01/06/2020, se reprograma porque el seguimiento anterior se entregó tarde el 27/05/2020</t>
        </r>
      </text>
    </comment>
    <comment ref="J180" authorId="0" shapeId="0" xr:uid="{00000000-0006-0000-0100-000016000000}">
      <text>
        <r>
          <rPr>
            <sz val="9"/>
            <color indexed="81"/>
            <rFont val="Tahoma"/>
            <family val="2"/>
          </rPr>
          <t>Fecha anterior: 24/06/2020, se reprograma para finalizar a mediados de julio para completar cuatro seguimientos en el año</t>
        </r>
      </text>
    </comment>
    <comment ref="J186" authorId="1" shapeId="0" xr:uid="{00000000-0006-0000-0100-000017000000}">
      <text>
        <r>
          <rPr>
            <sz val="9"/>
            <color indexed="81"/>
            <rFont val="Tahoma"/>
            <family val="2"/>
          </rPr>
          <t>Fecha final era 30/03/20 y de acuerdo a la reunión con la ing, queda nueva fecha final para el día 6/04/20</t>
        </r>
      </text>
    </comment>
    <comment ref="J191" authorId="0" shapeId="0" xr:uid="{00000000-0006-0000-0100-000018000000}">
      <text>
        <r>
          <rPr>
            <sz val="9"/>
            <color indexed="81"/>
            <rFont val="Tahoma"/>
            <family val="2"/>
          </rPr>
          <t>Fecha anterior: 15/04/2020. se reprogramó fecha de auditoría para el 29/05/2020 con memorando 2020IE5156 del 19Mar2020
Se reprograma nuevamente para el día 19/06/2020
Se reprograma nuevamente para el día 31/08/2020</t>
        </r>
      </text>
    </comment>
    <comment ref="J192" authorId="0" shapeId="0" xr:uid="{00000000-0006-0000-0100-000019000000}">
      <text>
        <r>
          <rPr>
            <sz val="9"/>
            <color indexed="81"/>
            <rFont val="Tahoma"/>
            <family val="2"/>
          </rPr>
          <t>Fecha anterior: 15/04/2020. se reprogramó fecha de auditoría para el 29/05/2020 con memorando 2020IE5156 del 19Mar2020
Se reprograma nuevamente para el día 19/06/2020
Se reprograma nuevamente para el día 31/08/2020</t>
        </r>
      </text>
    </comment>
  </commentList>
</comments>
</file>

<file path=xl/sharedStrings.xml><?xml version="1.0" encoding="utf-8"?>
<sst xmlns="http://schemas.openxmlformats.org/spreadsheetml/2006/main" count="2093" uniqueCount="578">
  <si>
    <t>Nombre de la Entidad</t>
  </si>
  <si>
    <t>Nombre del Jefe de Control Interno o quien  haga sus veces</t>
  </si>
  <si>
    <t>Objetivo del PAA:</t>
  </si>
  <si>
    <t>Alcance del PAA:</t>
  </si>
  <si>
    <t>Criterios:</t>
  </si>
  <si>
    <t>Recursos:</t>
  </si>
  <si>
    <t>Código</t>
  </si>
  <si>
    <t xml:space="preserve"> 208-CI-Ft-04</t>
  </si>
  <si>
    <t>Versión</t>
  </si>
  <si>
    <t>Vigente desde</t>
  </si>
  <si>
    <t>Vigencia del Plan</t>
  </si>
  <si>
    <t>Fecha de Aprobación</t>
  </si>
  <si>
    <t>Tipo de Proceso</t>
  </si>
  <si>
    <t>Fecha Programada</t>
  </si>
  <si>
    <t>Cronograma</t>
  </si>
  <si>
    <t>Seguimiento</t>
  </si>
  <si>
    <t>Evidencias</t>
  </si>
  <si>
    <t>Observaciones</t>
  </si>
  <si>
    <t>Actividad</t>
  </si>
  <si>
    <t>Responsable o Líder de la Auditoría</t>
  </si>
  <si>
    <t>Equipo Auditor
Responsable de la Actividad</t>
  </si>
  <si>
    <t>Responsable Líder del proceso auditado</t>
  </si>
  <si>
    <t>ENE</t>
  </si>
  <si>
    <t>FEB</t>
  </si>
  <si>
    <t>MAR</t>
  </si>
  <si>
    <t>ABR</t>
  </si>
  <si>
    <t>MAY</t>
  </si>
  <si>
    <t>JUN</t>
  </si>
  <si>
    <t>JUL</t>
  </si>
  <si>
    <t>AGO</t>
  </si>
  <si>
    <t>SEP</t>
  </si>
  <si>
    <t>OCT</t>
  </si>
  <si>
    <t>NOV</t>
  </si>
  <si>
    <t>DIC</t>
  </si>
  <si>
    <t>Fecha Inicio</t>
  </si>
  <si>
    <t>Fecha Fin</t>
  </si>
  <si>
    <t xml:space="preserve">Fecha  de Cierre de la Actividad </t>
  </si>
  <si>
    <t>Productos Esperados</t>
  </si>
  <si>
    <t>Avance Actividad</t>
  </si>
  <si>
    <t>PLAN ANUAL DE AUDITORÍAS</t>
  </si>
  <si>
    <t>Cargo</t>
  </si>
  <si>
    <t>Caja de la Vivienda Popular</t>
  </si>
  <si>
    <t>Ivonne Andrea Torres Cruz</t>
  </si>
  <si>
    <t>Liderazgo Estratégico</t>
  </si>
  <si>
    <t>Informes de Ley</t>
  </si>
  <si>
    <t>Enfoque hacia la Prevención</t>
  </si>
  <si>
    <t>Relación con entes de control externos</t>
  </si>
  <si>
    <t>Seguimiento a Planes de Mejoramiento</t>
  </si>
  <si>
    <t>Graciela Zabala Rico</t>
  </si>
  <si>
    <t>Profesionales</t>
  </si>
  <si>
    <t>Ponderación</t>
  </si>
  <si>
    <t>Auditoría</t>
  </si>
  <si>
    <t>Evaluación de la Gestión del Riesgo</t>
  </si>
  <si>
    <t>Adicionales</t>
  </si>
  <si>
    <t>Actividades</t>
  </si>
  <si>
    <t>Lider</t>
  </si>
  <si>
    <t>Aporte al Avance del  PAA</t>
  </si>
  <si>
    <t>Ponderación
de la Actividad</t>
  </si>
  <si>
    <t>Entrega, publicación o socialización de resultados</t>
  </si>
  <si>
    <t>Trabajo de campo</t>
  </si>
  <si>
    <t>Diseño o planeación de la acción</t>
  </si>
  <si>
    <t>Ejecución de la acción planteada</t>
  </si>
  <si>
    <t>CRITERIO1</t>
  </si>
  <si>
    <t>CRITERIO2</t>
  </si>
  <si>
    <t>CRITERIO3</t>
  </si>
  <si>
    <t>CRITERIO4</t>
  </si>
  <si>
    <t>CRITERIO5</t>
  </si>
  <si>
    <t>CRITERIO6</t>
  </si>
  <si>
    <t>CRITERIO7</t>
  </si>
  <si>
    <t>CRITERIO8</t>
  </si>
  <si>
    <t>Cuadro de Ponderación</t>
  </si>
  <si>
    <t>Proceso</t>
  </si>
  <si>
    <t>Dependencia responsable</t>
  </si>
  <si>
    <t>Líder responsable</t>
  </si>
  <si>
    <t>Gestión Estratégica</t>
  </si>
  <si>
    <t xml:space="preserve">Jefe Oficina Asesora de Planeación </t>
  </si>
  <si>
    <t>Dirección Jurídica</t>
  </si>
  <si>
    <t>Gestión del Talento Humano</t>
  </si>
  <si>
    <t>Subdirección Administrativa</t>
  </si>
  <si>
    <t>Subdirector Administrativo</t>
  </si>
  <si>
    <t>Gestión Tecnología de la Información y Comunicaciones</t>
  </si>
  <si>
    <t>Reasentamientos Humanos</t>
  </si>
  <si>
    <t>Urbanizaciones y Titulación</t>
  </si>
  <si>
    <t>Mejoramiento de Barrios</t>
  </si>
  <si>
    <t>Mejoramiento de Vivienda</t>
  </si>
  <si>
    <t>Dirección de Mejoramiento de Vivienda</t>
  </si>
  <si>
    <t>Director de Mejoramiento de Vivienda</t>
  </si>
  <si>
    <t>Director de Gestión Corporativa y CID</t>
  </si>
  <si>
    <t>Gestión Administrativa</t>
  </si>
  <si>
    <t>Gestión Documental</t>
  </si>
  <si>
    <t>Gestión Financiera</t>
  </si>
  <si>
    <t>Evaluación de la Gestión</t>
  </si>
  <si>
    <t>Gestión del Control Interno Disciplinario</t>
  </si>
  <si>
    <t>Informe presupuestal a Personería</t>
  </si>
  <si>
    <t>Informe cuenta mensual SIVICOF</t>
  </si>
  <si>
    <t>Informe cuenta anual SIVICOF</t>
  </si>
  <si>
    <t>Informe Directiva 003 de 2013 Alcaldía Mayor de Bogotá</t>
  </si>
  <si>
    <t>Seguimiento a los indicadores de gestión y por proceso</t>
  </si>
  <si>
    <t>Estratégico</t>
  </si>
  <si>
    <t>Apoyo</t>
  </si>
  <si>
    <t>Seguimiento y Evaluación</t>
  </si>
  <si>
    <t>Todos los Procesos</t>
  </si>
  <si>
    <t>Todas las dependencias</t>
  </si>
  <si>
    <t>Misional</t>
  </si>
  <si>
    <t>Planeación - Comunicación de envío</t>
  </si>
  <si>
    <t>Planeación - Listas de verificación</t>
  </si>
  <si>
    <t>Planeación - Plan de auditoría</t>
  </si>
  <si>
    <t>Trabajo de campo - Recolección de Evidencias</t>
  </si>
  <si>
    <t>Trabajo de campo - Análisis de Información</t>
  </si>
  <si>
    <t>Informe preliminar - Comunicación de envío</t>
  </si>
  <si>
    <t>Informe preliminar - Revisado por ACI</t>
  </si>
  <si>
    <t>Informe preliminar - Reunión de validación de hallazgos</t>
  </si>
  <si>
    <t>Planeación - Reunión de apertura</t>
  </si>
  <si>
    <t>Informe preliminar - Elaboración</t>
  </si>
  <si>
    <t>Informe Final - Revisión de evidencias nuevas</t>
  </si>
  <si>
    <t>Informe Final - Elaboración</t>
  </si>
  <si>
    <t>Informe Final - Comunicación de envío</t>
  </si>
  <si>
    <t>Trámite de cuentas de ACI</t>
  </si>
  <si>
    <t>Arqueo Caja menor</t>
  </si>
  <si>
    <t>Arqueo Caja fuerte</t>
  </si>
  <si>
    <t>Informe PQR's - Ley 1474 de 2011</t>
  </si>
  <si>
    <t>Ingeniero</t>
  </si>
  <si>
    <t>Codigo Color</t>
  </si>
  <si>
    <t>Rol</t>
  </si>
  <si>
    <t>Cantidad personas que conforman la entidad</t>
  </si>
  <si>
    <t>Personas de CI</t>
  </si>
  <si>
    <t>N° Aux Administrativos</t>
  </si>
  <si>
    <t>N° de Técnicos</t>
  </si>
  <si>
    <t>N° Profesionales</t>
  </si>
  <si>
    <t>N° Prof. Especializados</t>
  </si>
  <si>
    <t>N° Asesores</t>
  </si>
  <si>
    <t>Talento Humano
Cantidad</t>
  </si>
  <si>
    <t>Informe</t>
  </si>
  <si>
    <t xml:space="preserve">Diseño y gestión de capacitaciones para el fortalecimiento y aplicación del principio de autocontrol  </t>
  </si>
  <si>
    <t>Roles 
Decreto 948 de 2017</t>
  </si>
  <si>
    <t>Oficina Asesora de Planeación</t>
  </si>
  <si>
    <t>Prevención del Daño Antijurídico y Representación Judicial</t>
  </si>
  <si>
    <t xml:space="preserve">Director Jurídico </t>
  </si>
  <si>
    <t xml:space="preserve">Gestión de Comunicaciones </t>
  </si>
  <si>
    <t xml:space="preserve">Jefe Oficina Asesora de Comunicaciones </t>
  </si>
  <si>
    <t xml:space="preserve">Oficina Asesora de Comunicaciones </t>
  </si>
  <si>
    <t>Jefe Oficina de Tecnologías de la Información y las Comunicaciones</t>
  </si>
  <si>
    <t>Oficina Tecnologías de la Información y las Comunicaciones</t>
  </si>
  <si>
    <t>Director de Reasentamientos Humanos</t>
  </si>
  <si>
    <t>Dirección de Reasentamientos Humanos</t>
  </si>
  <si>
    <t>Director de Urbanizaciones y Titulación</t>
  </si>
  <si>
    <t>Dirección de Urbanizaciones y Titulación</t>
  </si>
  <si>
    <t>Director de Mejoramiento de Barrios</t>
  </si>
  <si>
    <t>Dirección de Mejoramiento de Barrios</t>
  </si>
  <si>
    <t xml:space="preserve">Servicio al Ciudadano </t>
  </si>
  <si>
    <t>Adquisición de Bienes y Servicios</t>
  </si>
  <si>
    <t>Subdirector Financiero</t>
  </si>
  <si>
    <t>Subdirección Financiera</t>
  </si>
  <si>
    <t>Asesor de Control Interno</t>
  </si>
  <si>
    <t>Asesoría de Control Interno</t>
  </si>
  <si>
    <t>Seguimiento al Comité de Conciliación</t>
  </si>
  <si>
    <t>Todos</t>
  </si>
  <si>
    <t>Asesora de Control Interno - Código 105 - Grado 01</t>
  </si>
  <si>
    <t>Firma: IVONNE ANDREA TORRES CRUZ - ASESORA DE CONTROL INTERNO - CAJA DE LA VIVIENDA POPULAR</t>
  </si>
  <si>
    <t>Recepción de solicitud</t>
  </si>
  <si>
    <t>Reparto de solicitud</t>
  </si>
  <si>
    <t>Revisión de respuesta y soportes</t>
  </si>
  <si>
    <t>Entrega a ente de control y copia en Control Interno</t>
  </si>
  <si>
    <t>liderazgo estratégico</t>
  </si>
  <si>
    <t>enfoque hacia la prevención</t>
  </si>
  <si>
    <t>evaluación de la gestión del riesgo</t>
  </si>
  <si>
    <t>relación con entes externos de control</t>
  </si>
  <si>
    <t>evaluación y seguimiento</t>
  </si>
  <si>
    <t>Marcela Urrea Jaramillo</t>
  </si>
  <si>
    <t>Andrea Sierra Ochoa</t>
  </si>
  <si>
    <t>Economista</t>
  </si>
  <si>
    <t>Contador 1</t>
  </si>
  <si>
    <t>Contador 2</t>
  </si>
  <si>
    <t>Auxiliar</t>
  </si>
  <si>
    <t>Abogado</t>
  </si>
  <si>
    <t>Técnico</t>
  </si>
  <si>
    <t>Alexandra Álvarez Mantilla</t>
  </si>
  <si>
    <t>Ivonne Andrea Torres Cruz
Asesora de Control Interno</t>
  </si>
  <si>
    <t>Recolección y Análisis de Información</t>
  </si>
  <si>
    <t>Asignación de actividad</t>
  </si>
  <si>
    <t>Elaboración de solicitud</t>
  </si>
  <si>
    <t>Actividad ejecutada (revisada y entregada a solicitante)</t>
  </si>
  <si>
    <t>Planeación - Definir metodología y cronograma de trabajo</t>
  </si>
  <si>
    <t>Planeación - Revisión previa del tema a evaluar</t>
  </si>
  <si>
    <t>Trabajo de campo - Recolección de Información</t>
  </si>
  <si>
    <t>Informe - Elaboración</t>
  </si>
  <si>
    <t>Informe - Revisión por ACI</t>
  </si>
  <si>
    <t>Informe - Comunicación de envío</t>
  </si>
  <si>
    <t>Informe - Publicación (web,intranet y/o carpeta de calidad)</t>
  </si>
  <si>
    <t>Informe Final - Publicación (web,intranet y/o carpeta de calidad)</t>
  </si>
  <si>
    <t>Planeación - Revisión previa del tema del informe</t>
  </si>
  <si>
    <t>Planeación del trabajo</t>
  </si>
  <si>
    <t>Planeación - Revisión previa del tema</t>
  </si>
  <si>
    <t>Informe - Elaboración de producto</t>
  </si>
  <si>
    <t>Entrega producto final</t>
  </si>
  <si>
    <t>Planeación - Revisión estado del PM a hacer seguimiento</t>
  </si>
  <si>
    <t>Dirección de Gestión Corporativa y CID</t>
  </si>
  <si>
    <t>Líderes de Cada Proceso</t>
  </si>
  <si>
    <t>Auditoría Interna de Calidad bajo el estándar ISO 9001:2015</t>
  </si>
  <si>
    <t>Gestionar el proceso de contratación de la Auditoría Interna de Calidad bajo el estándar ISO 9001:2015</t>
  </si>
  <si>
    <t>Seguimiento al plan de implementación del MIPG</t>
  </si>
  <si>
    <t xml:space="preserve">Seguimiento al Plan de Mejoramiento Interno </t>
  </si>
  <si>
    <t>Seguimiento a Plan de Mejoramiento Externo</t>
  </si>
  <si>
    <t>Revisión y/o actualización del normograma proceso Evaluación de la Gestión</t>
  </si>
  <si>
    <t>Página web actualizada</t>
  </si>
  <si>
    <t>Contratos de CI perfeccionados y en ejecución</t>
  </si>
  <si>
    <t>diferencia</t>
  </si>
  <si>
    <t>roles Dec 648 de 2017</t>
  </si>
  <si>
    <t>Asesoría en la formulación de planes de mejoramiento internos y en la modificación de las acciones ya propuestas</t>
  </si>
  <si>
    <t>Dar respuesta a derechos de petición y solicitudes de información de partes interesadas</t>
  </si>
  <si>
    <t>Realizar los trámites pertinentes para lograr la liquidación del contrato N° 471-2019 suscrito con Applus Colombia Ltda.</t>
  </si>
  <si>
    <t xml:space="preserve">Planes de mejoramiento formulados o actualizados en matriz </t>
  </si>
  <si>
    <t>Diseñar el plan de acción de Comité Institucional de Coordinación de Control Interno y entregarlo a los miembros del comité para su revisión y posterior aprobación</t>
  </si>
  <si>
    <t>Plan de trabajo</t>
  </si>
  <si>
    <t>Matriz de seguimiento</t>
  </si>
  <si>
    <t>Reporte</t>
  </si>
  <si>
    <t>Informe, presentación y evidencias</t>
  </si>
  <si>
    <t>Actas de comité con soportes</t>
  </si>
  <si>
    <t>Reporte SUIT</t>
  </si>
  <si>
    <t>Elizabeth Sáenz Sáenz</t>
  </si>
  <si>
    <t>Asesora de Control Interno</t>
  </si>
  <si>
    <t>Atender, dar trámite y cargar las acciones incumplidas del Plan de Mejoramiento de la Contraloría</t>
  </si>
  <si>
    <t>Certificado de recepción de información de SIVICOF</t>
  </si>
  <si>
    <t>Realizar primer seguimiento a la racionalización de trámites y OPAs en el SUIT
Realizar segundo seguimiento a la racionalización de trámites y OPAs en el SUIT</t>
  </si>
  <si>
    <t>Acta de liquidación tramitada y expediente cerrado</t>
  </si>
  <si>
    <t>correo electrónico</t>
  </si>
  <si>
    <t>Correos electrónicos, actas de reunión, memorandos</t>
  </si>
  <si>
    <t>Acta de Reunión - Comité Institucional de Coordinación de Control Interno</t>
  </si>
  <si>
    <t>Ángelo Díaz Rodríguez</t>
  </si>
  <si>
    <t>Andrés Farias Pinzón</t>
  </si>
  <si>
    <t>Cuentas de Contratistas Radicadas e información en el SECOP I ó II</t>
  </si>
  <si>
    <t>Normograma revisado, actualizado y enviado a la OAP</t>
  </si>
  <si>
    <t>Recibir, analizar y dar trámite a las solicitudes de modificación de las acciones del plan de mejoramiento de la contraloría</t>
  </si>
  <si>
    <t>Evaluación anual por dependencias. Artículo 39 Ley 909 de 2005 - Circular 004 de 2005 Consejo Asesor del Gobierno Nacional en Materia de Control Interno</t>
  </si>
  <si>
    <t>Austeridad en el gasto. Decretos Reglamentarios 1737 de 1998 y 984 de 2012; Directiva Presidencial 03 de 2012 y Artículo 2.8.4.8.2 del Decreto Único Reglamentario 1068 de 2015</t>
  </si>
  <si>
    <t xml:space="preserve">Informe Pormenorizado del Sistema de Control Interno. Artículo 9 Ley 1474 de 2011, modificado por el Artículo 156 del Decreto Nacional 2106 de 2019. Circular Externa 100-006 de 2019 </t>
  </si>
  <si>
    <t>Formulación Plan de Acción  de Gestión - Plan Anual de Auditorías - Parágrafo 1 Artículo 38 - Decreto 807 de 2019</t>
  </si>
  <si>
    <t>Matriz de formulación PAA y PAG</t>
  </si>
  <si>
    <t>Seguimiento al Plan de Acción  de Gestión - Plan Anual de Auditorías - Parágrafo 1, Artículo 38 - Decreto 807 de 2019</t>
  </si>
  <si>
    <t>Reporte de Seguimiento</t>
  </si>
  <si>
    <t>Atención a la contraloría - auditoría de regularidad</t>
  </si>
  <si>
    <t>Atención a la contraloría - auditoría de desempeño 1: Cartera hipotecaria</t>
  </si>
  <si>
    <t>Atención a la contraloría - auditoría de desempeño 3: Conv. 044-2014 FDL Usme</t>
  </si>
  <si>
    <t>Revisión y mantenimiento al botón de transparencia - Ley 1712 de 2014 numeral 7 a cargo de control interno</t>
  </si>
  <si>
    <t>Presentación, listado de Asistencia y correos</t>
  </si>
  <si>
    <t>Realizar evaluación 2019 y concertación 2020 planta temporal</t>
  </si>
  <si>
    <t>Realizar evaluación 2019 y concertación 2020 planta fija</t>
  </si>
  <si>
    <t>Evaluación y concertación</t>
  </si>
  <si>
    <t>Evaluación Matriz de riesgos de corrupción y por proceso 2019</t>
  </si>
  <si>
    <t>Evaluación Plan Anticorrupción y de Atención al Ciudadano 2019. Decreto 124 de 2016</t>
  </si>
  <si>
    <t>Seguimiento Matriz de riesgos de corrupción y por proceso 2020</t>
  </si>
  <si>
    <t>Seguimiento Plan Anticorrupción y de Atención al Ciudadano 2020. Decreto 124 de 2016</t>
  </si>
  <si>
    <t>Reportar la información sobre la utilización del software a través del aplicativo que disponga la Dirección Nacional de Derechos de Autor - DNDA. Directivas presidenciales 01 de 1999 y 02 de 2002; Circular 17 de 2011 de la DNDA</t>
  </si>
  <si>
    <t>Revisión por la Dirección ISO 9001:2015 - información a cargo de control interno</t>
  </si>
  <si>
    <t xml:space="preserve">Informe de seguimiento a la Sostenibilidad Contable - Resolución DDC-00003 del 05 de diciembre de 2018 </t>
  </si>
  <si>
    <t>Revisión expedientes contractuales cuya supervisión se encuentra a cargo de control interno</t>
  </si>
  <si>
    <t>Actas de comité y listados de asistencia</t>
  </si>
  <si>
    <t>Revisión de los procedimientos del proceso Evaluación de la Gestión</t>
  </si>
  <si>
    <t>Procedimientos normalizados en el SGC</t>
  </si>
  <si>
    <t>Diseñar, preparar, aplicar, tabular y realizar informe con oportunidades de mejora de la implementación y aplicación del estatuto interno del auditor y del código de ética del auditor</t>
  </si>
  <si>
    <t>Memorandos y/o Oficios</t>
  </si>
  <si>
    <t>Diligenciamiento de los autodiagnósticos de las políticas del MIPG que sean solicitados por las partes interesadas</t>
  </si>
  <si>
    <t>Matriz</t>
  </si>
  <si>
    <t>Participación e intervención en los comités:
Comité técnico de inventarios de  bienes inmuebles
Comité técnico de inventarios de  bienes muebles
Comité técnico de sostenibilidad contable
Comité de conciliación
Comité financiero
Comité directivo
Comité de gestión y desempeño
Comité distrital de auditoría</t>
  </si>
  <si>
    <t>Dar respuesta a las solicitudes de información con fines disciplinarios que soliciten las partes interesadas</t>
  </si>
  <si>
    <t>Realizar seguimiento al Comité Institucional de Coordinación de Control Interno (presentaciones, actas de comité, anexos y demás documentos)
1. Planeación: revisión de la información a presentar en el comité, listados de asistencia, asistir a la sesión del comité
2. Trabajo de campo: preparar presentación y documentos anexos, elaborar proyecto de acta de cada comité
3. Organización y archivo: hacer seguimiento a los compromisos derivados del comité, tramitar las firmas de las actas, organizar el archivo digital de las actas y cooperar con la auxiliar administrativa en el archivo físico de la información según TRD</t>
  </si>
  <si>
    <t>Verificación de la oportunidad y contenido de las herramientas de gestión de la CVP y su seguimiento: PAG, PAAC y mapa de riesgos</t>
  </si>
  <si>
    <t>Seguimiento al Plan Institucional de Archivos - PINAR. Decreto 612 de 2018</t>
  </si>
  <si>
    <t>Seguimiento al Plan Anual de Vacantes. Decreto 612 de 2018</t>
  </si>
  <si>
    <t>Seguimiento al Plan de Previsión de Recursos Humanos. Decreto 612 de 2018</t>
  </si>
  <si>
    <t>Seguimiento al Plan Estratégico de Talento Humano. Decreto 612 de 2018</t>
  </si>
  <si>
    <t>Seguimiento al Plan Institucional de Capacitación - PIC. Decreto 612 de 2018</t>
  </si>
  <si>
    <t>Seguimiento al Plan de Incentivos Institucionales. Decreto 612 de 2018</t>
  </si>
  <si>
    <t>Seguimiento al Plan Estratégico de Tecnologías de la Información y las Comunicaciones - PETI</t>
  </si>
  <si>
    <t xml:space="preserve">Plan de Tratamiento de Riesgos de Seguridad y Privacidad de la Información </t>
  </si>
  <si>
    <t>Plan de Seguridad y Privacidad de la Información</t>
  </si>
  <si>
    <t>Auditoría - Decreto 1072 de 2015 - SGSST - Sistema de Gestión de la Seguridad y Salud en el Trabajo</t>
  </si>
  <si>
    <t>Auditoría Proceso de Mejoramiento de Barrios
Decreto 371 de 2010 - Artículo 2 - de los procesos de contratación en el distrito capital</t>
  </si>
  <si>
    <t>Auditoría Proceso de Mejoramiento de Vivienda
Decreto 371 de 2010 - Artículo 2 - de los procesos de contratación en el distrito capital</t>
  </si>
  <si>
    <t>Auditoría Proceso de Reasentamientos Humanos
Decreto 371 de 2010 - Artículo 2 - de los procesos de contratación en el distrito capital</t>
  </si>
  <si>
    <t>Auditoría Proceso de Urbanizaciones y Titulación
Decreto 371 de 2010 - Artículo 2 - de los procesos de contratación en el distrito capital</t>
  </si>
  <si>
    <t>Seguimiento al Comité técnico de inventarios de bienes inmuebles</t>
  </si>
  <si>
    <t>Seguimiento al Comité técnico de inventarios de bienes muebles</t>
  </si>
  <si>
    <t>Seguimiento a Comité Técnico de Sostenibilidad Contable
Seguimiento al Comité financiero</t>
  </si>
  <si>
    <t>Auditoría de seguimiento a tutelas y notificaciones</t>
  </si>
  <si>
    <t>Elaborar el informe de la Oficina de Control Interno vigencia 2019 - documento CBN 1038</t>
  </si>
  <si>
    <t>Informe de verificación RNMC - Código Nacional de Policía - Artículo 183</t>
  </si>
  <si>
    <t>Control Interno Contable CBN - 1019 durante la vigencia 2019. Resolución 193 de 2016 de la CGN; Resolución Reglamentaria 11 de 2014 de la Contraloría de Bogotá, modificada por la Resolución Reglamentaria 23 de 2016.</t>
  </si>
  <si>
    <t>Informe cuenta anual SIVICOF. Cargue del informe de control interno contable - CBN - 1019</t>
  </si>
  <si>
    <t>Director de Gestión Corporativa y CID
Director de Mejoramiento de Vivienda</t>
  </si>
  <si>
    <t>Director de Gestión Corporativa y CID
Director de Mejoramiento de Barrios</t>
  </si>
  <si>
    <t>Director de Gestión Corporativa y CID
Director de Reasentamientos Humanos</t>
  </si>
  <si>
    <t>Director de Gestión Corporativa y CID
Director de Urbanizaciones y Titulación</t>
  </si>
  <si>
    <t>Adquisición de bienes y servicios
Mejoramiento de Vivienda</t>
  </si>
  <si>
    <t>Adquisición de bienes y servicios
Mejoramiento de Barrios</t>
  </si>
  <si>
    <t>Adquisición de bienes y servicios
Reasentamientos Humanos</t>
  </si>
  <si>
    <t>Servicio al Ciudadano 
Mejoramiento de Vivienda</t>
  </si>
  <si>
    <t>Adquisición de bienes y servicios
Urbanizaciones y Titulación</t>
  </si>
  <si>
    <t xml:space="preserve">Servicio al Ciudadano
Mejoramiento de Barrios </t>
  </si>
  <si>
    <t>Servicio al Ciudadano 
Urbanizaciones y Titulación.</t>
  </si>
  <si>
    <t xml:space="preserve">Servicio al Ciudadano 
Reasentamientos Humanos </t>
  </si>
  <si>
    <t>\\10.216.160.201\control interno\2019\4. APOYO\12. Normograma\11. Normograma\12. diciembre</t>
  </si>
  <si>
    <t>\\10.216.160.201\control interno\2020\00. APOYO\12 Normograma</t>
  </si>
  <si>
    <t>La información recopilada en desarrollo del seguimiento se encuentra en la carpeta compartida de Control Interno en la siguiente ruta: 
\\10.216.160.201\control interno\2020\INF.  DE GESTIÓN\SEG.COMITE CONCILIACION
Las actas se encuentran pendientes de publicación en el aplicativo SIPROJWEB por parte de la Secretaría técnica del Comité de Conciliación de la CVP.</t>
  </si>
  <si>
    <t>La evidencia se encuentra en la ruta: \\10.216.160.201\control interno\2020\19.04 INF.  DE GESTIÓN\PQRDS\II SEM 2019 y pagina web https://www.cajaviviendapopular.gov.co/?q=72-reportes-de-control-interno#
Memorando 2020IE835
Informe PQRS II Sem  2019</t>
  </si>
  <si>
    <t>Memorando 2020IE379 del 17 de enero de 2020 ubicado en la siguiente ruta: \\10.216.160.201\control interno\2020\19.04 INF.  DE GESTIÓN\RNMC</t>
  </si>
  <si>
    <t>Información en la ruta: \\10.216.160.201\control interno\2019\4. APOYO\3. Contratación</t>
  </si>
  <si>
    <t>1. Correo de entrega del seguimiento a la OAP del 28Ene2019.
2. Ruta último seguimiento de 2018: \\10.216.160.201\control interno\2018\1. 068 AUDITORÍAS\068.1 INTERNAS\0. ProgramaAnualAuditorías</t>
  </si>
  <si>
    <t>Se realizó verificación de la oportunidad en la entrega del Plan Anticorrupción y de Atención al Ciudadano y Mapa de Riesgos de los procesos de la entidad.
Se realizó verificación de la oportunidad en la entrega del seguimiento y evaluación del Plan de Acción de Gestión del III y IV seguimiento de 2019.</t>
  </si>
  <si>
    <t>Las evidencias se encuentran en la carpeta compartida en el servidor: \\10.216.160.201\control interno\2019\19.04 INF.  DE GESTIÓN\PAAC\III_SEG
Cuadro de Oportunidad de entrega tercer seguimiento PAAC 2019.
Las evidencias se encuentran en la carpeta compartida en el servidor: \\10.216.160.201\control interno\2019\28.03 PAA\05. IV_Seg_2019
Registro de Reunión - Oportunidad Plan de Acción de Gestión III y IV SEG 2019.</t>
  </si>
  <si>
    <t xml:space="preserve">La información se encuentra en la ruta: \\10.216.160.201\control interno\2020\19.04 INF.  DE GESTIÓN\PORMENORIZADO
y https://www.cajaviviendapopular.gov.co/sites/default/files/Informe Pormenorizado noviembre - diciembre  2019.pdf
Memorando 2020IE837 del día 31/01/2020 </t>
  </si>
  <si>
    <t>La información se encuentra en la ruta: \\10.216.160.201\control interno\2020\28.03 PAA
Correo electrónico del día 31/01/20 sobre Aprobación del Plan Anual de Auditorías 2020 -(CICCI)-Martes 28 de enero de 2020
Memorando 2020IE809 con fecha del día 31/01/2020
Correo electrónico del día 31/01/2020 donde se solicita la publicación en pagina web de la Formulación del PAA 2020.</t>
  </si>
  <si>
    <t>Se realizó Formulación Plan de Acción  de Gestión - Plan Anual de Auditorías 2020, el cual fue aprobado en la sesión del Comité Institucional de Coordinación de Control Interno (CICCI) del día 28/01/20, el cual fue remitido por correo electrónico a la OAP el día 31/01/2020 y la solicitud de publicación en la carpeta de calidad se realizó mediante por memorando 2020IE809 con fecha del día 31/01/2020. Así mismo se solicita la publicación en la pagina web mediante correo electrónico del día 31/01/2020</t>
  </si>
  <si>
    <t>Se realizó el Tercer Informe pormenorizado de control interno del 01/11/2019 a 31/12/2019 cumpliendo con la circular externa 100-006 de 2019 del DAFP y en cumplimiento del decreto 2106 de 2019, el cual fue enviado mediante correo electrónico el día 31/01/2020 y memorando 2020IE837.</t>
  </si>
  <si>
    <t>Se diseñó el plan de trabajo del Comité Institucional de Coordinación de Control Interno, el cual fue entregado y aprobado en el comité ICCI del 28/01/20.
El acta se proyectó, se remitió por correo el 03Feb2020 a los asistentes, se les dio plazo de realizar observaciones hasta el 06Feb2020. El acta se firmó el 10Feb2020</t>
  </si>
  <si>
    <t>Archivo que contiene el certificado de rendición de la cuenta mensual de diciembre de 2019
\\10.216.160.201\control interno\2019\19.01 INF.  A  ENTID. DE CONTROL Y VIG\SIVICOF\CUENTA MENSUAL\DICIEMBRE_2019</t>
  </si>
  <si>
    <t>Se realizó Comité Institucional de Coordinación de Control Interno el día 28/1/20, se realizó presentación, listados de asistencia, y participación de la sesión, se envió PAA 2020 para aprobación, fue aprobado el 30/01/20, se envió para publicación en página web y en carpeta de calidad, se realizó el proceso de gestión documental tanto en físico como en digital.</t>
  </si>
  <si>
    <t>Se solicitó la información por correo electrónico, los responsables entregaron la información certificada.</t>
  </si>
  <si>
    <t>La información se encuentra en la ruta: \\10.216.160.201\control interno\2020\19.01 INF.  A  ENTID. DE CONTROL Y VIG\SIVICOF\CUENTA ANUAL</t>
  </si>
  <si>
    <t>Se valido información en la herramienta Strom-User, se solicita firma digital y se carga información.</t>
  </si>
  <si>
    <t>Se validó información en la herramienta Strom-User, se solicita firma digital y se carga información.</t>
  </si>
  <si>
    <t xml:space="preserve">La información se encuentra en la ruta: \\10.216.160.201\control interno\2020\19.01 INF.  A  ENTID. DE CONTROL Y VIG\SIVICOF\CUENTA MENSUAL\ENERO_2020
</t>
  </si>
  <si>
    <t>La información se encuentra en la ruta: \\10.216.160.201\control interno\2020\28.05 PM\EXTERNO\IV SEG 2019</t>
  </si>
  <si>
    <t>La información se encuentra en la ruta:\\10.216.160.201\control interno\2020\28.05 PM\INTERNO\III_Seg_2019
Memorandos 2020IE128 - a Dirección Administrativa, 2020IE127 a TIC y OAP y 2020IE125 
Informe III_Seg_PM_por_Procesos - Corte 31Dic2019 V3.0</t>
  </si>
  <si>
    <t>Seguimiento a los procesos judiciales - SIPROJ</t>
  </si>
  <si>
    <t>Base correspondencia 2019 y 2020
\\10.216.160.201\control interno\2019
\\10.216.160.201\control interno\2020
\\10.216.160.201\control interno\2019\4. APOYO\9. Seg.  Informe Cordis Vencidos
FUID C. I.  2019 FORMULADO - ACT.
2020IE995 RTA 2020IE851 EVAL. FINAL PP
Evaluación ESS II Sem 2019
2020IE3003 Concertación</t>
  </si>
  <si>
    <t>Información en la ruta: \\10.216.160.201\control interno\2020\00. APOYO\04. planta\concertación 2020\Graciela Zabala Rico\Evidencias y Evaluación II 2019
2020IE1004 EVAL. GRACIELA Z
2020IE2970 Concertación</t>
  </si>
  <si>
    <t>La información se encuentra en la ruta:
\\10.216.160.201\control interno\2019\19.01 INF.  A  ENTID. DE CONTROL Y VIG\SIVICOF\CUENTA ANUAL
1. Memo sol 2019IE176 del 14Ene2019.
2. Evidencias de solicitudes, respuestas e informes finales presentados en la ruta: \\10.216.160.201\control interno\2019\2. 036 INFORMES\19.01 INF.  A  ENTIDADES DE CONTROL Y VIG\SIVICOF\CUENTA ANUAL.
3. Certificado de Recepción de Información.
4. Certificado de reporte Cuenta Anual 2019</t>
  </si>
  <si>
    <t>Información en la ruta: \\10.216.160.201\control interno\2020\19.01 INF.  A  ENTID. DE CONTROL Y VIG\SIVICOF\CUENTA ANUAL
CNB-1038 Informe_de_la_Oficina_de_Control_Interno</t>
  </si>
  <si>
    <t>Se realiza el informe de la Oficina de Control Interno vigencia 2019, el cual se encuentra publicado en página web.</t>
  </si>
  <si>
    <t>Se realizó visita de inspección de historias labolares en las instalaciones de Talento Humano, con el fin de verificar los expedientes laborales de trece (13) directivos.
Se verificaron las cédulas en la página de la Policía Nacional y se realizó el informe de resultados y conclusiones mediante memorando 2020IE379 del 17 de enero de 2020.</t>
  </si>
  <si>
    <t>Se realizó evaluación del 01/08/19 al 31/01/20, se realizó concertación del 01/02/20 al 30/06/20, se elaboraron memorandos y se radicaron en la subdirección administrativa.</t>
  </si>
  <si>
    <t>Se realizó el último seguimiento del PAA del 2019 dando cumplimiento al 99,78% a sus actividades  pactadas por cada uno de sus integrantes.</t>
  </si>
  <si>
    <t>Se realizaron los certificados de cumplimiento de los contratistas: Andrea Sierra, Marcela Urrea, Ángelo Díaz y Andrés Farias de las cuentas del mes de febrero 2020.
Cuentas de cobro de contratistas: Andrea Sierra, Marcela Urrea, Ángelo Díaz y Andrés Farias del mes de febrero 2020 radicadas en la Dirección de Gestión Corporativa y CID y en la Subdirección Financiera.</t>
  </si>
  <si>
    <t>La información se encuentra en la ruta: \\10.216.160.201\control interno\2020\00. APOYO\03. Contratación en la carpeta de cada contratista.</t>
  </si>
  <si>
    <t>Se realizaron los certificados de cumplimiento de los contratistas: Andrea Sierra, Marcela Urrea, Ángelo Díaz y Andrés Farias de las cuentas del mes de marzo 2020.
Cuentas de cobro de contratistas: Andrea Sierra, Marcela Urrea, Ángelo Díaz y Andrés Farias del mes de marzo 2020 radicadas en la Dirección de Gestión Corporativa y CID y en la Subdirección Financiera.</t>
  </si>
  <si>
    <t>Se obtuvo certificado de reporte de la información, se solicito publicación del mismo a la página web de la entidad.</t>
  </si>
  <si>
    <t>La información se encuentra en la ruta: \\10.216.160.201\control interno\2020\02.01 ACTAS COMITE C. I\28ener2020
Acta firmada se encuentra en ruta arriba indicada</t>
  </si>
  <si>
    <t>Cuentas de cobro de contratistas del mes de marzo 2020 radicadas en la Subdirección Financiera, mediante dos (2) correos electrónicos.</t>
  </si>
  <si>
    <t>Se realizaron los certificados de cumplimiento de los contratistas: Andrea Sierra, Marcela Urrea y Andrés Farias de las cuentas del mes de abril 2020.
Cuentas de cobro de contratistas: Andrea Sierra, Marcela Urrea y Andrés Farias del mes de abril 2020 radicadas en la Dirección de Gestión Corporativa y CID y en la Subdirección Financiera.</t>
  </si>
  <si>
    <t>Información en la ruta: \\10.216.160.201\control interno\2020\19.04 INF.  DE GESTIÓN\PAAC\I- Seg</t>
  </si>
  <si>
    <t>Ruta seguimiento PAA 2020 con corte a 31Mar2020: \\10.216.160.201\control interno\2020\PAA
Matriz 208-CI-Ft-04 PAA 2020 V2.0 Seg2020 (Corte 31Mar2020) diligenciada</t>
  </si>
  <si>
    <t xml:space="preserve">Se realizó seguimiento del PAA 2020 con corte al 31Mar2020 dando cumplimiento del 99,06% a sus actividades pactadas por cada uno de sus integrantes.
Igualmente se realiza seguimiento al Plan de Acción de Gestión del primer trimestre 2020, mediante el diligenciamiento de la matriz 208-CI-Ft-04 PAA 2020 V2.0 Seg2020 (Corte 31Mar2020) </t>
  </si>
  <si>
    <t>Se realiza informe, el cual es enviado para revisión por parte de la Ing.
Se realizaron ajustes al informe de acuerdo a observaciones de la Asesora de CI, se socializó a través de correo electrónico de Comunicaciones a todos los funcionarios y contratistas de la CVP el Estatuto de auditoría interna y código de ética del auditor, se sensibilizó a equipo auditor de los resultados del informe. Pendiente por suscripción de firmas, publicación en carpeta de calidad y remisión a integrantes del comité.
Se remite informe de resultados de encuesta de percepción del grado de cumplimiento del Estatuto
de Auditoría Interna y Código de ética del auditor de la Caja de la Vivienda Popular-CVP a los integrantes e invitados del mismo.</t>
  </si>
  <si>
    <t>Correo remisorio del Informe de Seguimiento al Marco Normativo Contable (MNC) Primer Trimestre de la vigencia 2020 y solicitud de formulación de plan de mejoramiento - Memorando 2020IE5528 del 30-04-2020.
Correo del 11 de mayo de 2020 - Plan de mejoramiento en firme.</t>
  </si>
  <si>
    <t>Se realizó el informe al Marco Normativo Contable con corte al primer trimestre de la vigencia 2020; se solicitó formulación de plan de mejoramiento el cual quedó en firme el 11 de mayo de 2020.</t>
  </si>
  <si>
    <t>La información recopilada en desarrollo del seguimiento se encuentra en la carpeta compartida de Control Interno en la siguiente ruta: 
\\10.216.160.201\control interno\2020\INF.  DE GESTIÓN\SEG.COMITE CONCILIACION
\\10.216.160.201\control interno\2020\02.01 ACTAS COMITE C. I\28ener2020
Igualmente se encuentra agenda disponible en Google Calendar</t>
  </si>
  <si>
    <t>La información se encuentra en la ruta: \\10.216.160.201\control interno\2020\19.04 INF. DE GESTIÓN\AUSTERIDAD\I TRIM</t>
  </si>
  <si>
    <t>Se solicitó información a través de memorando 2020IE5250 de fecha 02/04/2020. El informe se entregó el 30Abr2020 con memorando 2020IE5534 dirigido al Director General y Corporativa, Administrativa, Planeación, Comunicaciones y Oficina TIC</t>
  </si>
  <si>
    <t>Se remitió actualización del normograma el día 09/01/2020 a Javier Cruz - Jefe de Planeación por correo electrónico</t>
  </si>
  <si>
    <t>Se remitió actualización del normograma el día 10/02/2020 a Javier Cruz - Jefe de Planeación por correo electrónico</t>
  </si>
  <si>
    <t>Se remitió actualización del normograma el día 09/03/2020 a Catalina Nagy - Jefe de Planeación por correo electrónico</t>
  </si>
  <si>
    <t>Se remitió actualización del normograma el día 08/04/2020 a Catalina Nagy - Jefe de Planeación por correo electrónico</t>
  </si>
  <si>
    <t>La información se encuentra en la ruta: \\10.216.160.201\control interno\2020\00. APOYO\03. Contratación.</t>
  </si>
  <si>
    <t>Contratación 2020 contratistas ACI
(contratos de enero a marzo)</t>
  </si>
  <si>
    <t>Contratación 2020 contratistas ACI
(adición del contrato de marzo)</t>
  </si>
  <si>
    <t>Contratación 2020 contratistas ACI
(nuevo contrato hasta junio)</t>
  </si>
  <si>
    <t>Contratación 2020 contratistas ACI
(adición del contrato de junio a julio)</t>
  </si>
  <si>
    <t>Contratación 2020 contratistas ACI
(nuevas contrataciones)</t>
  </si>
  <si>
    <t>Auditoría Proceso de Mejoramiento de Vivienda
Auditoría al servicio No Conforme (numeral 8.7 ISO 9001:2015)</t>
  </si>
  <si>
    <t>Auditoría Proceso de Mejoramiento de Vivienda
Revisión de la aplicación de las políticas contables de los procedimientos del proceso</t>
  </si>
  <si>
    <t>Auditoría Proceso de Mejoramiento de Vivienda
Revisión de Riesgos e indicadores</t>
  </si>
  <si>
    <t>\\10.216.160.201\control interno\2020\19.04 INF.  DE GESTIÓN\SEG.COMITE DE CONCILIACION</t>
  </si>
  <si>
    <t>Correo electrónico de solicitud de los temas a evaluar (11 de mayo de 2020), correo electrónico remitiendo matriz de temas a evaluar y memorando de solicitud de información del 12 de mayo de 2020.</t>
  </si>
  <si>
    <t>Memorando de solicitud de información 2020IE5272 del 03-04-2020; se recibió información con memorando 2020IE5547 del 30-04-2020.
Correo electrónico remitiendo a la Asesora de Control Interno el Informe de Seguimiento al Plan Institucional de archivos – PINAR – Vigencia 2019 e informe adjunto. (29 de mayo de 2020).</t>
  </si>
  <si>
    <t>Correo electrónico dirigido a la Subdirección Administrativa y Memorando 2020IE5752 del 15 de mayo de 2020. 
Correo electrónico remitido por la Subdirección Administrativa y memorando de respuesta 2020IE5852 del 22 de mayo de 2020.</t>
  </si>
  <si>
    <t>Se realiza revisión y verificación de la oportunidad de entrega de la formulación y primer seguimiento de las herramientas de gestión de la CVP, con respecto al PAG, PAAC y Mapa de Riesgos de todos los procesos. Seguimiento registrado en el informe de seguimiento y evaluación a la matriz y de riesgos y PAAC 2020 con corte al 30Abr2020, y en la tabla de oportunidad en la entrega de la formulación del PAG.</t>
  </si>
  <si>
    <t>\\10.216.160.201\control interno\2020\00. APOYO\12. Normograma</t>
  </si>
  <si>
    <t>Se realizaron los cargues en información en el Sistema de Vigilancia y Control Fiscal-SIVICOF, resultado tres (3) certificados de recepción de información los días 12, 14 y 15 de mayo de 2020, cada uno fue enviado a los solicitantes, a través de correo institucional.</t>
  </si>
  <si>
    <t>La información se encuentra en carpeta compartida en el link: \\10.216.160.201\control interno\2020\28.05 PM\EXTERNO\CONTRALORIA\03. I SEG 2020</t>
  </si>
  <si>
    <t>Se llevo a cabo la atención del ente de control a través de las solicitudes realizadas de manera escrita, verbal y correo institucional, y la formulación de plan de mejoramiento. Se realizó verificación de los equipos y puestos de trabajo, asignados al ente de control.</t>
  </si>
  <si>
    <t>Al 30Jun2020 no se han presentado solicitudes</t>
  </si>
  <si>
    <t>Se realizaron los certificados de cumplimiento de los contratistas: Andrea Sierra, Marcela Urrea y Andrés Farias de las cuentas del mes de mayo 2020.
Cuentas de cobro de contratistas: Andrea Sierra, Marcela Urrea y Andrés Farias del mes de mayo 2020 radicadas en la Dirección de Gestión Corporativa y CID y en la Subdirección Financiera.</t>
  </si>
  <si>
    <t>Información que se encuentra en la ruta: \\10.216.160.201\control interno\2020\00. APOYO\14. Transparencia</t>
  </si>
  <si>
    <t>Se inicia con la revisión y mantenimiento al botón de transparencia - Ley 1712 de 2014 numeral 7 a cargo de control interno, mediante la comparación de los temas de informes de auditorías de la matriz del plan de mejoramiento interno por procesos con respecto a los publicados en la página web.</t>
  </si>
  <si>
    <t>Se realiza memorando 2020IE6162 del día 11Jun2020, donde se genera alerta de monitoreo y seguimiento a las actividades del Plan de Mejoramiento por Procesos vigencia 2020, dirigido a las áreas que tienen actividades para realizar seguimiento.
*Mediante correo electrónico del día 11Jun2020 se realiza solicitud al área de Planeación sobre la creación de la carpeta para la vigencia 2020 de Planes de Mejoramiento en la carpeta de calidad.
*Se realiza solicitud del segundo seguimiento al Plan de Mejoramiento Interno por Procesos, con corte al 23Jun2020 y solicitud de evidencias de actividades vencidas y próximas a vencer definidas en el formato “208-CI-Ft-05 Seguimiento Plan de Mejoramiento Interno” con corte a 23Jun2020, mediante memorandos del día 18Jun2020: 2020IE6282 (JUR – TIC – OAC – FIN - DGC) y 2020IE6283 (ADM-DUT-REAS-OAP).
-Se realiza consolidación de los seguimientos y verificación de evidencias de acuerdo a los soportes entregados por cada proceso, con respecto al segundo seguimiento al Plan de Mejoramiento Interno por Procesos 2020, mediante el diligenciamiento de la matriz “208-CI-Ft-05 Seguimiento Plan de Mejoramiento Interno” con corte a 23Jun2020.
Se cuenta con Matriz 208-CI-Ft-05 Seguimiento PM 2020 diligenciada.
Actualmente se encuentra en elaboración el informe del segundo seguimiento al plan de Mejoramiento Interno por Procesos con corte al 23jun2020.</t>
  </si>
  <si>
    <t>La información se encuentra en la ruta: \\10.216.160.201\control interno\2020\28.05 PM\INTERNO\10. II_Seg_2020
Memorando 2020IE6162 del 11Jun2020.
*Correo electrónico del 11Jun2020 solicitud creación carpeta vigencia 2020 Planes de Mejoramiento carpeta de calidad.
*Memorandos del 18Jun2020: 2020IE6282 (JUR – TIC – OAC – FIN - DGC) y 2020IE6283 (ADM-DUT-REAS-OAP).
-Matriz “208-CI-Ft-05 Seguimiento Plan de Mejoramiento Interno” con corte a 23Jun2020.</t>
  </si>
  <si>
    <t>Al 30Jun2020 no se ha iniciado con la contratación</t>
  </si>
  <si>
    <t>A 30 de junio no se dan respuestas, dado a otras actividades y se cuenta con 10 días para su respuesta, se espera dar respuesta en el mes de julio.</t>
  </si>
  <si>
    <t>Se proyectaron, respuestas de dos solicitudes de la Dirección de Gestión Corporativa y Control Interno Disciplinario bajo los radicados 2020IE442 y 2020IE723.
A 30 de junio no se dan respuestas, dado a otras actividades y se cuenta con 10 días para su respuesta, se espera dar respuesta en el mes de julio.</t>
  </si>
  <si>
    <t>No se han recepcionando peticiones, ni solicitud de cargue de información al sistema de vigilancia y control fiscal SIVICOF con corte a 30 de abril de 2020.
Junio: 
Se realizaron las observaciones a los memorando 2020IE6286 del 18/06/2020, se contestó bajo radiado 2020IE6377 del 25/06/2020 para Dirección de Reasentamientos, respuesta memorando 2020IE6238 del 16/06/2020 se contestó bajo radicado 2020IE6348 del 25/06/2020 para la Dirección de Gestión Corporativa y CID;  y se sostuvo reunión virtual con las Direcciones de Gestión Corporativa y CID y Reasentamientos, en la conclusión y presentación de la información a entregar a la Contraloría de Bogotá.</t>
  </si>
  <si>
    <t>Se presentó la cuenta mensual en sus componentes deuda pública, financiera y contratación, el segundo día hábil y séptimo vigente.</t>
  </si>
  <si>
    <t>Se genera informe de Revisión por la Dirección 2020, información a cargo de Control Interno, enviado a la ing. para revisión el día 27/06/20 mediante correo electrónico.</t>
  </si>
  <si>
    <t>1- Correo electrónico del 21-04-2020.
2-Invitación Sorteo Manzana 54, Acta de reunión No 1 – Primer sorteo Manzana 54 del 06 de mayo de 2020, formato de asistencia del 06 de mayo de 2020.
3- Correo electrónico de remisión de ajustes PM Comité de Bienes Inmuebles 04 de mayo de 2020, correo electrónico de conformidad de ajustes del 05 de mayo de 2020, correo electrónico de remisión de memorando 2020IE5596 del 06 de mayo de 2020 con matriz 208-CI-Ft-16_Causal_Bienes_Inm_Final y 208-CI-Ft-15_Plan_Bienes_Inm, correo electrónico remitido al responsable de consolidación del plan de mejoramiento interno del 06 de mayo de 2020.
4- Correo de remisión del plan de mejoramiento de informe de seguimiento al MNC del primer trimestre de 2020 del 07 de mayo de 2020, correo de solicitud de ajustes a la información remitida (08 de mayo de 2020), correo de conformidad del plan de mejoramiento del 11 de mayo de 2020 - memorando 2020IE5636 del 08 de mayo de 2020, 208-CI-Ft-16 formato análisis causal V2 y 208-CI-Ft-15_Formulación de plan de mejoramiento.
5- Invitación agenda Google del 18 de mayo de 2020.
6- Calendario de Google del 18 de mayo de 2020
7- Invitación Sorteo Manzana 55 del 21 de mayo de 2020,
8- Memorando 2020IE5866 del 22 de mayo de 2020 - Solicitud Información – Primer sorteo Proyecto Manzana 54 realizado el 06 de mayo de 2020 y correo remisorio del 26 de mayo de 2020.
9- Agenda Sorteo Mz 54 y 55 de 12 viviendas realizado el 02 de junio de 2020.
10-	Matriz en Excel de revisión de los expedientes del sorteo del 02 de junio de 2020.
11-	Agenda de Google del 04 de junio de 2020.
12-	Correo del 05 de junio de respuesta a solicitud realizada por la Contraloría de Bogotá, numeral 22. 
13-	Correo electrónico remitido a la Dirección de Gestión Corporativa y CID adjuntando los cuatro últimos informes de la Directiva 003 de 2013</t>
  </si>
  <si>
    <t>1-	Se realizó solicitud de información para el informe de Seguimiento al Comité Técnico de Inventarios de Bienes Muebles de la CVP – vigencia 2019.
2- De acuerdo con la ampliación de términos otorgada por Control Interno, la Subdirección Administrativa manifestó, a través de correo electrónico del 01 de julio de 2020 que entregará la información el 31 de julio de 2020.</t>
  </si>
  <si>
    <t xml:space="preserve">Agenda de Google del 24-04-2020. 
Agenda de Google del 27-05-2020.
Agenda de Google del 28-05-2020.  
Agenda de Google del 26-06-2020. 
Agenda de Google del 30-06-2020. </t>
  </si>
  <si>
    <t xml:space="preserve">Asistencia a la sesión extraordinaria de Comité Técnico de Inventarios de Bienes Inmuebles del 24Abr2020
Asistencia al Comité Técnico de Sostenibilidad Contable del 27 de mayo de 2020, previamente se revisaron los documentos remitidos: concepto jurídico 2020IE5561, ficha de depuración contable del 20 de mayo de 2020, tres fichas técnicas de depuración de cartera, acta de reunión No 7 del 20 de diciembre de 2019.
Asistencia al Comité de Seguimiento Financiero del 28 de mayo de 2020, previamente se revisaron los documentos remitidos: acta de reunión No 2 del 17 de marzo de 2020, Estado de Tesorería al 30 de abril de 2020, Estado de Tesorería al 31 de marzo de 2020, Tasas de interés Feb. VS Abril 2020.
Participación en el Comité Técnico de Inventarios de Bienes Inmuebles realizado el 26 de junio de 2020 en el cual se dio a conocer el seguimiento al plan de mejoramiento interno. 
Asistencia al Comité de Seguimiento Financiero del 30 de junio de 2020. </t>
  </si>
  <si>
    <t>El informe se encuentra en etapa de desarrollo, con un avance del 60%.</t>
  </si>
  <si>
    <t>Se realizó solicitud de información para el informe de Seguimiento al Plan Estratégico de Gestión del Talento Humano – vigencias 2019 – 2020.
De acuerdo con la ampliación de términos otorgada por Control Interno, la Subdirección Administrativa manifestó, a través de correo electrónico del 01 de julio de 2020 que entregará la información el 07 de agosto de 2020.</t>
  </si>
  <si>
    <t>Respuesta requerimiento Cordis Nr: 2020IE5634 Solicitud Información – Seguimiento Plan Anual de Vacantes – Vigencias 2019 y 2020
Se realizó solicitud de información adicional a la Subdirección Administrativa y a la Oficina Asesora de Planeación el 17 de junio de 2020.
Se realizó el análisis de la información recibida por correo electrónico el 18 de junio de la Oficina Asesora de Planeación y el 19 de junio de la Subdirección Administrativa.
Se realizó la solicitud de información No 2  a la Subdirección Administrativa con memorando 2020IE6274 del 18 de junio de 2020; de acuerdo con la ampliación de términos otorgada por Control Interno, la Subdirección Administrativa manifestó, a través de correo electrónico del 01 de julio de 2020 que entregará la información el 07 de agosto de 2020.
Se realizó el trabajo con la información disponible y con correo del 30Jun2020, se envió a la Asesora el informe y el memorando remisorio con solicitud de formulación de PM para revisión.</t>
  </si>
  <si>
    <t>Sin avance</t>
  </si>
  <si>
    <t>ESTADO REVISIÓN</t>
  </si>
  <si>
    <t>QUEDA IGUAL</t>
  </si>
  <si>
    <t>NUEVA QUE SE INCLUYE</t>
  </si>
  <si>
    <t>SE DEBE ELIMINAR</t>
  </si>
  <si>
    <t xml:space="preserve">Auditoria Especializada Destinación de Recursos y de Procesos de Contratación </t>
  </si>
  <si>
    <t>Evaluar la capacidad de la entidad para continuar la operación bajo las nuevas condiciones que le impone la crisis</t>
  </si>
  <si>
    <t>Seguimiento a los planes de acción que comienzan a surgir como contingencia</t>
  </si>
  <si>
    <t>NO</t>
  </si>
  <si>
    <t>ACTIVIDAD A DESARROLLAR (INCLUIR EN EL PAA)</t>
  </si>
  <si>
    <t>TEMA A EVALUAR</t>
  </si>
  <si>
    <t>SUBTEMAS</t>
  </si>
  <si>
    <t>Contratos ya celebrados</t>
  </si>
  <si>
    <t>Verificación de incumplimientos</t>
  </si>
  <si>
    <t>* Verificación de contratos celebrados durante el termino de la declaración de la calamidad Publica.
* Verificación de los rubros que se están utilizando para atender las nuevas situaciones (adquisición de equipos de bioseguridad para cumplir con la misión de la entidad).</t>
  </si>
  <si>
    <t>Contratos a celebrar</t>
  </si>
  <si>
    <t xml:space="preserve">Procedimiento de contratación </t>
  </si>
  <si>
    <t>Especial atención en la publicidad de los procesos de contratación.</t>
  </si>
  <si>
    <t>Actualización de la información en el SECOP.</t>
  </si>
  <si>
    <t>Canal para recibir denuncias o informes de la ciudadanía sobre eventuales riesgos de corrupción.</t>
  </si>
  <si>
    <t>Lineamientos Decreto 491 de 2020</t>
  </si>
  <si>
    <t>Lineamientos en Materia de la Administración Publica</t>
  </si>
  <si>
    <t xml:space="preserve"> Circular Externa 01 del 2020 expedida por el Archivo General de la Nación</t>
  </si>
  <si>
    <t>* Administración de Expedientes.
* Administración de Comunicaciones Oficiales.</t>
  </si>
  <si>
    <t>Resolución 2461 de 2020 CVP</t>
  </si>
  <si>
    <t>Protocolo de Bioseguridad de la CVP</t>
  </si>
  <si>
    <t>* EL SEGUIMIENTO A LAS MEDIDAS ADOPTADAS: La Oficina de Control Interno deberá hacer seguimiento permanente al cumplimiento de las medidas
adoptadas en la presente Resolución y su anexo técnico y hará las recomendaciones a que  haya lugar una vez evidencie su posible incumplimiento.</t>
  </si>
  <si>
    <t>Resolución 666 del 24 de abril de 2020 del Ministerio de Protección Social</t>
  </si>
  <si>
    <t xml:space="preserve"> Adopta el protocolo general de bioseguridad para mitigar, controlar y realizar el adecuado manejo de la pandemia del Coronavirus Covid-19, para todas las actividades económicas, sociales y sectores de la administración publica.</t>
  </si>
  <si>
    <t>* Responsabilidades a cargo del empleador o contratante respecto de la adopción del protocolo, su capacitación a trabajadores y contratistas, acciones que permitan la continuidad de las actividades y la protección integral de los trabajadores y contratistas, medidas de control administrativo, reportar a las EPS y ARL casos sospechosos de COVID-19, Incorporar canales oficiales de comunicación. ETC
* Responsabilidades a cargos del trabajador contratista: Cumplir protocolos de bioseguridad; Reportar al empleador cualquier caso de contagio en su trabajo o en su familia; tomar medidas de cuidado en su salud y reportar a su empleador o contratante alteraciones en su estado de salud.</t>
  </si>
  <si>
    <t xml:space="preserve"> Circular Externa No. 100-009 de 2020 suscrita por el Ministerio de Salud y Protección Social</t>
  </si>
  <si>
    <t>Acciones para la adopción de las directrices desarrolladas en los Decretos Legislativos 491 y 539 de 2020 , y en la Resolución 666 del 24 de abril de 20201 emitida por el Ministerio de Salud y Protección Social, hasta la vigencia de la emergencia sanitaria</t>
  </si>
  <si>
    <t>* Trabajo en Casa.
* Protocolo General de Bioseguridad.</t>
  </si>
  <si>
    <t>Plan de Continuidad del Negocio de la entidad </t>
  </si>
  <si>
    <t>* Establecer procedimientos específicos que respondan a interrupciones del servicio, con el fin de proteger y recuperar las funciones criticas del negocio que se puedan ver comprometidas por eventos naturales, o sean ocasionados por el hombre.
* Identificar las aplicaciones y las plataformas consideradas críticas para la operación del negocio.
* Identificar al personal clave interno y externo requerido para la operación de las actividades críticas del negocio.
* Establecer los tiempos mínimos de recuperación requeridos en los que no se vea afectado el negocio.
* Definir la funcionalidad mínima que requiere el negocio en caso de contingencia.
* Identificar los riesgos presentes para la continuidad.
* Establecer los elementos esenciales requeridos en el plan de recuperación de desastres.
* Desarrollar procedimientos específicos y guías de operación en caso de desastre para cada uno de los servicios críticos vitales especificados en el alcance del plan.
* Desarrollar e impartir la capacitación inicial para el correcto funcionamiento del plan.
* Establecer un plan de prueba, gestión y mantenimiento necesarias para garantizar los objetivos del Plan.</t>
  </si>
  <si>
    <t>CUMPLIDA</t>
  </si>
  <si>
    <t>Creación en el catálogo general de cuentas del marco normativo para Entidades de Gobierno, las subcuentas para el registro o reporte del impuesto solidario por el COVID-19 y el aporte solidario voluntario por el COVID 19.</t>
  </si>
  <si>
    <t>Implementación del impuesto solidario y las donaciones del Decreto legislativo 568 de 2020 y las donaciones para el sistema Distrital "Bogotá Solidaria en Casa".</t>
  </si>
  <si>
    <t xml:space="preserve">Lineamientos Resolución 091 de mayo 08 de 2020 CGN
</t>
  </si>
  <si>
    <t xml:space="preserve">
Circular externa 008 de mayo 08 de 2020 SDH
</t>
  </si>
  <si>
    <t>Circular externa 001 de mayo 13 de 2020 CGN</t>
  </si>
  <si>
    <t>Seguimiento a los lineamientos contables relacionados con el COVID 19</t>
  </si>
  <si>
    <t xml:space="preserve">Seguimiento a los lineamientos contables relacionados con el COVID 19 </t>
  </si>
  <si>
    <t>Planes de acción relacionados con el COVID 19</t>
  </si>
  <si>
    <t>* Ampliación de términos para atender las peticiones</t>
  </si>
  <si>
    <t>*Actividades que cumplen los contratistas de prestación de servicios profesionales y de apoyo a la gestión.</t>
  </si>
  <si>
    <t>Prevención del daño antijurídico</t>
  </si>
  <si>
    <t>* Prestación de servicios durante el período de aislamiento preventivo obligatorio.
* Contratos de prestación de servicios administrativos</t>
  </si>
  <si>
    <t>* Notificación o comunicación de actos administrativos (por medios electrónicos)
* Suspensión de términos de las actuaciones administrativas o jurisdiccionales en sede administrativa</t>
  </si>
  <si>
    <t>* Reportes a las Aseguradoras de Riesgos Laborales</t>
  </si>
  <si>
    <t>Gestión TIC</t>
  </si>
  <si>
    <t>Servicio al ciudadano</t>
  </si>
  <si>
    <t>Hacer seguimiento a los planes de acción que comienzan a surgir como contingencia, verificando el cumplimiento de normas que se han proferido a partir de la declaratoria de la emergencia sanitaria a causa del COVID-19, tanto nacionales como locales (Laborales, tributarias, de salud, de atención).</t>
  </si>
  <si>
    <t>Atención a la contraloría - auditoría de desempeño 2: Proyectos VIP - VIS: Arborizadora Baja, MZ 54-55; La Casona</t>
  </si>
  <si>
    <t>Atención a la contraloría - auditoría de desempeño 3: Convenio 103-2013 FDL San Cristóbal Sur</t>
  </si>
  <si>
    <t>Contadora PT</t>
  </si>
  <si>
    <t>Contadora Cto</t>
  </si>
  <si>
    <t>Ingeniera</t>
  </si>
  <si>
    <t>Abogada</t>
  </si>
  <si>
    <t>Administrador</t>
  </si>
  <si>
    <t>Auditor</t>
  </si>
  <si>
    <t>Abogada
Administrador</t>
  </si>
  <si>
    <t>Contadora PT
Administrador</t>
  </si>
  <si>
    <t>Ingeniera
Economista</t>
  </si>
  <si>
    <t>Lineamientos para la administración de expedientes y comunicaciones oficiales.</t>
  </si>
  <si>
    <t>Guía para la preparación de las TIC, para la continuidad del negocio, emitida por Min Tic</t>
  </si>
  <si>
    <t>Información a reportar en formulario adicional (COVID 19) en la categoría "Información Contable Pública Convergencia".</t>
  </si>
  <si>
    <t>Aprobado por: Ivonne Andrea Torres Cruz - Asesora de Control Interno</t>
  </si>
  <si>
    <t>Elaborado por: Equipo de trabajo Asesoría de Control Interno</t>
  </si>
  <si>
    <t>Martes 28 de julio de 2020</t>
  </si>
  <si>
    <t>118 funcionarios + 196 contratistas = 314 personas</t>
  </si>
  <si>
    <t>Evaluar de forma sistemática, autónoma, objetiva e independiente el SCI, MIPG y las medidas adoptadas por la Alta Dirección para mantener en funcionamiento la entidad y la operación de los procesos misionales de la Caja de la Vivienda Popular a raíz de la emergencia Económica, Social y Ecológica declarada en todo el territorio Nacional por el Presidente de la República mediante los Decretos 417 de 2020 y 637 de 2020, mediante actividades de aseguramiento y consultoría basados en riesgos y con enfoque hacia la prevención, proponiendo las recomendaciones y sugerencias que contribuyan al mejoramiento continuo del SCI.</t>
  </si>
  <si>
    <t>El Plan Anual de Auditorías se ejecutará sobre los 16 procesos identificados en la resolución interna 4978 de 2017</t>
  </si>
  <si>
    <t>1. Resultado de cumplimento de la gestión: adecuada formulación y cumplimiento de las acciones formuladas en las herramientas de gestión
2. Estado del Plan de Mejoramiento interno y externo
3. Estado de implementación y sostenibilidad del MIPG - MECI 
4. Normatividad para atender la emergencia sanitaria</t>
  </si>
  <si>
    <t>Jhoana Rodríguez Silva</t>
  </si>
  <si>
    <t>Joan Gaitán Ferrer</t>
  </si>
  <si>
    <t>Carlos Vargas Hernández</t>
  </si>
  <si>
    <t>De acuerdo con la solicitud realizada por la Asesora de Control Interno mediante correo electrónico del 11 de mayo de 2020, se definieron los temas a evaluar en la auditoría al proceso de Mejoramiento de Barrios</t>
  </si>
  <si>
    <t>auditoría Especializada Destinación de Recursos y de Procesos de Contratación</t>
  </si>
  <si>
    <t>2020IE1167 Solic. Reunión
- 2020IE2745 Com. Apertura
- Acta de Reunión apertura
- Listado de Asistentes a la apertura
- 2020IE2968 Solic Información OAP
- Cartas de representación de los siguientes procesos: TIC, Financiera, Sub. AMD y Corporativa.
-Solicitudes de información por correo electrónico.
- Papeles de trabajo ajam
- Informe preliminar 
-Entrega de informe preliminar cordis 2020IE5509
-Análisis de respuestas al informe preliminar, ruta:\\10.216.160.201\control interno\2020\19.03 INF. auditorías C. I\19.03 INTERNAS\Mejoramiento de Vivienda\5. Resultados de la auditoría\Análisis de después inf. prelimi por auditor
- Proyección de informe Final, ruta: \\10.216.160.201\control interno\2020\19.03 INF. auditorías C. I\19.03 INTERNAS\Mejoramiento de Vivienda\5. Resultados de la auditoría\informe final, correo electrónico 22may2020</t>
  </si>
  <si>
    <t>Se cuenta con memorando 2020IE2745 del día 19/02/20, donde se comunica la apertura de la auditoría al proceso de mejoramiento de vivienda.
Se cuenta con acta donde se realiza reunión de apertura el día 20/02/20 y listado de asistentes.
Se cuenta con memorando 2020IE2968 del día 21/02/20 donde se realiza solicitud de información a la OAP para el desarrollo de la auditoría.
Se cuenta con cartas de representación de los siguientes procesos: TIC, Financiera, Sub. AMD y Corporativa.
Verificación en el aplicativo Secop I y Secop II, del universo de contratación del 1/01/19 al 31/12/19 a fin de tomar la muestra representativa y posteriormente solicitar los expedientes contractuales para su análisis.
Como respuesta al Memorando N° 2020IE3066, la Dirección de Gestión Corporativa, envía la remisión de 15 expedientes los cuales eran objeto de análisis, sin embargo teniendo en cuenta la actual situación de aislamiento obligatorio, se revisará la información publicada para cada expediente contractual en el aplicativo Secop II.
Una vez verificada u consolidada la información necesaria, se remitió el aporte jurídico de la auditoría a la profesional Alexandra Álvarez el 24 de abril de 2020.
El día 28 de abril a través de memorando Cordis N° 2020IE5509 se remitió el informe preliminar de auditoría a las áreas responsables de los hallazgos a fin que se ejercitara el derecho de contradicción frente a los mismos, dando fecha para tal actividad el día 14 de mayo de 2020</t>
  </si>
  <si>
    <t>El proceso de auditoría aun no ha dado inicio, en razón a la solicitud de aplazamiento de la Oficina Asesora de Planeación</t>
  </si>
  <si>
    <t>Auditoría Proceso de Mejoramiento de Vivienda
Decreto 371 de 2010 - Artículo 3 - de los procesos de atención al ciudadano, los sistemas de información y atención de las peticiones, quejas, reclamos y sugerencias de los ciudadanos, en el distrito capital</t>
  </si>
  <si>
    <t>Se cuenta con memorando 2020IE2745 del día 19/02/20, donde se comunica la apertura de la auditoría al proceso de mejoramiento de vivienda.
Se cuenta con acta donde se realiza reunión de apertura el día 20/02/20 y listado de asistentes.
Se cuenta con memorando 2020IE2968 del día 21/02/20 donde se realiza solicitud de información a la OAP para el desarrollo de la auditoría.
Se cuenta con cartas de representación de los siguientes procesos: TIC, Financiera, Sub. AMD y Corporativa.
Verificación en el aplicativo Secop I y Secop II, del universo de contratación del 1/01/19 al 31/12/19 a fin de tomar la muestra representativa y posteriormente solicitar los expedientes contractuales para su análisis.
Como respuesta al Memorando N° 2020IE3066, la Dirección de Gestión Corporativa, envía la remisión de 15 expedientes los cuales eran objeto de análisis, sin embargo teniendo en cuenta la actual situación de aislamiento obligatorio, se revisará la información publicada para cada expediente contractual en el aplicativo Secop II.
Una vez verificada u consolidada la información necesaria, se remitió el aporte jurídico de la auditoría a la profesional Alexandra Álvarez el 24 de abril de 2020.
El día 28 de abril a través de memorando Cordis N° 2020IE5509 se remitió el informe preliminar de auditoría a las áreas responsables de los hallazgos a fin que se ejercitara el derecho de contradicción frente a los mismos, dando fecha para tal actividad el día 14 de mayo de 2020.
Se reciben las respuestas, se analizan y se responden.
Esta pendiente aprobación del informe final y pendiente cierre de la auditoría.</t>
  </si>
  <si>
    <t>Auditoría Proceso de Mejoramiento de Barrios
Decreto 371 de 2010 - Artículo 3 - de los procesos de atención al ciudadano, los sistemas de información y atención de las peticiones, quejas, reclamos y sugerencias de los ciudadanos, en el distrito capital</t>
  </si>
  <si>
    <t>Auditoría Proceso de Reasentamientos Humanos
Decreto 371 de 2010 - Artículo 3 - de los procesos de atención al ciudadano, los sistemas de información y atención de las peticiones, quejas, reclamos y sugerencias de los ciudadanos, en el distrito capital</t>
  </si>
  <si>
    <t>Auditoría Proceso de Urbanizaciones y Titulación
Decreto 371 de 2010 - Artículo 3 - de los procesos de atención al ciudadano, los sistemas de información y atención de las peticiones, quejas, reclamos y sugerencias de los ciudadanos, en el distrito capital</t>
  </si>
  <si>
    <t>La información se encuentra en la ruta: \\10.216.160.201\control interno\2020\19.04 INF. DE GESTIÓN\AUSTERIDAD\IV TRIM 2019
Informe de Austeridad del Gasto (Cuarto Trimestre)
Memorando 2020IE833
Correo de solicitud de publicación en página web</t>
  </si>
  <si>
    <t>Se realizó el informe de Austeridad en el gasto, correspondiente al cuarto trimestre 2019, entregado a la Dirección General, mediante memorando 2020IE833 del día  31/01/20, así mismo se cuenta con correo de solicitud de publicación del informe en pagina web.</t>
  </si>
  <si>
    <t>Ruta de la información: \\10.216.160.201\control interno\2020\02.01 ACTAS COMITE C. I\Plan de trabajo CICCI
Correo electrónico del 11/03/2020 de Comunicaciones socializando a todos los funcionarios y contratistas el estatuto y Código de ética.
Correo electrónico del 12/03/2020 adjuntando informe de cumplimiento del Estatuto de auditoría interna  y Código de ética del auditor.
Presentación de sensibilización a equipo auditor.
Registro de reunión y capacitación en el tema a toda la entidad.
Memorando No :2020IE5544 y correo electrónico del 30 abril de 2020</t>
  </si>
  <si>
    <t>SDQS 367312020 fecha de respuesta 13Mar2020
SDQS 457182020 fecha de respuesta 19Mar.
-Memo 2020EE3328 y Memo 2020EE3330 de traslado al IDIGER y a la EEAB por competencia de la respuesta a la petición SDQS 512362020, igualmente solicitó información a TIC, Planeación, Corporativa y Administrativa.
Se proyectaron las siguientes respuestas en el mes de abril:
2020EE3172 de 
*Oficio 2020EE3782 del 01 de abril de 2020
*Oficio 2020EE3808 de fecha 03 de abril de 2020
*Oficio 2020EE3807 de fecha 03 de abril de 2020
Se proyectaron las siguientes respuestas en el mes de mayo:
Atención al oficio Oficio N° 3040001-S-2020-102913 de 20 de mayo de 2020 a través del cordis N° 2020EE4503 de fecha 27 de mayo de 2020. dicho documento reposa en la siguiente ruta:  \\10.216.160.201\control interno\2020\00. APOYO\10. DP\21. 3040001-2020-0769 Traslado Acueducto</t>
  </si>
  <si>
    <t>Durante el mes de marzo se han atendido las siguientes peticiones: 
-SDQS 367312020 fecha de respuesta 13Mar2020
- SDQS 457182020 fecha de respuesta 19Mar.
-Actualmente se esta elaborando la respuesta a la petición SDQS 512362020, ya que se solicitó información a TIC, Planeación, Corporativa y Administrativa.
De igual manera se le traslado al IDIGER y a la EEAB por competencia (2020EE3328 y 2020EE3330)
Durante el mes de abril se han atendido las siguientes peticiones: 
Como respuesta al derecho de petición radicado en el Sistema Distrital de Quejas y Soluciones SDQS con el N° 512362020 de fecha 17 de marzo de 2020, se proyectaron las siguientes respuestas:
2020EE3172 de 
*Oficio 2020EE3782 del 01 de abril de 2020
*Oficio 2020EE3808 de fecha 03 de abril de 2020
*Oficio 2020EE3807 de fecha 03 de abril de 2020
Durante el mes de Mayo se han atendido las siguientes peticiones:
cordis N° 2020EE4503 de fecha 27 de mayo de 2020. 
Durante el mes de junio no se atendieron peticiones externas</t>
  </si>
  <si>
    <t>La información se encuentra en la ruta: \\10.216.160.201\control interno\2020\00. APOYO\03. Contratación\Cto 471 de 2019 Applus auditoría calidad\Postcontractual
2020IE1051 SOLIC. EXPEDIENTE
Memo 2020IE5466 del 24abr2020 se remitió a la Dirección de Gestión Corporativa el acta de liquidación del Contrato 471 de 2020, para su revisión.</t>
  </si>
  <si>
    <t>Se remitió memorando 2020IE1051 del día 11/02/20 donde se solicita el expediente a la Dirección de Gestión Corporativa.
Una vez entregado el expediente a esta asesoría, se verificó y analizó en búsqueda de los soportes que dieran cuenta de cada una de las obligaciones contractuales.
Evidenciados los soportes, se ordenaron en un archivo, de conformidad al numero de obligaciones.
Se envía correo electrónico dirigido al representante de Applus, donde se le indica la manera de cargar los soportes en el Secop y se le solicita además el cargue adicional del clausulado de la póliza de cumplimiento.
Una vez confirmado el cargue de la información por parte de la empresa APPLUS, se inicia el proceso de verificación de la información y elaboración del acta.
Con el fin de iniciar el proceso de contratación de la AIC 2020 y de acuerdo al trámite administrativo precontractual, se realizan las siguientes actividades:
Se revisaron los documentos previstos de la AUC del año 2019 y se pasó la información al formato
El día 24 de abril a través de memorando cordis N° 2020IE5466, se remitió a la Dirección de Gestión Corporativa el acta de liquidación del Contrato 471 de 2020, para su revisión.
El día 21 de mayo de 2020, la Dirección Corporativa remitió mediante correo electrónico el acta de liquidación aprobada para continuar con su respectivo tramite.
Es así como a través de correo electrónico se le remitió a la empresa APPLUS para que verificara la misma y la devolviera suscrita, para dar finalización al trámite de liquidación, a la fecha (4-06-2020) no se ha recibido respuesta por parte de la empresa, por cuanto me encuentro atenta a su respuesta que de no darse se realizará de manera unilateral.
Durante el periodo objeto del presente informe se proyectaron los siguientes informes de seguimiento:
•	Informe de Seguimiento Siproj, periodo 1° julio a 31 diciembre de 2019
•	Informe de Seguimiento Comité de Conciliación y Defensa Judicial. Periodo 1° julio de 2019 a 30 de abril de 2020
Respecto del desarrollo de la auditoría al Procedimiento Acción de Tutela 208-DJ-Pr-04) y notificaciones realizadas por la Dirección Jurídica de la Caja de la Vivienda Popular, se han adelantado las siguientes actividades:
Reunión de apertura auditoría al Procedimiento Acción de Tutela 208-DJ-Pr-04) y notificaciones realizadas por la Dirección Jurídica.  1° de junio de 2020
Solicitud a la Dirección Jurídica a través de correo electrónico, requiriendo los insumos necesarios para adelantar la gestión propia de la auditoría al procedimiento de Tutelas y Notificaciones.
Reunión virtual con la Asesora de Control Interno, Director Jurídico y la Doctora Yamile Castiblanco, a fin de dispersar dudas respecto de la posición de la Dirección Jurídica frente a la labor de notificaciones de actos administrativos que actualmente adelanta en la entidad.
Solicitud a la Dirección Jurídica a través de correo electrónico, requiriendo las imágenes de los documentos que soportan la notificación de cada uno de los 20 actos administrativos, tomados como muestra para realizar la respectiva evaluación y verificación de la información. 
Proyección del memorando de radicado Cordis N° 2020IE6395 – anunciando al área líder del procedimiento auditado la Ampliación Auditoría de Gestión Tutelas y notificaciones - Dirección Jurídica vigencia 2019.
Asistir como apoyo de la Asesora de control Interno al Comité de Conciliación realizado el día 23 de junio de 2020 a través de sesión virtual, donde se presentó el informe de gestión durante el periodo comprendido entre enero – junio de 2020, dando cumplimiento a lo previsto en el numeral 3 del artículo 2.2.4.3.1.2.6. del Decreto 1069 de 2015 y el numeral 5 del artículo 26 del Reglamento Interno del Comité.
Asistir como apoyo de la Asesora de control Interno al Comité de Conciliación realizado el día 30 de junio de 2020 a través de Google meet virtual, donde se presentó por parte de la Dirección Jurídica los avances del tema de Parque Metropolitano.
Actualización del normograma del proceso de evaluación de la gestión correspondiente al mes de mayo de 2020.
El día 10 de junio de 2020, remití al Contratista Applus, copia del acta de liquidación del Contrato 471 de 2019, aprobado por la Dirección Corporativa y CID., a fin de que fuera objeto de revisión por parte de contratista y en caso se encontrase en concordancia con el contenido del documento, se firme y vía correo electrónico se remita para dar devuelva vía por terminada la gestión de liquidación.
El mismo día una represéntate de la firma Applus, respondió el mensaje remitiendo la correspondiente acta  suscrita; misma que se envió vía correo electrónico al grupo de contratos para dar por terminada la gestión de liquidación del contrato N° 471 de 2019.</t>
  </si>
  <si>
    <t>Se presentaron dos requerimientos el 25/06/2020, que ha 30 de junio no se respondió, se espera responder en el mes de julio, dado que se tiene  actividades previstas y se cuentan con 10 días para dar respuesta.</t>
  </si>
  <si>
    <t>La información se encuentra en la ruta: \\10.216.160.201\control interno\2020\00. APOYO\10. DP
Se presentaron dos requerimientos el 25/06/2020, que ha 30 de junio no se respondió, se espera responder en el mes de julio, dado que se tiene  actividades previstas y se cuentan con 10 días para dar respuesta.</t>
  </si>
  <si>
    <t xml:space="preserve">1- Se remitió correo electrónico a la Dirección de Gestión Corporativa y CID, indicando el compromiso de entrega del Plan de Mejoramiento del Informe del Comité Técnico de Inventarios de Bienes Inmuebles remitido con memorando 2020IE5226.
Resultado de la asesoría realizada en la mesa de trabajo, se realizaron las recomendaciones respectivas al plan de mejoramiento y se solicitó el envío del pm ajustado a Control Interno el 24-04-2020.
2- Participación en el primer sorteo del 06 de mayo de 2020, de 58 unidades habitacionales ubicadas en el proyecto Arborizadora Baja - Manzana 54 – Localidad de Ciudad Bolívar. El sorteo fue realizado de manera virtual en las instalaciones de la CVP (sala de Juntas de la Dirección General).
3- Se realizó verificación de los ajustes solicitados al plan de mejoramiento resultante del informe de Seguimiento al Comité Técnico de Inventarios de Bienes Inmuebles, se dio conformidad a dichos ajustes, se recibió el memorado, el análisis de causas y el formato del plan de mejoramiento en Excel y PDF y estos documentos se remitieron al encargado de consolidar el Plan de Mejoramiento interno de la CVP.
4-Se recibió el plan de mejoramiento resultante del informe de seguimiento al MNC del primer trimestre de la vigencia 2020 (07 de mayo de 2020), se realizó el análisis de las acciones planteadas y demás información relacionada con el análisis de causas y el plan de mejoramiento; se solicitó ajustes a dicha información el 08 de mayo de 2020.
5- Participación en el segundo sorteo del 18 de mayo de 2020, de 11 unidades habitacionales ubicadas en el proyecto Arborizadora Baja - Manzana 54 – Localidad de Ciudad Bolívar. El sorteo fue realizado de manera virtual en las instalaciones de la CVP (Oficina Directora de Reasentamientos Humanos).
Se realizó la revisión de los once (11) expedientes de las familias participantes, verificando la copia de la ciudadanía, la información de las resoluciones de asignación VUR (Valor Único de Reconocimiento) asignado a cada familia, el documento que acredita la discapacidad y la condición de adulto mayor.
6- Asistencia a la reunión para realizar la revisión de las respuestas dadas por los procesos al Informe Preliminar de Auditoría de Mejoramiento de Vivienda; se generó el compromiso de remitir el proyecto de respuesta de acuerdo con los lineamientos emitidos por la Asesora de Control Interno y el análisis realizado a cada caso en particular.
7- Participación en el primer sorteo del 21 de mayo de 2020, de 41 unidades habitacionales ubicadas en el proyecto Arborizadora Baja - Manzana 55 – Localidad de Ciudad Bolívar. El sorteo fue realizado de manera virtual en las instalaciones de la CVP (Oficina Directora de Reasentamientos Humanos).
8- Se realizo memorando de solicitud de información del primer sorteo de la Manzana 54 realizado el 06 de mayo de 2020, remitido a la Dirección de Reasentamientos Humanos.
9-  Participación en el sorteo de 12 viviendas en Manzana 55 y 2 viviendas de Manzana 54 con subsidio de la SDHT, realizado el 02 de junio de 2020.
Se realizó revisión de los 12 expedientes, verificando que la copia de la cedula de ciudadanía, el VUR, y los certificados de discapacidades reposaran en las carpetas.
10-	Asistencia a la presentación del procedimiento de cartera Financiero y jurídico del 04 de junio de 2020.
11-	Se dio respuesta a la solicitud de información realizada por la Contraloría de Bogotá respecto al numeral 22 del oficio 13000-064-01.
12-	Participación en la reunión con la Dirección de Gestión Corporativa, para tratar temas de la Directiva 003 de 2013; se remitieron por correo electrónico los últimos cuatro informes enviados a la Dirección Distrital de Asuntos Disciplinarios. </t>
  </si>
  <si>
    <t>Auditoría Proceso de Mejoramiento de Vivienda
Informe de seguimiento y recomendaciones sobre el cumplimiento de las metas del PDD - Presupuesto - FUSS - Plan Anual de Adquisidores</t>
  </si>
  <si>
    <t>Se cuenta con memorando 2020IE2745 del día 19/02/20, donde se comunica la apertura de la auditoría al proceso de mejoramiento de vivienda.
Se cuenta con acta donde se realiza reunión de apertura el día 20/02/20 y listado de asistentes.
Se cuenta con memorando 2020IE2968 del día 21/02/20 donde se realiza solicitud de información a la OAP para el desarrollo de la auditoría.
Se cuenta con cartas de representación de los siguientes procesos: TIC, Financiera, Sub. AMD y Corporativa.
Verificación en el aplicativo Secop I y Secop II, del universo de contratación del 1/01/19 al 31/12/19 a fin de tomar la muestra representativa y posteriormente solicitar los expedientes contractuales para su análisis.
Como respuesta al Memorando N° 2020IE3066, la Dirección de Gestión Corporativa, envía la remisión de 15 expedientes los cuales eran objeto de análisis, sin embargo teniendo en cuenta la actual situación de aislamiento obligatorio, se revisará la información publicada para cada expediente contractual en el aplicativo Secop II.
Una vez verificada u consolidada la información necesaria, se remitió el aporte jurídico de la auditoría a la profesional Alexandra Álvarez el 24 de abril de 2020.
El día 28 de abril a través de memorando Cordis N° 2020IE5509 se remitió el informe preliminar de auditoría a las áreas responsables de los hallazgos a fin que se ejercitara el derecho de contradicción frente a los mismos, dando fecha para tal actividad el día 14 de mayo de 2020.
Se realizó análisis de respuestas  de acuerdo al procedimiento, de las diferentes áreas, por parte del equipo auditor.
Se consolidaron las respuestas para el informe  final y fue remitido proyección de éste,  por correo electrónico al equipo de Control Interno, para revisión y posterior generación de archivo final de auditoría.
Esta pendiente entregar informe final al proceso de Mejoramiento de Vivienda y cerrar la auditoría.</t>
  </si>
  <si>
    <t>Auditoría Proceso de Mejoramiento de Barrios
Informe de seguimiento y recomendaciones sobre el cumplimiento de las metas del PDD - Presupuesto - FUSS - Plan Anual de Adquisidores</t>
  </si>
  <si>
    <t>Ruta:\\10.216.160.201\control interno\2020\19.03 INF. auditorías C. I\19.03 INTERNAS\Mejoramiento de Barrios</t>
  </si>
  <si>
    <t>Se solicito información para el seguimiento a metas proyectos de inversión a través de los memorandos 2020IE5616, para la OAP y memorando No 2020IE5622, para subdirección Financiera; el área financiera dio respuesta al mismo entregando la información el día 11may2020 con memorando No 2020IE5658, la OAP, solicito plazo para la entrega de ésta.
No se ha realizado apertura de la auditoría a solicitud de la  Oficina Asesora de planeación  a través de correo electrónico del 07 de mayo de 2020, en respuesta al memorando 2020IE5616</t>
  </si>
  <si>
    <t>Auditoría Proceso de Reasentamientos Humanos
Informe de seguimiento y recomendaciones sobre el cumplimiento de las metas del PDD - Presupuesto - FUSS - Plan Anual de Adquisidores</t>
  </si>
  <si>
    <t>Auditoría Proceso de Urbanizaciones y Titulación
Informe de seguimiento y recomendaciones sobre el cumplimiento de las metas del PDD - Presupuesto - FUSS - Plan Anual de Adquisidores</t>
  </si>
  <si>
    <t>La información se encuentra en la ruta:\\10.216.160.201\control interno\2020\19.03 INF. auditorías C. I\19.03 INTERNAS\02. Tutelas y Notificaciones</t>
  </si>
  <si>
    <t>El día 28 de mayo se remitió a la Asesora de Control Interno el Plan de auditoría a realizar al procedimiento de Tutelas y las notificaciones adelantadas por la Dirección Jurídica durante el periodo comprendido entre el 1 de enero al 31 de diciembre de 2019. A su turno la ACI mediante memorando 2020IE5945 - comunico al director  apertura Auditoría de Gestión Tutelas y notificaciones - convocándolo a la reunión de  Apertura de la auditoría,  la cual se realizo  el día 1 de junio de 2020, donde se indicaron las reglas de la auditoría y se realizo la solicitud de la información requerida para el ejercicio auditor.
el día 26 de junio de 2020, proyecte el memorando de radicado Cordis N° 2020IE6395 – anunciando al área líder del procedimiento auditado la Ampliación Auditoría de Gestión Tutelas y notificaciones - Dirección Jurídica vigencia 2019.
Actualmente me encuentro proyectando el informe preliminar de la auditoría</t>
  </si>
  <si>
    <t>Se cuenta con memorando 2020IE2745 del día 19/02/20, donde se comunica la apertura de la auditoría al proceso de mejoramiento de vivienda.
Se cuenta con acta donde se realiza reunión de apertura el día 20/02/20 y listado de asistentes.
Se cuenta con memorando 2020IE2968 del día 21/02/20 donde se realiza solicitud de información a la OAP para el desarrollo de la auditoría.
Se cuenta con cartas de representación de los siguientes procesos: TIC, Financiera, Sub. AMD y Corporativa.
Verificación en el aplicativo Secop I y Secop II, del universo de contratación del 1/01/19 al 31/12/19 a fin de tomar la muestra representativa y posteriormente solicitar los expedientes contractuales para su análisis.
Como respuesta al Memorando N° 2020IE3066, la Dirección de Gestión Corporativa, envía la remisión de 15 expedientes los cuales eran objeto de análisis, sin embargo teniendo en cuenta la actual situación de aislamiento obligatorio, se revisará la información publicada para cada expediente contractual en el aplicativo Secop II.
Una vez verificada u consolidada la información necesaria, se remitió el aporte jurídico de la auditoría a la profesional Alexandra Álvarez el 24 de abril de 2020.
El día 28 de abril a través de memorando Cordis N° 2020IE5509 se remitió el informe preliminar de auditoría a las áreas responsables de los hallazgos a fin que se ejercitara el derecho de contradicción frente a los mismos, dando fecha para tal actividad el día 14 de mayo de 2020
Se reciben las respuestas, se analizan y se responden, concluyendo que se dejan en firme los hallazgos evidenciados por el tema de Servicio No conforme.
Esta pendiente aprobación del informe final y pendiente cierre de la auditoría.</t>
  </si>
  <si>
    <t>En enero se desarrolló el análisis de la información remitida por la Dirección de Gestión corporativa y CID y la OAP.
Se remitió informe definitivo de la Ley 1474 de 2011 y el Decreto 371/2010 el día 31/01/20 mediante memorando 2020IE835, dirigido a la Directora General encargada, Director de Gestión corporativa y CID y la OAP, además en el mismo se solicitó formulación del plan de mejoramiento.</t>
  </si>
  <si>
    <t>La información se encuentra en la ruta: \\10.216.160.201\control interno\2020\00. APOYO\04. planta\concertación 2020\Alexandra Álvarez
Memorando 2020IE1001 Eval. de gestión
Memorando 2020IE2721 CONC. ALEXANDRA</t>
  </si>
  <si>
    <t>la actividad terminada para el mes de mayo de 2020, fue remitida a la Asesora de Control Interno a través de correo electrónico el día 05 de mayo de 2020.</t>
  </si>
  <si>
    <t>La actividad terminada para el mes de junio de 2020, fue remitida a la Asesora de Control Interno a través de correo electrónico el día 05 de mayo de 2020.</t>
  </si>
  <si>
    <t>Cuentas de cobro de contratistas del mes de diciembre 2019 radicadas en la Dirección de Gestión Corporativa y Cid y en la Subdirección Financiera, mediante Formato de Radicación Ángelo Díaz DIC 2019 y Formato de Radicación Marcela - Andrea - Andrés DIC 2019 en la ruta: \\10.216.160.201\control interno\2019\4. APOYO\3. Contratación</t>
  </si>
  <si>
    <t>Se realizaron los trámites de las cuentas de cobro para lograr el pago de los honorarios de los contratistas de la Asesoría de Control Interno según el procedimiento adoptado. Asbleydi Andrea Sierra Ochoa, Marcela Urrea Jaramillo, Ángelo Maurizio Diaz Rodríguez y Manuel Andrés Farias Pinzón.</t>
  </si>
  <si>
    <t>Memorando 2020IE460 con fecha del día 21 de enero de 2020.
Expediente radicado a la Dirección Corporativa y CID de los contratistas Andrea Sierra, Marcela Urrea, Ángelo Díaz y Andrés Farias.
Información en la ruta: \\10.216.160.201\control interno\2020\00. APOYO\03. Contratación</t>
  </si>
  <si>
    <t>Se realizó solicitud de expedición de viabilidad y CDP de los contratistas Andrea Sierra, Marcela Urrea, Ángelo Díaz y Andrés Farias, mediante memorando 2020IE460 con fecha del día 21 de enero de 2020, con el fin de complementar el trámite administrativo precontractual de acuerdo con el nuevo contrato el cual tendrá duración hasta el 30 de marzo 2020.
*Se realizó trámite administrativo precontractual de los contratistas Andrea Sierra, Marcela Urrea, Ángelo Díaz y Andrés Farias, radicando el expediente en físico con los documentos correspondientes de cada uno de ellos a la Dirección Corporativa y CID, esto con el fin de legalizar nuevo contrato con duración hasta el 30 de marzo 2020.</t>
  </si>
  <si>
    <t>La información se encuentra en la ruta: \\10.216.160.201\control interno\2020\00. APOYO\03. Contratación\Contratación Aud Interna 2020\Etapa Precontractual
208-DGC-Ft-44 ESTUDIOS PREVIOS MINIMA CUANTIA V3, junto con el Anexo Técnico.
208-DGC-Ft-78 FORMATO DE ANALISIS DEL SECTOR V2.
208-DGC-Ft-81 MATRIZ DE ANÁLISIS, ESTIMACIÓN Y TIPIFICACIÓN DE RIESGOS V1.
Matriz de cotizaciones.
2020IE1402 Memorando solicitud viabilidad y CDP para auditoría SGC Feb 2020.
Consulta de empresas acreditadas por la ONAC.
Formato de carta de presentación de la propuesta.
Formato oferta económica.
SISCO 411-2020.
2020IE2429 Memorando Solicitud para inicio del proceso.
Carpeta de Consultas SECOP I y II.
Carpeta de Correos enviados.
Carpeta de Cotizaciones recibidas.
Carpeta de Cuestionarios diligenciados.
Memorando 2020IE3410 Evaluación Técnica inicial de la Propuesta NYCE COLOMBIA
Memorando 2020IE3913 Evaluación Técnica Final de la Propuesta NYCE COLOMBIA
Memorando 2020IE3930 Evaluación Técnica inicial de la Propuesta GLOBAL COLOMBIA
Memorando 2020IE4541 Evaluación Técnica final de la Propuesta GLOBAL COLOMBIA
Memorando 2020IE4543 Evaluación Técnica inicial de la Propuesta BUREAU VERITAS
Memorando 2020IE4919 Evaluación Técnica final de la Propuesta BUREAU VERITAS
Memorando 2020IE4920 Evaluación Técnica inicial de la Propuesta APPLUS
Memorando 2020IE5033 Evaluación Técnica final de la Propuesta APPLUS
Memorando 2020IE5023 Evaluación Técnica inicial de la Propuesta COTECNA
Memorando 2020IE5105 Evaluación Técnica final de la Propuesta COTECNA</t>
  </si>
  <si>
    <t>Con el fin de iniciar el proceso de contratación de la AIC 2020 y de acuerdo al trámite administrativo precontractual, se realizan las siguientes actividades:
Se revisaron los documentos previstos de la AIC del año 2019 y se pasó la información al formato correspondiente en su nueva versión:
208-DGC-Ft-44 ESTUDIOS PREVIOS MINIMA CUANTIA V3, junto con el Anexo Técnico.
208-DGC-Ft-78 FORMATO DE ANALISIS DEL SECTOR V2.
208-DGC-Ft-81 MATRIZ DE ANÁLISIS, ESTIMACIÓN Y TIPIFICACIÓN DE RIESGOS V1.
- Se realiza consulta de empresas acreditadas por la ONAC que prestan servicios de auditoría interna de calidad.
- Se realiza solicitud de cotizaciones mediante correo electrónico a las empresas: Cotecna, Bureau Veritas, Global Colombia Certificación, Applus, SGS, QUA y Consejo Colombiano de Seguridad; de las cuales solamente se tuvieron en cuenta para el análisis del sector las cuatro (4) cotizaciones entregadas mas eficientemente y que cumplían con los requerimientos establecidos en el anexo técnico (Cotecna, Bureau Veritas, Applus y Consejo Colombiano de Seguridad). Dicha información se encuentra en la Carpeta de Correos enviados, Carpeta de Cuestionarios diligenciados y en la Carpeta de Cotizaciones recibidas.
- De acuerdo a las cotizaciones recibidas, se realiza la Matriz de Cotizaciones, la cual contiene la relación de empresas, fechas de recibido y precios.
- Se realizan consultas en la página SECOP I y SECOP II para conocer las entidades del sector (Hábitat) y otras entidades (Agencia Nacional de Infraestructura, Cuerpo Oficial de Bomberos de Bogotá, Instituto Distrital de Turismo y Secretaria Jurídica Distrital) que contrataron los servicios de auditoría interna de calidad en vigencias inmediatamente anteriores.
- Se realiza Memorando 2020IE1402 para la solicitud de viabilidad y CDP para auditoría interna de calidad del Sistema de Gestión de Calidad de la entidad.
- Se realiza Formato de carta de presentación de la propuesta.
- Se realiza Formato oferta económica.
- Se realiza certificado SISCO 411-2020.
- Se imprimen todos los soportes correspondientes a la parte precontractual y se organiza la carpeta expediente.
- Se cuenta con Viabilidad y CDP 
- Se realiza Memorando 2020IE2429 Solicitud para inicio del proceso
- Se radica carpeta expediente con 91 folios en la Dirección Corporativa el día 17 de febrero de 2020 a las 4:20 pm.
- Se realizan correcciones a las observaciones realizadas por el área de contratación el día 19/02/20
- Se definen las  personas que conformarán el comité técnico para la revisión del presente proceso son: Manuel Andrés Farías Pinzón - Control Interno / Asbleydi Andrea Sierra Ochoa - Control Interno / Ivonne Andrea Torres Cruz - Control Interno / 
Jonnathan Andrés Lara Herrera - Oficina Asesora de Planeación.
- Se realiza evaluación técnica de la propuesta presentada por NYCE COLOMBIA, mediante memorando 2020IE3410, donde se solicita subsanar (Correo de subsanación). Una vez recibida la respuesta de la subsanación realizada por NYCE COLOMBIA, se revisa nuevamente la parte técnica y económica, donde siguen incumpliendo en la totalidad de requisitos, por ende se remite respuesta de evaluación técnica final mediante memorando 2020IE3913.
- Se realiza evaluación técnica de la propuesta presentada por GLOBAL COLOMBIA, mediante memorando 2020IE3930, donde se solicita subsanar (Correo de subsanación). Una vez recibida la respuesta de la subsanación realizada por GLOBAL COLOMBIA, se revisa nuevamente la parte técnica y económica, donde siguen incumpliendo en la totalidad de requisitos, por ende se remite respuesta de evaluación técnica final mediante memorando 2020IE4541.
- Se realiza evaluación técnica de la propuesta presentada por BUREAU VERITAS, mediante memorando 2020IE4543, donde se solicita subsanar (Correo de subsanación). Una vez recibida la respuesta de la subsanación realizada por BUREAU VERITAS, se revisa nuevamente la parte técnica y económica, donde siguen incumpliendo en la totalidad de requisitos, por ende se remite respuesta de evaluación técnica final mediante memorando 2020IE4919.
- Se realiza evaluación técnica de la propuesta presentada por APPLUS, mediante memorando 2020IE4920, donde se solicita subsanar (Correo de subsanación). Una vez recibida la respuesta de la subsanación realizada por APPLUS, se revisa nuevamente la parte técnica y económica, donde siguen incumpliendo en la totalidad de requisitos, por ende se remite respuesta de evaluación técnica final mediante memorando 2020IE5033.
- Se realiza evaluación técnica de la propuesta presentada por COTECNA, mediante memorando 2020IE5023, donde se informa el cumplimiento total de los requisitos de la parte técnica, pero la parte jurídica solicita subsanar (Correo de subsanación). Una vez recibida la respuesta de la subsanación realizada por COTECNA, se revisa nuevamente la parte técnica y económica donde siguen cumpliendo en la totalidad de requisitos, por ende se remite respuesta de evaluación técnica final mediante memorando 2020IE5105.
De acuerdo al cumplimiento de los requisitos tanto técnicos como jurídicos, queda COTECNA como la empresa que va a realizar la auditoría interna de calidad mediante contrato 333-2020.</t>
  </si>
  <si>
    <t>Se realizaron los certificados de cumplimiento de los contratistas: Andrea Sierra, Marcela Urrea, Ángelo Díaz y Andrés Farias de las cuentas del mes de enero 2020.
Cuentas de cobro de contratistas: Andrea Sierra, Marcela Urrea, Ángelo Díaz y Andrés Farias del mes de enero 2020 radicadas en la Dirección de Gestión Corporativa y CID y en la Subdirección Financiera.
Se realizó el certificado de cumplimiento del contratista Andrés Farias correspondiente a la cuenta de cobro del mes de febrero 2020 de los últimos dos días (1 y 2 de febrero 2020) del contrato 737-2019, donde ya se cumplió en tiempo, objeto y las actividades a cabalidad.
Cuenta de cobro del contratista Andrés Farias del mes de febrero 2020 correspondiente a los últimos dos días (1 y 2 de febrero 2020) del contrato 737-2019 radicada en la Dirección de Gestión Corporativa y CID y en la Subdirección Financiera.</t>
  </si>
  <si>
    <t xml:space="preserve">Se realizó solicitud de expedición de viabilidad y CDP de los contratistas Andrea Sierra, Marcela Urrea y Andrés Farias, para adición del contrato hasta el 28 de abril mediante memorando 2020IE5173 del 24Mar2020. Adición y prórroga de Andrés Farias con memorando 2020IE5209 del 28Mar2020. Adición y prórroga de Marcela Urrea con memorando 2020IE5211 del 28Mar2020. Adición y prórroga de Andrea Sierra con memorando 2020IE5210 del 28Mar2020. </t>
  </si>
  <si>
    <t>La información se encuentra en la ruta: \\10.216.160.201\control interno\2020\28.05 PM\INTERNO\CAPACITACIÓN
Registro de reunión del día 15/01/20 capacitación análisis causal formulación de planes de mejoramiento
Registro de capacitación Titulación del 20Ene2020
Registro de capacitación Financiera del 17Ene2020
Diseño de dos (2) presentaciones en PowerPoint para socializar a enlaces</t>
  </si>
  <si>
    <t>Se diseñó la capacitación para el fortalecimiento del análisis causal para la formulación de planes de mejoramiento, se ha implementado en tres (3) de 16 procesos.
Se realizaron las siguientes capacitaciones:
*Capacitación análisis causal, formulación plan de mejoramiento el día 15Ene2020 con el proceso de Reasentamientos y control interno 
*Capacitación Titulación del 20ene2020
*Capacitación Financiera del 17Ene2020
Pendiente realizar capacitación virtual</t>
  </si>
  <si>
    <t>Se realizó evaluación del periodo de prueba del 08/08/19 al 07/02/20, se realizó memorando 2020IE995 y se radicó en la subdirección administrativa.
Se realiza concertación mediante memorando 2020IE3003 del día 21Feb2020.
Se realiza seguimiento a Cordis.
Manejo de archivo físico y digital.</t>
  </si>
  <si>
    <t>Se realizó evaluación del periodo de prueba del 01/08/19 al 31/01/20, se realizó memorando 2020IE1004 y se radicó en la subdirección administrativa.
Se realiza concertación mediante memorando 2020IE2970 del día 21Feb2020.</t>
  </si>
  <si>
    <t xml:space="preserve">Actualmente me encuentro proyectando el informe de seguimiento al comité de Conciliación vigencia 2019.
Mediante memorando de radicado Cordis N° 2020IE6409 del 30 de junio de 2020, se le remitió al Director General el informe final de seguimiento al Comité de Conciliación.
El día 30 de junio de 2020, se remitió correo electrónico al Web master de la CVP, solicitando la publicación del informe, situación que se verificó posteriormente en la pagina web la entidad. </t>
  </si>
  <si>
    <t>Las evidencias se encuentran en la carpeta compartida en el servidor:\\10.216.160.201\control interno\2019\19.04 INF.  DE GESTIÓN\PAAC\III_SEG\Seguimiento
Informe del tercer seguimiento y evaluación del PAAC 2019, remitido el día 17/01/20 a todos los procesos, mediante memorando 2020IE349 y se publico en la pagina web en el link: https://www.cajaviviendapopular.gov.co/sites/default/files/Informe%20de%203er%20Seg.%20PAAC%202019.pdf</t>
  </si>
  <si>
    <t>Se realizó tercer seguimiento cuatrimestral y evaluación final del Plan Anticorrupción y de Atención al Ciudadano, junto con el Mapa de Riesgos de todos los procesos de la entidad, tal como se planificó en el Memorando 2019IE23161 con cronograma de visitas de seguimiento y evaluación al PAAC 2019.
Se realizó Matriz de Seguimiento PAAC control Interno 3er cuatrimestre 2019.
Se realizó Mapa de Riesgos cod 208-PLA-Ft-78
Se elaboraron 16 registros de reunión, correspondientes a los 16 procesos a los cuales se les realizó el tercer seguimiento y evaluación del PAAC 2019 y Mapa de Riesgos 2019.
Se realizó informe del tercer seguimiento y evaluación del PAAC 2019, el cual se remitió el día 17/01/20 a todos los procesos, mediante memorando 2020IE349 y se publico en la pagina web en el link: https://www.cajaviviendapopular.gov.co/sites/default/files/Informe%20de%203er%20Seg.%20PAAC%202019.pdf</t>
  </si>
  <si>
    <t>Se realiza seguimiento a la Matriz de riesgos de corrupción y por proceso 2020, así como también al Plan Anticorrupción y de Atención al Ciudadano 2020 con corte al 30Abr2020, mediante revisión del seguimiento registrado por cada proceso y verificación del porcentaje de cumplimiento de cada actividad.
Se realiza informe de seguimiento y evaluación a la matriz y de riesgos y PAAC 2020 con corte al 30Abr2020.
Informe publicado en pagina web</t>
  </si>
  <si>
    <t>Información en la ruta: \\10.216.160.201\control interno\2020\19.04 INF.  DE GESTIÓN\SEG COMITE INV. BIENES INMUEBLES
Se solicitó información el 16-03-2020 mediante memorando 2020IE4995.
Se recibió información el 19-03-2020 mediante memorando 2020IE5152.
Informe enviado a los integrantes del comité el día mediante memorando 2020IE5226 del día 30Mar2020 y publicado en pagina web</t>
  </si>
  <si>
    <t>Se cuenta con el informe de seguimiento al Comité técnico de inventarios de bienes inmuebles, el cual fue enviado mediante memorando 2020IE5226 del día 30Mar2020 a todos los integrantes del comité y publicado en pagina web.</t>
  </si>
  <si>
    <t>1- Memorando 2020IE6072 del 05 de junio de 2020, dirigido a la Subdirección Administrativa.
2- \\10.216.160.201\control interno\2020\19.04 INF.  DE GESTIÓN\SEG. COMITÈ INV.DE BIENES MUEBLES.
3- Correo electrónico del 01 de julio de 2020, remitido por la Subdirección Administrativa de asunto: Alcance términos respuestas solicitudes de Control Interno.</t>
  </si>
  <si>
    <t>Información en la ruta: \\10.216.160.201\control interno\2020\19.04 INF.  DE GESTIÓN\EVALUACIÓN POR DEPENDENCIAS
Memo 2020IE2976 Oficina Tecnologías de la Información y las Comunicaciones
Memo 2020IE2974 Oficina Asesora de Planeación
Memo 2020IE2975 Oficina Asesora de Comunicaciones
Memo 2020IE2979 Dirección de Reasentamientos
Memo 2020IE2978 Dirección de Urbanizaciones y Titulación
Memo 2020IE2980 Dirección de Mejoramiento de Vivienda
Memo 2020IE2996 Dirección de Mejoramiento de Barrios
Memo 2020IE2995 Dirección Jurídica
Memo 2020IE2977 Dirección de Gestión Corporativa y CID
Memos 2020IE2981 - 2020IE3000 Subdirección Administrativa
Memo 2020IE2988 Subdirección Financiera
Memo 2020IE3001 Dirección General
Asesoría de Control Interno
Publicación de todas las evaluaciones de dependencias 2019 en pagina web.</t>
  </si>
  <si>
    <t>En desarrollo de esta actividad y de conformidad de lo dispuesto en el Inciso 2do del Artículo 39 de la Ley 909 de 2004, (entre otras normas) se realizó la evaluación por dependencias y se comunicó a las siguientes áreas mediante memorandos:
Memo 2020IE2976 Oficina Tecnologías de la Información y las Comunicaciones
Memo 2020IE2974 Oficina Asesora de Planeación
Memo 2020IE2975 Oficina Asesora de Comunicaciones
Memo 2020IE2979 Dirección de Reasentamientos
Memo 2020IE2978 Dirección de Urbanizaciones y Titulación
Memo 2020IE2980 Dirección de Mejoramiento de Vivienda
Memo 2020IE2996 Dirección de Mejoramiento de Barrios
Memo 2020IE2995 Dirección Jurídica
Memo 2020IE2977 Dirección de Gestión Corporativa y CID
Memos 2020IE2981 - 2020IE3000 Subdirección Administrativa
Memo 2020IE2988 Subdirección Financiera
Memo 2020IE3001 Dirección General
Asesoría de Control Interno
Una vez remitidos los correspondientes memorandos a cada una de las dependencias de la entidad, mediante correo electrónico de fecha 25Feb2020, igualmente se solicita al web master de la CVP la publicación de la información en la pagina web de la entidad, pero es publicada por parte del Web Master el día 24Mar2020, pero quedan mal cargadas por ende, se solicita correcta publicación el mismo día, donde responden el día 25Mar2020 que se publican de la forma correcta.
Se verifica publicación correcta el día 24 de marzo de 2020, sin embargo desde el 25 de febrero se envió correo a comunicaciones por parte de Manuel Farias, solicitando la publicación de la información.</t>
  </si>
  <si>
    <t>Información en la ruta: \\10.216.160.201\control interno\2020\19.04 INF.  DE GESTIÓN\DNDA
Memorando 2020IE3398 solicitud información a Tic</t>
  </si>
  <si>
    <t>Se realiza solicitud de la información a Tic mediante memorando 2020IE3398 del día 03Mar2020
Información reportada por la Ing Ivonne Torres.</t>
  </si>
  <si>
    <t>La información se encuentra en la ruta: \\10.216.160.201\control interno\2020\19.04 INF.  DE GESTIÓN\REVISIÓN POR LA DIR
Registro de reunión del día 15/01/20 capacitación análisis causal formulación de planes de mejoramiento
Registro de capacitación Titulación del 20</t>
  </si>
  <si>
    <t xml:space="preserve">Información en la ubicación: \\10.216.160.201\control interno\2019\19.01 INF.  A  ENTID. DE CONTROL Y VIG\PERSONERIA\12. DICIEMBRE
memorando 2020EE253 </t>
  </si>
  <si>
    <t>Se consolidó la información enviada por Financiera y Corporativa, se envía Informe presupuestal a la Personería en físico el día 13/1/20 con memorando 2020EE253.</t>
  </si>
  <si>
    <t>Información en carpeta compartida: \\10.216.160.201\control interno\2020\19.01 INF.  A  ENTID. DE CONTROL Y VIG\PERSONERIA
2020EE1700 Inf. Enero</t>
  </si>
  <si>
    <t>Se cuenta con correo electrónico del día 6/02/20, donde se realiza la solicitud de información a Financiera y corporativa.
Se realiza informe presupuestal a la personería, radicado con memorando 2020EE1700 del día 12/2/20</t>
  </si>
  <si>
    <t>Se envió con radicado No 2020EE2982 el 10 de marzo de 2020.El cual se encuentra en la ruta: CI 2020 Inf. A entidades de control - Personería febrero.</t>
  </si>
  <si>
    <t>Se envió con radicado No 2020EE2982 El cual se encuentra en la ruta: CI 2020 Inf. A entidades de control - Personería febrero.</t>
  </si>
  <si>
    <t>Se envió con radicado No 2020EE3964 el 15 de abril de 2020. El cual se encuentra en la ruta: CI 2020 Inf. A entidades de control - Personería marzo.</t>
  </si>
  <si>
    <t>Se envió con radicado No 2020EE4261 el 12 de MAYO  de 2020. El cual se encuentra en la ruta: CI 2020 Inf. A entidades de control - Personería ABRIL.</t>
  </si>
  <si>
    <t>Se envió con radicado No 2020EE4939 el 16 de JUNIO  de 2020. El cual se encuentra en la ruta: CI 2020 Inf. A entidades de control - Personería  MAYO .</t>
  </si>
  <si>
    <t>La información se encuentra en la ruta: \\10.216.160.201\control interno\2020\19.04 INF.  DE GESTIÓN\CONTROL INTERNO CONTABLE\2019
Memorando 2019IE23334 del día 24/12/2019 donde se realiza solicitud de información.
Memorando 2020IE1 del día 2/01/2020 donde Urbanizaciones y Titulaciones entrega la respuesta.
Memorando 2020IE1131 RTA 2019IE23334_1
Informe Anual de Evaluación del Control Interno Contable 2019, publicado en pagina web.
Certificado de reporte de Control Interno Contable 2019</t>
  </si>
  <si>
    <t>Se solicitó información el día 24/12/2019 mediante memorando 2019IE23334.
Se recibió información del Urbanizaciones y Titulaciones mediante memorando 2020IE1 del día 2/01/2020.
Se recibió información de financiera mediante Memorando 2020IE1131 RTA 2019IE23334_1
Se realiza informe Anual de Evaluación del Control Interno Contable 2019, el cual se encuentra publicado en pagina web.
Se cuenta con Certificado de reporte de Control Interno Contable 2019</t>
  </si>
  <si>
    <t>La información se encuentra en la ruta: \\10.216.160.201\control interno\2020\19.04 INF.  DE GESTIÓN\CONTROL INTERNO CONTABLE\2019
Memorando 2019IE23334 del día 24/12/2019 donde se realiza solicitud de información.
Memorando 2020IE1 del día 2/01/2020 donde Urbanizaciones y Titulaciones entrega la respuesta.
Memorando 2020IE1131 RTA 2019IE23334_1
Informe de Control Interno Contable 2019</t>
  </si>
  <si>
    <t>Se solicitó información el día 24/12/2019 mediante memorando 2019IE23334.
Se recibió información del Urbanizaciones y Titulaciones mediante memorando 2020IE1 del día 2/01/2020.
Se recibió información de financiera mediante Memorando 2020IE1131 RTA 2019IE23334_1
Se realiza informe de Control Interno Contable 2019 el cual se encuentra publicado en la pagina web</t>
  </si>
  <si>
    <t xml:space="preserve">Se realiza solicitud de información mediante correo electrónico el día 24Abr2020 con memorando 2020IE5461 del 23Abr2020.
Se recibió respuesta de Administrativa mediante memorando 2020IE5614 del día 06May2020 y de Corporativa el 06May2020 mediante memorando 2020IE5609.
Correo remisorio del 14 de mayo de 2020 - Oficio 2020EE4326 - Informe de seguimiento Directiva 003 de 2013. Período del 15Nov2019 al 14Nov2020 - Caja de la Vivienda Popular. Remitido a la Dirección Distrital de Asuntos Disciplinarios. </t>
  </si>
  <si>
    <t>Se realiza solicitud de información mediante correo electrónico el día 24Abr2020 con memorando 2020IE5461 del 23Abr2020.
Se recibió respuesta de Administrativa mediante memorando 2020IE5614 del día 06May2020 y de Corporativa el 06May2020 mediante memorando 2020IE5609.
Correo remisorio del 14 de mayo de 2020 - Oficio 2020EE4326 - Informe de seguimiento Directiva 003 de 2013. Período del 15Nov2019 al 14Nov2020 - Caja de la Vivienda Popular. Remitido a la Dirección Distrital de Asuntos Disciplinarios.</t>
  </si>
  <si>
    <t>La información se encuentra en la ruta: \\10.216.160.201\control interno\2020\02.01 ACTAS COMITE C. I\28ener2020
Acta firmada del día 28/01/20</t>
  </si>
  <si>
    <t>Mediante memorando 2020IE6045 del día 03Jun2020 se envió informe de socialización de resolución del comité de control interno para integrantes.
El día 23Jun2020 se realizó sesión del Comité Institucional de Coordinación de Control Interno
El 26Jun2020, se remitió el proyecto de acta a los miembros del comité para sus observaciones, plazo vence el 03Jul2020.
Adicionalmente: Se solicitó creación en carpeta compartida de calidad de la subcarpeta de Comité Institucional de Coordinación de Control Interno, se generó informe de socialización de Resolución 5658 del CICCI para integrantes y Director General y  entrega de  informe de resultados de encuesta estatuto de auditoría a integrantes del Comité y se solicitó publicación en la página web de formulación y seguimiento al Plan de trabajo CICCI 2019 y formulación del plan de trabajo del 2020.</t>
  </si>
  <si>
    <t>Durante el periodo objeto de seguimiento (Enero) se asistió al Comité de Conciliación de la Caja de la Vivienda Popular donde se expusieron los siguientes casos:
1. Audiencia de conciliación judicial Consorcio CVP G2
2. Audiencia Pacto de Cumplimiento Torres de San Rafael 
De manera virtual se hizo presencia en el Comité de Conciliación de Fecha 30 de enero de 2020, donde el Secretario Técnico del mismo comité presentó el informe de gestión de las actividades adelantadas entre el 1° de julio de 2019 al 31 de diciembre de 2019.
Durante el periodo objeto de seguimiento (Marzo) se asistió el día 10 de marzo al Comité de Conciliación de la Caja de la Vivienda Popular donde se expusieron los siguientes casos:
1.   Audiencia conciliación Caso Luz Marina Ramírez
2.   Audiencia conciliación Caso Gian Polzar
3.     Estudio Acción de Repetición Caso Consorcio interventorías.
 4.     Caso Parque Metropolitano
El día 04 de marzo se asistió al comité de contratación donde se presento la evolución del proceso de contratación de menor cuantía para la realización de auditoría de calidad.
Durante el periodo objeto de seguimiento (abril) se asistió al Comité de Conciliación de la Caja de la Vivienda Popular donde se expusieron los siguientes casos:
Presencia el día 07 de abril de 2020 en calidad de apoyo jurídico de la Asesora de Control Interno, en la sesión del comité de Conciliación donde presentó el siguiente caso: 
1. Estudio Acción de Repetición Caso Carlos Alberto Castañeda
Presencia el día 24 de abril de 2020 en calidad de apoyo jurídico de la Asesora de Control Interno, en la sesión virtual del comité de Conciliación donde presentó el siguiente caso
1- caso de la señora María Irene Alfaro.
2. caso, Geoconstrucciones, en el que se solicita la nulidad de las Resoluciones 711 de 2017, 739 de 2017 y 152 de 2018 expedidas por la Secretaria Distrital del Hábitat.
Durante el periodo objeto de seguimiento (mayo) se asistió al Comité de Conciliación de la Caja de la Vivienda Popular donde se expusieron los siguientes casos: 
Asistir como apoyo de la Asesora de control Interno al Comité de Conciliación realizado el día 19 de mayo de 2020 a través de sesión virtual, donde se presentó un documento que adicionaría las Políticas de Prevención del Daño Antijurídico de la CVP, donde desde la Asesoría de Control Interno se presentaron aportes para la mejora de la citada política.
Asistir como apoyo de la Asesora de control Interno al Comité de Conciliación realizado el día 28 de mayo de 2020 a través de Google meet virtual, donde se delibero respecto de la audiencia inicial convocada por el Juzgado 65 - Administrativo Sección Tercera, en el marco del proceso 2018-00001.
En el mes de junio, para esta actividad se realizaron las siguientes acciones:
Asistir como apoyo de la Asesora de control Interno al Comité de Conciliación realizado el día 23 de junio de 2020 a través de sesión virtual, donde se presentó el informe de gestión durante el periodo comprendido entre enero – junio de 2020, dando cumplimiento a lo previsto en el numeral 3 del artículo 2.2.4.3.1.2.6. del Decreto 1069 de 2015 y el numeral 5 del artículo 26 del Reglamento Interno del Comité.
Asistir como apoyo de la Asesora de control Interno al Comité de Conciliación realizado el día 30 de junio de 2020 a través de Google meet virtual, donde se presentó por parte de la Dirección Jurídica los avances del tema de Parque Metropolitano.</t>
  </si>
  <si>
    <t>Evidencia en la ruta: \\10.216.160.201\control interno\2020\19.04 INF.  DE GESTIÓN\MIPG
Archivo en Excel Autodiagnóstico 7-controlinterno Rta Control Interno</t>
  </si>
  <si>
    <t>El autodiagnóstico se empezó a elaborar y por motivos de carga laboral no se ha podido terminar, donde se encuentran 57 preguntas que se deben responder con respecto a la política de control interno.</t>
  </si>
  <si>
    <t>La ruta de  la información se encuentra en: \\10.216.160.201\control interno\2020\19.04 INF.  DE GESTIÓN\PETI</t>
  </si>
  <si>
    <t>Se genera informe de seguimiento al PETI, enviado a la ing. para revisión el día 13/03/20, mediante correo electrónico, igualmente se cuenta con memorando en proyección para enviar a responsables.
Actualmente se encuentra en revisión por parte de la Ing. Ivonne Torres.</t>
  </si>
  <si>
    <t>Se asistió al Comité Distrital de Auditoría el 24Ene2020
Se asistió al Comité Financiero el 21Feb2020
Se asistió a Comité Financiero el 17Mar2020
Participación al Comité Técnico de Bienes Inmuebles 27Marzo2020, de manera virtual.
Participación al Comité Técnico de Bienes Inmuebles 24Abril2020, de manera virtual.
Junio: Para este mes no se fue invitada a este tipo de actividad.</t>
  </si>
  <si>
    <t>De manera virtual se hizo presencia en el Comité de Conciliación de Fecha 30 de enero de 2020, donde el Secretario Técnico del mismo comité presentó el informe de gestión de las actividades adelantadas entre el 1° de julio de 2019 al 31 de diciembre de 2019.
Se asistió al Primer Comité Institucional de Coordinación de Control Interno - CICCI el día 28/1/20, donde se presentaron los resultados del Plan Anual de Auditorías 2019 y la formulación y aprobación del PAA 2020.
En el mes de marzo se asistió a los siguientes:
Reunión presencial con el director general y directivos los días 12,16,17, 20, 21, 23, 25, 27, 28, 29 y 31 de marzo.
Comité directivo el 02Mar2020
Comité de Contratación el 04Mar2020
Comité de Conciliación el 10Mar2020
Comité de Seguimiento financiero el 17Mar2020
Comité Técnico de Bienes Inmuebles el 27Mar2020
Comité Institucional de Gestión y Desempeño el 11Mar2020 y 30Mar2020
Comité de Conciliación Virtual 31Mar2020
En el mes de Abril se asistió a los siguientes:
Comité de Contratación sesión virtual - apertura licitación seguros Lunes, 6 de abril⋅7:00am – 4:00pm
Comité de Conciliación - virtual Martes, 7 de abril⋅3:00 – 4:00pm
Comité de Conciliación sesión virtual Viernes, 24 de abril⋅8:00 – 9:00am
Sesión Extraordinaria Comité Técnico de Inventarios de Bienes Inmuebles - virtual
Viernes, 24 de abril⋅3:30 – 4:30pm
Segundo comité distrital de auditoría 2020 Jueves, 30 de abril⋅7:30 – 11:30am
En el mes de junio se asistió a los siguientes:
Sesión Comité Directivo jueves 04Jun2020, a las 11:00 de la mañana, en la sala de juntas de la CVP.
Sesión extraordinaria virtual del Comité Directivo Ampliado, 17Jun2020, a las 12:00 am.
Sesión virtual informe semestral Comité de Conciliación Martes, 23 de junio⋅7:30am – 4:00pm
Segunda reunión ordinaria del Comité Institucional de Coordinación de Control Interno, el día martes 23Jun2020 a las 9:15 am - 11:30 pm, modalidad presencial en la sala de juntas de la CVP.
Comité Técnico de Inventarios de Bienes Inmuebles Viernes, 26Jun2020 alas 8:15 am – 10:15am virtual
Sesión ordinaria virtual del Comité Institucional de Gestión y Desempeño, martes 30Jun2020, de 2:00 a 4:00 pm.</t>
  </si>
  <si>
    <t>Memorando de solicitud de información para Seguimiento al Plan Institucional de Archivos – PINAR, vigencia 2019. 2020IE5272 del 03-04-2020; se recibió información con memorando 2020IE5547 del 30-04-2020.
Se realizó el análisis de la información remitida en memorando 2020IE5547 del 30 de abril de 2020 sobre el PINAR, se consultó la carpeta de calidad, la página oficial de la Entidad y a la especialista (restauradora) del proceso de Gestión Documental y se realizó el Informe de Seguimiento al Plan Institucional de archivos – PINAR – Vigencia 2019.</t>
  </si>
  <si>
    <t>Correo electrónico dirigido a la Subdirección Administrativa y Memorando 2020IE5634 del 08 de mayo de 2020.
Correo electrónico remitido por la Subdirección Administrativa y memorando de respuesta información 2020IE5762 del 15052020.
Correo electrónico del 17 de junio de 2020 dirigido a la Subdirección Administrativa.
Correo electrónico del 17 de junio de 2020 dirigido a la Oficina Asesora de Planeación.
Memorando 2020IE6274 del 18-06-2020, dirigido a la Subdirección Administrativa.
Correo electrónico del 01 de julio de 2020, remitido por la Subdirección Administrativa de asunto: Alcance términos respuestas solicitudes de Control Interno.</t>
  </si>
  <si>
    <t>Memorando 2020IE6273 del 18 de junio de 2020, dirigido a la Subdirección Administrativa.
\\10.216.160.201\control interno\2020\19.04 INF.  DE GESTIÓN\PLAN ESTRATEGICO DE TH
Correo electrónico del 01 de julio de 2020, remitido por la Subdirección Administrativa de asunto: Alcance términos respuestas solicitudes de Control Interno.</t>
  </si>
  <si>
    <t>Las evidencias de las solicitudes y sus respuestas se encuentra en la ruta \\10.216.160.201\control interno\2020\19.03 INF. auditorías C. I\19.03 EXTERNAS\01. PAD (2020) CÓDIGO 56, en un total de 19 solicitudes, se incluyen las escritas, verbales y a través e correo institucional , se recibió informe preliminar bajo radicado 2-2020-06723 del 16/04/2020, respuesta informe preliminar bajo radicado  2020EE4042 del 23/04/2020, alcance a repuesta  informe preliminar bajo radicado 2020EE4042 del 23/04/2020 y informe final bajo radicado 2-2020-08264 del 18/05/2020, adicional se realizaron mesas de trabajo para la asesoría a la construcción de la formulación del plan de mejoramiento de las semanas del 20 al 29 de mayo.</t>
  </si>
  <si>
    <t>Se cuenta con certificado de reporte Cuenta Anual 2019, del día 21Feb2020</t>
  </si>
  <si>
    <t>Se valido información en el Storm User, se solicito firma al Director General y se cargaron los documentos correspondientes a Deuda Pública, Financiera y Contratación al Sistema de Vigilancia y Control Fiscal SIVICOF</t>
  </si>
  <si>
    <t>Se realizó modificación de cuatro (4) solicitudes de los hallazgos 3.1.5.1, 3.1.5.2, 3.1.5.3, 3.3.1.2, 3.3.1.3, 3.3.1.4 código 23.Hallazgo 4.1.4 código 30. Hallazgo 3.2.1 código 30. Hallazgos 3.3.5.1, 3.3.5.3 acciones 1 y 2, 3.3-6.3 código 35.</t>
  </si>
  <si>
    <t>Se validó información en el Storm User, se solicito firma al Director General y se cargaron los documentos correspondientes a Deuda Pública, Financiera y Contratación al Sistema de Vigilancia y Control Fiscal SIVICOF</t>
  </si>
  <si>
    <t xml:space="preserve">La deuda pública se cargó el segundo día hábil y los demás componentes el séptimo día hábil, de ello se cuenta con certificado de recepción de información, el cual se encuentra publicado en la página web de la entidad en el link https://www.cajaviviendapopular.gov.co/?q=71-informes-de-gesti%C3%B3n-evaluaci%C3%B3n-y-auditor%C3%ADas </t>
  </si>
  <si>
    <t>No se han recepcionando peticiones, ni solicitud de cargue de información al sistema de vigilancia y control fiscal SIVICOF con corte a 30 de abril de 2020.
Junio: 
La información se encuentra en la carpeta compartidas en el siguiente enlace: \\10.216.160.201\control interno\2020\19.01 INF.  A  ENTID. DE CONTROL Y VIG\SIVICOF\CUENTA MENSUAL\Incumplidas</t>
  </si>
  <si>
    <t>Dicha auditoría se programa iniciar en el mes de mayo, a corte 30 de abril de 2020 nos encontrábamos en Auditoría de Regularidad Código 56
Junio: 
La auditoría de desempeño ha realizado una serie de solicitudes las cuales se han participado de manera indirecta, y se corroboró el inventario-parte interesada con la Subdirección Administrativa</t>
  </si>
  <si>
    <t>Dicha auditoría se programa iniciar en el mes de mayo, a corte 30 de abril de 2020 nos encontrábamos en Auditoría de Regularidad Código 56
Junio:
La auditoría de desempeño ha realizado una serie de solicitudes las cuales se han participado de manera indirecta, y se corroboró el inventario-parte interesada con la Subdirección Administrativa.</t>
  </si>
  <si>
    <t xml:space="preserve">La deuda pública se cargó con los demás componentes el séptimo día hábil, de ello se cuenta con certificado de recepción de información, el cual se encuentra publicado en la página web de la entidad en el link https://www.cajaviviendapopular.gov.co/?q=71-informes-de-gesti%C3%B3n-evaluaci%C3%B3n-y-auditor%C3%ADas </t>
  </si>
  <si>
    <t>La información se encuentra en la carpeta compartidas en el siguiente enlace: \\10.216.160.201\control interno\2020\19.01 INF.  A  ENTID. DE CONTROL Y VIG\SIVICOF\CUENTA MENSUAL\MAYO_2020</t>
  </si>
  <si>
    <t>Las evidencias de esta actividad se encuentra en la ruta: \\10.216.160.201\control interno\2020\28.05 PM\INTERNO\05. REAS
Reg. Reunión Acomp. REAS_1
Reg. Reunión Revisión de planes de mejoramiento PQRS REAS</t>
  </si>
  <si>
    <t>Se realizan dos (2) asesorías en la formulación de planes de mejoramiento internos de REAS el día 04/02/2020 y 06/02/2020.</t>
  </si>
  <si>
    <t>Se realizó seguimiento a plan de mejoramiento interno por procesos, igualmente se proyectaron los memorandos 2020IE128 - a Dirección Administrativa, 2020IE127 a TIC y OAP y 2020IE125 a los otros procesos solicitando el tercer seguimiento a planes de mejoramiento y junto con el Instructivo seguimiento plan de mejoramiento 208-CI-Ft-05, los cuales fueron enviados por correo electrónico el día 08/01/2020
Se recibieron los soportes de los procesos, los cuales fueron revisados con corte al 31/12/2019 y se realizó la revisión de las evidencias para el seguimiento en la matriz del plan.
Se generó informe del tercer seguimiento Plan de Mejoramiento por Procesos con corte al 31dic2020, el cual se revisado y aprobado por parte de la Ing. Ivonne. y se encuentra publicado en página web.</t>
  </si>
  <si>
    <t>Se solicitó información mediante memorando 2019IE23098 del 18Dic2019 a la Dirección de Gestión Corporativa y CID, Dirección de Mejoramiento de Barrios, Dirección de Mejoramiento de Vivienda, Dirección de Reasentamientos y Dirección de Urbanizaciones y Titulación, Dirección Jurídica, Oficina Asesora de Planeación, Subdirección Administrativa y Subdirección Financiera para que se realizara el cargue de las evidencias en la carpeta en la ruta: \\serv-cv11\Plan de mejoramiento en la entidad.
Los registros de reunión fueron enviados a los correos institucionales a cada uno de los Directivos y sus (enlaces) en formato Pdf.
Se entregó cronograma y se hicieron registros de reunión. Se revisaron las evidencias y se calificaron las acciones en la matriz del plan de mejoramiento.
Se elaboró informe y se radico a la Dirección General bajo radicado 2020IE2705 DEL 19/02/2020. El mismo junto con la matriz de seguimiento fue solicitado la publicación en la página web a través de correo electrónico el día 19/02/20.</t>
  </si>
  <si>
    <t>Se realizó trabajo de campo y elaboración de matriz e informe.
Se informó por medio de memorando el seguimiento bajo radicado 2020IE5625, alistamiento carpeta compartida plan de mejoramiento en la entidad (carpeta 10.código_auditoría_35), registros de reunión de la semana del 11 al 15 de las dependencias: subdirección administrativa, Dirección de Gestión Corporativa y CID, Dirección de Mejoramiento de Barrios, Dirección de Urbanización y Titulación, Dirección Jurídica, Dirección de Reasentamientos y Subdirección Financiera, matriz con cortes 18 de mayo y 30 de abril de 2020, y informe primer seguimiento 2020.
Informe que se encuentra en revisión por la Ing. Ivonne</t>
  </si>
  <si>
    <t>La información se encuentra en la ruta: \\10.216.160.201\control interno\2020\19.04 INF.  DE GESTIÓN\SIPROJ
Memorando de solicitud de información para realizar el seguimiento al Sistema de Información de Procesos Judiciales de Bogotá SIPROJ - Web D.C del día 18Feb2020 con respuesta 2020IE2727 del día 19Feb2020</t>
  </si>
  <si>
    <t xml:space="preserve">Se cuenta con memorando 2020IE2619 del día 18Feb2020, dirigido a la Subdirección Financiera, donde se realiza solicitud de información para realizar el seguimiento al Sistema de Información de Procesos Judiciales de Bogotá SIPROJ - Web D.C
Se recibe respuesta al memorando 2020IE2619 por parte de la Subdirección Financiera mediante memorando 2020IE2727 del día 19Feb2020
Se analizó la información remitida por Financiera y la extraída del Sistema de Información de Procesos Judiciales de Bogotá SIPROJ - Web D.C
Una vez se tiene toda la información necesaria para la construcción del informe de Siproj, actualmente se esta proyectando el mismo, a fin de remitirle a la Asesora de control Interno para su conocimiento y observaciones.
Actualmente me encuentro proyectando el informe de Seguimiento a los procesos judiciales - SIPROJ
El 30 de junio de 2020, mediante memorando N° 2020IE6407, se remitió al  Director General de la CVP, el Informe final de Seguimiento al Sistema de Información de procesos Judiciales de Bogotá SIPROJ–WEB D.C. para el periodo 1° de julio de 2019 al 31 de diciembre de 2019
El día 30 de junio de 2020, se remitió correo electrónico al Web master de la CVP, solicitando la publicación del informe, situación que se verificó posteriormente en la pagina web la entidad. </t>
  </si>
  <si>
    <t>La información se encuentra en la ruta:\\10.216.160.201\control interno\2020\28.05 PM\INTERNO\I_Seg_2020
Correo electrónico del día 08May2020 dirigido a la Ing. Ivonne Torres.
Informe de seguimiento al plan de Mejoramiento Interno por Procesos con corte al 15Abr2020.
Matriz 208-CI-Ft-05 Seguimiento PM 2020 diligenciada
Correo de publicación en pagina web</t>
  </si>
  <si>
    <t>Se realiza revisión en magnético de planes faltantes en matriz y revisión de actividades de acuerdo al ultimo plan de mejoramiento aprobado por memorando.
Se realiza elaboración de memorandos: 
- Memo 2020IE5372 1er Seg PM 2020 ADM-DUT-REAS-OAP donde se solicita el seguimiento a cada proceso, con fecha de entrega el día 21Abr2020
- Memo 2020IE5373 1er Seg PM 2020 JUR-TIC-COMUN-FINAN-CORP donde se solicita el seguimiento a cada proceso, con fecha de entrega el día 17Abr2020
Se realiza seguimiento al cumplimiento de cada actividad de acuerdo a los soportes entregados por cada proceso.
Se elabora informe de seguimiento al plan de Mejoramiento Interno por Procesos con corte al 15Abr2020, enviado a la ing el día 08May2020.
Igualmente se cuenta con Matriz 208-CI-Ft-05 Seguimiento PM 2020 diligenciada.
Se solicita publicación del informe y la matriz al área de comunicaciones mediante correo electrónico del día 29/05/2020. Informe publicado en página web.</t>
  </si>
  <si>
    <t>Se realiza en el Sisco los siguientes documentos con respecto a la contratación de los 4 contratistas: Andrea Sierra, Marcela Urrea, Ángelo Diaz y Andrés Farias: 
*Siscos 462 - 464 - 465 - 466
*Estudios previos
*Carta de ausencia de personal
*Selección de contratista
*Solicitud de ausencia
Se imprime documentación de cada contratista y se arma expediente de cada uno, se revisan y aprueban por parte de la Ing. Ivonne Torres.
Se realiza gestión correspondiente para legalizar los nuevos contratos, se suscriben nuevos contratos el día 30Abr2020 y se elaboran actas de inicio, las cuales se suben a SECOP II.
El día 13May2020 se suscribe acta de inicio de Andrea Sierra
Se realiza organización de la carpeta de documentos de Joan Gaitán (contratista nuevo), así mismo se elaboran los documentos propios del Sisco para la contratación del contratista Joan Gaitán: 
-Sisco 464
-Estudios previos
-Carta de ausencia de personal
-Selección de contratista
-Solicitud de ausencia
-Matriz de riesgo
-Solicitud elaboración de contrato
Se realiza memorando 2020IE5948 del día 28May2020 Solicitud contratación Joan Gaitán (2 meses) Control Interno.</t>
  </si>
  <si>
    <t>La información se encuentra en la ruta: \\10.216.160.201\control interno\2020\00. APOYO\03. Contratación en la carpeta de cada contratista.
Memorando 2020IE5869 del día 22May2020 Solicitud de expedición de viabilidad y CDP para realizar adiciones y prórrogas a los contratos CVP-CTO-409-2020 y CVP-CTO-460-2020, Técnico y Abogada de Control Interno y solicitud de modificación del Plan Anual de Adquisiciones – PAA.
Memorando 2020IE5858 del día 22May2020 solicitud prorroga Marcela Urrea - CTO 413-2020
Justificación modificación contrato Marcela Urrea 413-2020.
Memorando 2020IE5957 del día 28May2020 solicitud adición y prorroga CTO 409-2020 Andrés Farias.
Justificación modificación CTO 409-2020 Andrés Farias.
Memorando 2020IE5958 del día 28May2020 solicitud adición y prorroga CTO 460-2020 Andrea Sierra.
Justificación modificación contrato 460-2020 Andrea Sierra.</t>
  </si>
  <si>
    <t>Se realiza Memorando 2020IE5869 del día 22May2020 Solicitud de expedición de viabilidad y CDP para realizar adiciones y prórrogas a los contratos CVP-CTO-409-2020 y CVP-CTO-460-2020, Técnico y Abogada de
Control Interno y solicitud de modificación del Plan Anual de Adquisiciones – PAA.
Se realiza memorando 2020IE5858 del día 22May2020 solicitud prorroga Marcela Urrea - CTO 413-2020.
Se realiza justificación modificación contrato Marcela Urrea 413-2020.
Se realiza memorando 2020IE5957 del día 28May2020 solicitud adición y prorroga CTO 409-2020 Andrés Farias.
Se realiza justificación modificación CTO 409-2020 Andrés Farias.
Se realiza memorando 2020IE5958 del día 28May2020 solicitud adición y prorroga CTO 460-2020 Andrea Sierra.
Se realiza justificación modificación contrato 460-2020 Andrea Sierra.</t>
  </si>
  <si>
    <t>La información se encuentra en la ruta: \\10.216.160.201\control interno\2020\02.01 ACTAS COMITE C. I\23jun2020
Se cuenta con las siguientes evidencias:
-01. 2020IE6035 solicitud presentación estados financieros
-02. formula Plan de acción del CICCI 2020 (1)
-03. Presentación EEFF al 30-04-2020
-graficas
-02. Informe Pormenorizado noviembre - diciembre  2019
-05. Informe Directiva 003 de 2013 15 nov 2019 al 14 de may 2020 Caja de la Vivienda Popular
-Inf. Seg. PETI 2019 - 2020
-Informe Austeridad I_Trim_V1 (2)
-Informe CIC corte Dic 2019 V2.0
-Informe de Primer Seguimiento Plan Anticorrupción 2020 (Ing Final) Con ajustes
-Informe de Seg (MNC) - I Trim
-Informe Evaluación Audiencia rendición de Cuentas CVP 2019
-Informe PQRS II Sem  2019
-INFORME RNMC V2.0
-Presentación evaluación por dependencias
-1.Orden del día 08Jjun2020
-2. Convocatoria (CICCI)-Lunes 08 de junio de 2020
-3.Presentación CICCI 08JUN2020 V1
-4. cancelación CICCI 08jun2020
-5. Informe 2 sesión Comité Institucional de Coordinación de Control Interno
-6. Solicitud de agenda para CICCI
-7.Evento cancelado con nota_ Comité vie 19 de jun de 2020 
-8.Invitación_ Comité Institucional de Coordinación de Control Interno -... mié 24 de jun de 2020 
-9.Invitación actualizada_ CICCI. mar 23 de jun de 2020 9_15am - 11_15am 
-10.Presentación CICCI 23JUN2020 V2
-11.2020IE3258 Rta a  solic.  cto jurídico  - derog. de resol. 1498
Adicionalmente: 
1. Sol.de Creación de carpeta para (CICCI)-En carpeta de Calidad de la CVP, Ruta: \\10.216.160.201\control interno\2020\02.01 ACTAS COMITE C. I
Ruta: \\10.216.160.201\control interno\2020\02.01 ACTAS COMITE C. I\Plan de trabajo CICCI
1. Memorando -2020IE5544 entrega informe de resultados de encuesta estatuto de auditoría-Correo electrónico 30abri2020y 23jun2020
2. Informe encuesta estatuto audit interna y código ética
3. Memorando- 2020IE6045 entrega socialización resolución comité control interno integrantes. Correo electrónico 03 y 23 de junio de 2020
4. Informe socialización resolución CICCI integrantes
5.Memorando 2020IE6046 entrega socialización resolución comité control interno Director general. Correo electrónico 03jun2020
6.Informe socialización resolución comité control interno Director general
Ruta:\\10.216.160.201\control interno\2020\02.01 ACTAS COMITE C. I\Plan de trabajo CICCI\Publicación web plan de trabajo CICCI
1.publica formul  Plan CICCI 2019 
2.publica seguim Plan CICCI 2019 
3. formula Plan de acción del CICCI 2020
4.Solicitud de publicación en página WEB-Plan de trabajo CICCI-Correo electrónico 04jun2020</t>
  </si>
  <si>
    <r>
      <t xml:space="preserve">Soporte de Aprobación </t>
    </r>
    <r>
      <rPr>
        <b/>
        <i/>
        <u/>
        <sz val="9"/>
        <color rgb="FFFF0000"/>
        <rFont val="Arial"/>
        <family val="2"/>
      </rPr>
      <t>Versión 2</t>
    </r>
  </si>
  <si>
    <r>
      <rPr>
        <b/>
        <sz val="9"/>
        <color theme="1"/>
        <rFont val="Arial"/>
        <family val="2"/>
      </rPr>
      <t>Humanos:</t>
    </r>
    <r>
      <rPr>
        <sz val="9"/>
        <color theme="1"/>
        <rFont val="Arial"/>
        <family val="2"/>
      </rPr>
      <t xml:space="preserve"> Equipo multidisciplinario de trabajo de la Asesoría de Control Interno; </t>
    </r>
    <r>
      <rPr>
        <b/>
        <sz val="9"/>
        <color theme="1"/>
        <rFont val="Arial"/>
        <family val="2"/>
      </rPr>
      <t>Tecnológicos:</t>
    </r>
    <r>
      <rPr>
        <sz val="9"/>
        <color theme="1"/>
        <rFont val="Arial"/>
        <family val="2"/>
      </rPr>
      <t xml:space="preserve"> Equipos de cómputo, acceso a los Sistemas de Información de la entidad en modo de consulta y conectividad; </t>
    </r>
    <r>
      <rPr>
        <b/>
        <sz val="9"/>
        <color theme="1"/>
        <rFont val="Arial"/>
        <family val="2"/>
      </rPr>
      <t>Financieros</t>
    </r>
    <r>
      <rPr>
        <sz val="9"/>
        <color theme="1"/>
        <rFont val="Arial"/>
        <family val="2"/>
      </rPr>
      <t>: presupuesto asignado</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</si>
</sst>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1" formatCode="_-* #,##0_-;\-* #,##0_-;_-* &quot;-&quot;_-;_-@_-"/>
    <numFmt numFmtId="43" formatCode="_-* #,##0.00_-;\-* #,##0.00_-;_-* &quot;-&quot;??_-;_-@_-"/>
    <numFmt numFmtId="164" formatCode="_(* #,##0.00_);_(* \(#,##0.00\);_(* &quot;-&quot;??_);_(@_)"/>
    <numFmt numFmtId="165" formatCode="_-* #,##0.00\ &quot;€&quot;_-;\-* #,##0.00\ &quot;€&quot;_-;_-* &quot;-&quot;??\ &quot;€&quot;_-;_-@_-"/>
    <numFmt numFmtId="166" formatCode="_-* #,##0.00\ _€_-;\-* #,##0.00\ _€_-;_-* &quot;-&quot;??\ _€_-;_-@_-"/>
  </numFmts>
  <fonts count="38" x14ac:knownFonts="1">
    <font>
      <sz val="11"/>
      <color theme="1"/>
      <name val="Calibri"/>
      <family val="2"/>
      <scheme val="minor"/>
    </font>
    <font>
      <sz val="11"/>
      <color theme="1"/>
      <name val="Arial"/>
      <family val="2"/>
    </font>
    <font>
      <sz val="11"/>
      <color theme="1"/>
      <name val="Arial"/>
      <family val="2"/>
    </font>
    <font>
      <sz val="11"/>
      <color theme="1"/>
      <name val="Arial"/>
      <family val="2"/>
    </font>
    <font>
      <sz val="11"/>
      <color theme="1"/>
      <name val="Arial"/>
      <family val="2"/>
    </font>
    <font>
      <sz val="11"/>
      <color theme="1"/>
      <name val="Calibri"/>
      <family val="2"/>
      <scheme val="minor"/>
    </font>
    <font>
      <b/>
      <sz val="11"/>
      <color theme="1"/>
      <name val="Calibri"/>
      <family val="2"/>
      <scheme val="minor"/>
    </font>
    <font>
      <sz val="11"/>
      <color rgb="FF000000"/>
      <name val="Calibri"/>
      <family val="2"/>
      <charset val="1"/>
    </font>
    <font>
      <sz val="9"/>
      <color theme="1"/>
      <name val="Arial"/>
      <family val="2"/>
    </font>
    <font>
      <b/>
      <sz val="9"/>
      <color theme="1"/>
      <name val="Arial"/>
      <family val="2"/>
    </font>
    <font>
      <sz val="10"/>
      <name val="Arial"/>
      <family val="2"/>
    </font>
    <font>
      <sz val="10"/>
      <name val="Arial"/>
      <family val="2"/>
    </font>
    <font>
      <sz val="11"/>
      <color theme="1"/>
      <name val="Arial"/>
      <family val="2"/>
    </font>
    <font>
      <sz val="10"/>
      <color theme="1"/>
      <name val="Arial"/>
      <family val="2"/>
    </font>
    <font>
      <b/>
      <sz val="9"/>
      <color rgb="FF000000"/>
      <name val="Arial"/>
      <family val="2"/>
    </font>
    <font>
      <b/>
      <sz val="10"/>
      <color theme="1"/>
      <name val="Arial"/>
      <family val="2"/>
    </font>
    <font>
      <b/>
      <sz val="16"/>
      <color theme="1"/>
      <name val="Arial"/>
      <family val="2"/>
    </font>
    <font>
      <b/>
      <sz val="10"/>
      <name val="Calibri"/>
      <family val="2"/>
      <scheme val="minor"/>
    </font>
    <font>
      <sz val="10"/>
      <color rgb="FF000000"/>
      <name val="Calibri"/>
      <family val="2"/>
      <scheme val="minor"/>
    </font>
    <font>
      <sz val="10"/>
      <name val="Calibri"/>
      <family val="2"/>
      <scheme val="minor"/>
    </font>
    <font>
      <sz val="10"/>
      <color theme="1"/>
      <name val="Calibri"/>
      <family val="2"/>
      <scheme val="minor"/>
    </font>
    <font>
      <sz val="9"/>
      <name val="Arial"/>
      <family val="2"/>
    </font>
    <font>
      <b/>
      <sz val="11"/>
      <color theme="1"/>
      <name val="Arial"/>
      <family val="2"/>
    </font>
    <font>
      <b/>
      <sz val="12"/>
      <color theme="1"/>
      <name val="Arial"/>
      <family val="2"/>
    </font>
    <font>
      <sz val="11"/>
      <color rgb="FF000000"/>
      <name val="Arial"/>
      <family val="2"/>
    </font>
    <font>
      <sz val="11"/>
      <name val="Arial"/>
      <family val="2"/>
    </font>
    <font>
      <b/>
      <sz val="11"/>
      <color rgb="FF000000"/>
      <name val="Arial"/>
      <family val="2"/>
    </font>
    <font>
      <sz val="10"/>
      <color theme="0"/>
      <name val="Arial"/>
      <family val="2"/>
    </font>
    <font>
      <sz val="11"/>
      <color rgb="FF00B050"/>
      <name val="Arial"/>
      <family val="2"/>
    </font>
    <font>
      <sz val="11"/>
      <color rgb="FF0070C0"/>
      <name val="Arial"/>
      <family val="2"/>
    </font>
    <font>
      <sz val="11"/>
      <color rgb="FFFF0000"/>
      <name val="Arial"/>
      <family val="2"/>
    </font>
    <font>
      <b/>
      <sz val="9"/>
      <color indexed="81"/>
      <name val="Tahoma"/>
      <family val="2"/>
    </font>
    <font>
      <sz val="11"/>
      <color theme="6" tint="-0.249977111117893"/>
      <name val="Arial"/>
      <family val="2"/>
    </font>
    <font>
      <sz val="11"/>
      <color theme="9"/>
      <name val="Arial"/>
      <family val="2"/>
    </font>
    <font>
      <sz val="11"/>
      <color rgb="FF7030A0"/>
      <name val="Arial"/>
      <family val="2"/>
    </font>
    <font>
      <sz val="11"/>
      <color theme="6" tint="-0.499984740745262"/>
      <name val="Arial"/>
      <family val="2"/>
    </font>
    <font>
      <sz val="9"/>
      <color indexed="81"/>
      <name val="Tahoma"/>
      <family val="2"/>
    </font>
    <font>
      <b/>
      <i/>
      <u/>
      <sz val="9"/>
      <color rgb="FFFF0000"/>
      <name val="Arial"/>
      <family val="2"/>
    </font>
  </fonts>
  <fills count="34">
    <fill>
      <patternFill patternType="none"/>
    </fill>
    <fill>
      <patternFill patternType="gray125"/>
    </fill>
    <fill>
      <patternFill patternType="solid">
        <fgColor theme="0" tint="-0.14999847407452621"/>
        <bgColor indexed="64"/>
      </patternFill>
    </fill>
    <fill>
      <patternFill patternType="solid">
        <fgColor theme="0" tint="-0.14999847407452621"/>
        <bgColor rgb="FF000000"/>
      </patternFill>
    </fill>
    <fill>
      <patternFill patternType="solid">
        <fgColor rgb="FFD8D8D8"/>
        <bgColor rgb="FF000000"/>
      </patternFill>
    </fill>
    <fill>
      <patternFill patternType="solid">
        <fgColor theme="9" tint="0.59999389629810485"/>
        <bgColor rgb="FF000000"/>
      </patternFill>
    </fill>
    <fill>
      <patternFill patternType="solid">
        <fgColor theme="9" tint="0.59999389629810485"/>
        <bgColor indexed="64"/>
      </patternFill>
    </fill>
    <fill>
      <patternFill patternType="solid">
        <fgColor theme="7" tint="0.59999389629810485"/>
        <bgColor rgb="FF000000"/>
      </patternFill>
    </fill>
    <fill>
      <patternFill patternType="solid">
        <fgColor theme="7" tint="0.59999389629810485"/>
        <bgColor indexed="64"/>
      </patternFill>
    </fill>
    <fill>
      <patternFill patternType="solid">
        <fgColor theme="3" tint="0.79998168889431442"/>
        <bgColor rgb="FFD9D9D9"/>
      </patternFill>
    </fill>
    <fill>
      <patternFill patternType="solid">
        <fgColor theme="2" tint="-9.9978637043366805E-2"/>
        <bgColor rgb="FFD9D9D9"/>
      </patternFill>
    </fill>
    <fill>
      <patternFill patternType="solid">
        <fgColor theme="0" tint="-4.9989318521683403E-2"/>
        <bgColor rgb="FFD9D9D9"/>
      </patternFill>
    </fill>
    <fill>
      <patternFill patternType="solid">
        <fgColor theme="9" tint="0.79998168889431442"/>
        <bgColor rgb="FFD9D9D9"/>
      </patternFill>
    </fill>
    <fill>
      <patternFill patternType="solid">
        <fgColor rgb="FF00B050"/>
        <bgColor indexed="64"/>
      </patternFill>
    </fill>
    <fill>
      <patternFill patternType="solid">
        <fgColor rgb="FF6699FF"/>
        <bgColor indexed="64"/>
      </patternFill>
    </fill>
    <fill>
      <patternFill patternType="solid">
        <fgColor rgb="FF00FFFF"/>
        <bgColor indexed="64"/>
      </patternFill>
    </fill>
    <fill>
      <patternFill patternType="solid">
        <fgColor rgb="FF66FF66"/>
        <bgColor indexed="64"/>
      </patternFill>
    </fill>
    <fill>
      <patternFill patternType="solid">
        <fgColor rgb="FFFFFF66"/>
        <bgColor indexed="64"/>
      </patternFill>
    </fill>
    <fill>
      <patternFill patternType="solid">
        <fgColor rgb="FFFF7C80"/>
        <bgColor indexed="64"/>
      </patternFill>
    </fill>
    <fill>
      <patternFill patternType="solid">
        <fgColor rgb="FFFF66FF"/>
        <bgColor indexed="64"/>
      </patternFill>
    </fill>
    <fill>
      <patternFill patternType="solid">
        <fgColor rgb="FFCCFF33"/>
        <bgColor indexed="64"/>
      </patternFill>
    </fill>
    <fill>
      <patternFill patternType="solid">
        <fgColor theme="5" tint="0.79998168889431442"/>
        <bgColor indexed="64"/>
      </patternFill>
    </fill>
    <fill>
      <patternFill patternType="solid">
        <fgColor theme="3" tint="0.79998168889431442"/>
        <bgColor indexed="64"/>
      </patternFill>
    </fill>
    <fill>
      <patternFill patternType="solid">
        <fgColor theme="6" tint="0.39997558519241921"/>
        <bgColor indexed="64"/>
      </patternFill>
    </fill>
    <fill>
      <patternFill patternType="solid">
        <fgColor rgb="FFFFFF99"/>
        <bgColor indexed="64"/>
      </patternFill>
    </fill>
    <fill>
      <patternFill patternType="solid">
        <fgColor rgb="FFFFFF00"/>
        <bgColor indexed="64"/>
      </patternFill>
    </fill>
    <fill>
      <patternFill patternType="solid">
        <fgColor rgb="FF92D050"/>
        <bgColor indexed="64"/>
      </patternFill>
    </fill>
    <fill>
      <patternFill patternType="solid">
        <fgColor theme="0" tint="-0.249977111117893"/>
        <bgColor indexed="64"/>
      </patternFill>
    </fill>
    <fill>
      <patternFill patternType="solid">
        <fgColor rgb="FFFFFFCC"/>
        <bgColor indexed="64"/>
      </patternFill>
    </fill>
    <fill>
      <patternFill patternType="solid">
        <fgColor rgb="FFFF0000"/>
        <bgColor indexed="64"/>
      </patternFill>
    </fill>
    <fill>
      <patternFill patternType="solid">
        <fgColor rgb="FFFFCCFF"/>
        <bgColor indexed="64"/>
      </patternFill>
    </fill>
    <fill>
      <patternFill patternType="solid">
        <fgColor rgb="FFFFC000"/>
        <bgColor indexed="64"/>
      </patternFill>
    </fill>
    <fill>
      <patternFill patternType="solid">
        <fgColor rgb="FF7030A0"/>
        <bgColor indexed="64"/>
      </patternFill>
    </fill>
    <fill>
      <patternFill patternType="solid">
        <fgColor rgb="FFA162D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theme="1" tint="0.499984740745262"/>
      </left>
      <right style="thin">
        <color theme="1" tint="0.499984740745262"/>
      </right>
      <top style="thin">
        <color theme="1" tint="0.499984740745262"/>
      </top>
      <bottom/>
      <diagonal/>
    </border>
    <border>
      <left style="thin">
        <color theme="1" tint="0.499984740745262"/>
      </left>
      <right style="thin">
        <color theme="1" tint="0.499984740745262"/>
      </right>
      <top/>
      <bottom style="thin">
        <color theme="1" tint="0.499984740745262"/>
      </bottom>
      <diagonal/>
    </border>
  </borders>
  <cellStyleXfs count="75">
    <xf numFmtId="0" fontId="0" fillId="0" borderId="0"/>
    <xf numFmtId="9" fontId="5" fillId="0" borderId="0" applyFont="0" applyFill="0" applyBorder="0" applyAlignment="0" applyProtection="0"/>
    <xf numFmtId="0" fontId="7" fillId="0" borderId="0"/>
    <xf numFmtId="9" fontId="7" fillId="0" borderId="0" applyFont="0" applyFill="0" applyBorder="0" applyAlignment="0" applyProtection="0"/>
    <xf numFmtId="0" fontId="10" fillId="0" borderId="0"/>
    <xf numFmtId="165" fontId="11" fillId="0" borderId="0" applyFont="0" applyFill="0" applyBorder="0" applyAlignment="0" applyProtection="0"/>
    <xf numFmtId="0" fontId="11" fillId="0" borderId="0"/>
    <xf numFmtId="0" fontId="11" fillId="0" borderId="0"/>
    <xf numFmtId="9" fontId="11" fillId="0" borderId="0" applyFont="0" applyFill="0" applyBorder="0" applyAlignment="0" applyProtection="0"/>
    <xf numFmtId="9"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4" fontId="11" fillId="0" borderId="0" applyFont="0" applyFill="0" applyBorder="0" applyAlignment="0" applyProtection="0"/>
    <xf numFmtId="0" fontId="5" fillId="0" borderId="0"/>
    <xf numFmtId="0" fontId="11" fillId="0" borderId="0"/>
    <xf numFmtId="9" fontId="11"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xf numFmtId="0" fontId="5" fillId="0" borderId="0"/>
    <xf numFmtId="0" fontId="11" fillId="0" borderId="0"/>
    <xf numFmtId="0" fontId="5" fillId="0" borderId="0"/>
    <xf numFmtId="0" fontId="5" fillId="0" borderId="0"/>
    <xf numFmtId="9" fontId="11" fillId="0" borderId="0" applyFont="0" applyFill="0" applyBorder="0" applyAlignment="0" applyProtection="0"/>
    <xf numFmtId="9" fontId="11" fillId="0" borderId="0" applyFont="0" applyFill="0" applyBorder="0" applyAlignment="0" applyProtection="0"/>
    <xf numFmtId="0" fontId="11" fillId="0" borderId="0"/>
    <xf numFmtId="0" fontId="5" fillId="0" borderId="0"/>
    <xf numFmtId="0" fontId="5" fillId="0" borderId="0"/>
    <xf numFmtId="164" fontId="5" fillId="0" borderId="0" applyFont="0" applyFill="0" applyBorder="0" applyAlignment="0" applyProtection="0"/>
    <xf numFmtId="0" fontId="5" fillId="0" borderId="0"/>
    <xf numFmtId="0" fontId="11" fillId="0" borderId="0"/>
    <xf numFmtId="0" fontId="5" fillId="0" borderId="0"/>
    <xf numFmtId="165" fontId="11" fillId="0" borderId="0" applyFont="0" applyFill="0" applyBorder="0" applyAlignment="0" applyProtection="0"/>
    <xf numFmtId="164" fontId="11" fillId="0" borderId="0" applyFont="0" applyFill="0" applyBorder="0" applyAlignment="0" applyProtection="0"/>
    <xf numFmtId="166"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0" fontId="5" fillId="0" borderId="0"/>
    <xf numFmtId="0" fontId="5" fillId="0" borderId="0"/>
    <xf numFmtId="0" fontId="5" fillId="0" borderId="0"/>
    <xf numFmtId="0" fontId="11" fillId="0" borderId="0"/>
    <xf numFmtId="0" fontId="5" fillId="0" borderId="0"/>
    <xf numFmtId="9" fontId="11" fillId="0" borderId="0" applyFont="0" applyFill="0" applyBorder="0" applyAlignment="0" applyProtection="0"/>
    <xf numFmtId="9" fontId="11" fillId="0" borderId="0" applyFont="0" applyFill="0" applyBorder="0" applyAlignment="0" applyProtection="0"/>
    <xf numFmtId="165" fontId="10" fillId="0" borderId="0" applyFont="0" applyFill="0" applyBorder="0" applyAlignment="0" applyProtection="0"/>
    <xf numFmtId="0" fontId="10" fillId="0" borderId="0"/>
    <xf numFmtId="0" fontId="10" fillId="0" borderId="0"/>
    <xf numFmtId="9" fontId="10" fillId="0" borderId="0" applyFont="0" applyFill="0" applyBorder="0" applyAlignment="0" applyProtection="0"/>
    <xf numFmtId="9"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43"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0" fontId="10" fillId="0" borderId="0"/>
    <xf numFmtId="9" fontId="10" fillId="0" borderId="0" applyFont="0" applyFill="0" applyBorder="0" applyAlignment="0" applyProtection="0"/>
    <xf numFmtId="9" fontId="10" fillId="0" borderId="0" applyFont="0" applyFill="0" applyBorder="0" applyAlignment="0" applyProtection="0"/>
    <xf numFmtId="0" fontId="10" fillId="0" borderId="0"/>
    <xf numFmtId="43" fontId="5" fillId="0" borderId="0" applyFont="0" applyFill="0" applyBorder="0" applyAlignment="0" applyProtection="0"/>
    <xf numFmtId="0" fontId="10" fillId="0" borderId="0"/>
    <xf numFmtId="165" fontId="10" fillId="0" borderId="0" applyFont="0" applyFill="0" applyBorder="0" applyAlignment="0" applyProtection="0"/>
    <xf numFmtId="43" fontId="10" fillId="0" borderId="0" applyFont="0" applyFill="0" applyBorder="0" applyAlignment="0" applyProtection="0"/>
    <xf numFmtId="166"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0" fontId="10" fillId="0" borderId="0"/>
    <xf numFmtId="9" fontId="10" fillId="0" borderId="0" applyFont="0" applyFill="0" applyBorder="0" applyAlignment="0" applyProtection="0"/>
    <xf numFmtId="9" fontId="10"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cellStyleXfs>
  <cellXfs count="211">
    <xf numFmtId="0" fontId="0" fillId="0" borderId="0" xfId="0"/>
    <xf numFmtId="0" fontId="12" fillId="0" borderId="0" xfId="0" applyFont="1"/>
    <xf numFmtId="0" fontId="13" fillId="0" borderId="0" xfId="0" applyFont="1"/>
    <xf numFmtId="0" fontId="8" fillId="0" borderId="0" xfId="0" applyFont="1"/>
    <xf numFmtId="0" fontId="15" fillId="0" borderId="1" xfId="0" applyFont="1" applyBorder="1" applyAlignment="1">
      <alignment horizontal="left" vertical="center" indent="1"/>
    </xf>
    <xf numFmtId="0" fontId="6" fillId="0" borderId="0" xfId="0" applyFont="1"/>
    <xf numFmtId="0" fontId="0" fillId="0" borderId="0" xfId="0" applyAlignment="1">
      <alignment wrapText="1"/>
    </xf>
    <xf numFmtId="9" fontId="0" fillId="0" borderId="0" xfId="0" applyNumberFormat="1"/>
    <xf numFmtId="0" fontId="17" fillId="4" borderId="1" xfId="13" applyFont="1" applyFill="1" applyBorder="1" applyAlignment="1">
      <alignment horizontal="center" vertical="center"/>
    </xf>
    <xf numFmtId="0" fontId="18" fillId="5" borderId="1" xfId="13" applyFont="1" applyFill="1" applyBorder="1" applyAlignment="1">
      <alignment vertical="center" wrapText="1"/>
    </xf>
    <xf numFmtId="0" fontId="18" fillId="6" borderId="1" xfId="13" applyFont="1" applyFill="1" applyBorder="1" applyAlignment="1">
      <alignment horizontal="left" vertical="center" wrapText="1"/>
    </xf>
    <xf numFmtId="0" fontId="18" fillId="6" borderId="1" xfId="13" applyFont="1" applyFill="1" applyBorder="1" applyAlignment="1">
      <alignment horizontal="left" vertical="center" wrapText="1" readingOrder="1"/>
    </xf>
    <xf numFmtId="0" fontId="19" fillId="6" borderId="1" xfId="7" applyFont="1" applyFill="1" applyBorder="1" applyAlignment="1">
      <alignment vertical="center" wrapText="1"/>
    </xf>
    <xf numFmtId="0" fontId="18" fillId="7" borderId="1" xfId="13" applyFont="1" applyFill="1" applyBorder="1" applyAlignment="1">
      <alignment vertical="center" wrapText="1"/>
    </xf>
    <xf numFmtId="0" fontId="18" fillId="8" borderId="1" xfId="13" applyFont="1" applyFill="1" applyBorder="1" applyAlignment="1">
      <alignment horizontal="left" vertical="center" wrapText="1" readingOrder="1"/>
    </xf>
    <xf numFmtId="0" fontId="19" fillId="8" borderId="1" xfId="7" applyFont="1" applyFill="1" applyBorder="1" applyAlignment="1">
      <alignment vertical="center"/>
    </xf>
    <xf numFmtId="0" fontId="19" fillId="8" borderId="1" xfId="7" applyFont="1" applyFill="1" applyBorder="1" applyAlignment="1">
      <alignment vertical="center" wrapText="1"/>
    </xf>
    <xf numFmtId="0" fontId="18" fillId="3" borderId="1" xfId="13" applyFont="1" applyFill="1" applyBorder="1" applyAlignment="1">
      <alignment vertical="center" wrapText="1"/>
    </xf>
    <xf numFmtId="0" fontId="19" fillId="2" borderId="1" xfId="7" applyFont="1" applyFill="1" applyBorder="1" applyAlignment="1">
      <alignment vertical="center"/>
    </xf>
    <xf numFmtId="0" fontId="18" fillId="2" borderId="1" xfId="13" applyFont="1" applyFill="1" applyBorder="1" applyAlignment="1">
      <alignment horizontal="left" vertical="center" wrapText="1" readingOrder="1"/>
    </xf>
    <xf numFmtId="0" fontId="19" fillId="2" borderId="1" xfId="7" applyFont="1" applyFill="1" applyBorder="1" applyAlignment="1">
      <alignment vertical="center" wrapText="1"/>
    </xf>
    <xf numFmtId="0" fontId="12" fillId="0" borderId="2" xfId="0" applyFont="1" applyBorder="1"/>
    <xf numFmtId="0" fontId="20" fillId="0" borderId="1" xfId="0" applyFont="1" applyBorder="1" applyAlignment="1">
      <alignment vertical="center" wrapText="1"/>
    </xf>
    <xf numFmtId="0" fontId="12" fillId="0" borderId="0" xfId="0" applyFont="1" applyFill="1"/>
    <xf numFmtId="0" fontId="14" fillId="11" borderId="3" xfId="2" applyFont="1" applyFill="1" applyBorder="1" applyAlignment="1">
      <alignment vertical="center" wrapText="1"/>
    </xf>
    <xf numFmtId="0" fontId="14" fillId="12" borderId="3" xfId="2" applyFont="1" applyFill="1" applyBorder="1" applyAlignment="1">
      <alignment vertical="center" wrapText="1"/>
    </xf>
    <xf numFmtId="0" fontId="12" fillId="0" borderId="0" xfId="0" applyFont="1" applyBorder="1"/>
    <xf numFmtId="0" fontId="22" fillId="0" borderId="2" xfId="0" applyFont="1" applyBorder="1"/>
    <xf numFmtId="10" fontId="12" fillId="0" borderId="0" xfId="0" applyNumberFormat="1" applyFont="1"/>
    <xf numFmtId="0" fontId="0" fillId="0" borderId="0" xfId="0" applyFill="1"/>
    <xf numFmtId="0" fontId="6" fillId="0" borderId="0" xfId="0" applyFont="1" applyFill="1"/>
    <xf numFmtId="9" fontId="0" fillId="0" borderId="0" xfId="0" applyNumberFormat="1" applyFill="1"/>
    <xf numFmtId="0" fontId="0" fillId="21" borderId="0" xfId="0" applyFill="1"/>
    <xf numFmtId="9" fontId="0" fillId="21" borderId="0" xfId="0" applyNumberFormat="1" applyFill="1"/>
    <xf numFmtId="0" fontId="0" fillId="22" borderId="0" xfId="0" applyFill="1"/>
    <xf numFmtId="9" fontId="0" fillId="22" borderId="0" xfId="0" applyNumberFormat="1" applyFill="1"/>
    <xf numFmtId="0" fontId="0" fillId="23" borderId="0" xfId="0" applyFill="1"/>
    <xf numFmtId="9" fontId="0" fillId="23" borderId="0" xfId="0" applyNumberFormat="1" applyFill="1"/>
    <xf numFmtId="0" fontId="0" fillId="8" borderId="0" xfId="0" applyFill="1"/>
    <xf numFmtId="9" fontId="0" fillId="8" borderId="0" xfId="0" applyNumberFormat="1" applyFill="1"/>
    <xf numFmtId="0" fontId="0" fillId="24" borderId="0" xfId="0" applyFill="1"/>
    <xf numFmtId="9" fontId="0" fillId="24" borderId="0" xfId="0" applyNumberFormat="1" applyFill="1"/>
    <xf numFmtId="10" fontId="12" fillId="0" borderId="0" xfId="1" applyNumberFormat="1" applyFont="1"/>
    <xf numFmtId="10" fontId="23" fillId="13" borderId="4" xfId="1" applyNumberFormat="1" applyFont="1" applyFill="1" applyBorder="1" applyAlignment="1" applyProtection="1">
      <alignment horizontal="center" vertical="center"/>
    </xf>
    <xf numFmtId="0" fontId="8" fillId="0" borderId="1" xfId="0" applyFont="1" applyFill="1" applyBorder="1" applyAlignment="1" applyProtection="1">
      <alignment horizontal="center" vertical="center" wrapText="1"/>
      <protection locked="0"/>
    </xf>
    <xf numFmtId="0" fontId="8" fillId="0" borderId="1" xfId="0" applyFont="1" applyFill="1" applyBorder="1" applyAlignment="1" applyProtection="1">
      <alignment horizontal="justify" vertical="center" wrapText="1"/>
      <protection locked="0"/>
    </xf>
    <xf numFmtId="0" fontId="21" fillId="25" borderId="1" xfId="0" applyFont="1" applyFill="1" applyBorder="1" applyAlignment="1" applyProtection="1">
      <alignment horizontal="center" vertical="center" wrapText="1"/>
      <protection locked="0"/>
    </xf>
    <xf numFmtId="0" fontId="8" fillId="0" borderId="1" xfId="0" applyFont="1" applyFill="1" applyBorder="1" applyAlignment="1" applyProtection="1">
      <alignment horizontal="center" vertical="center" wrapText="1"/>
    </xf>
    <xf numFmtId="14" fontId="8" fillId="0" borderId="1" xfId="0" applyNumberFormat="1" applyFont="1" applyFill="1" applyBorder="1" applyAlignment="1" applyProtection="1">
      <alignment horizontal="center" vertical="center"/>
      <protection locked="0"/>
    </xf>
    <xf numFmtId="10" fontId="8" fillId="0" borderId="1" xfId="0" applyNumberFormat="1" applyFont="1" applyFill="1" applyBorder="1" applyAlignment="1" applyProtection="1">
      <alignment horizontal="center" vertical="center"/>
      <protection locked="0"/>
    </xf>
    <xf numFmtId="0" fontId="12" fillId="0" borderId="1" xfId="0" applyFont="1" applyBorder="1"/>
    <xf numFmtId="0" fontId="8" fillId="0" borderId="1" xfId="0" applyNumberFormat="1" applyFont="1" applyFill="1" applyBorder="1" applyAlignment="1" applyProtection="1">
      <alignment horizontal="center" vertical="center" wrapText="1"/>
      <protection locked="0"/>
    </xf>
    <xf numFmtId="10" fontId="8" fillId="0" borderId="0" xfId="1" applyNumberFormat="1" applyFont="1"/>
    <xf numFmtId="0" fontId="24" fillId="0" borderId="0" xfId="0" applyFont="1" applyBorder="1"/>
    <xf numFmtId="0" fontId="12" fillId="0" borderId="0" xfId="0" applyFont="1" applyBorder="1" applyAlignment="1">
      <alignment vertical="center"/>
    </xf>
    <xf numFmtId="9" fontId="12" fillId="0" borderId="0" xfId="1" applyFont="1"/>
    <xf numFmtId="9" fontId="12" fillId="0" borderId="0" xfId="0" applyNumberFormat="1" applyFont="1"/>
    <xf numFmtId="0" fontId="10" fillId="0" borderId="0" xfId="0" applyFont="1"/>
    <xf numFmtId="0" fontId="25" fillId="0" borderId="0" xfId="0" applyFont="1"/>
    <xf numFmtId="0" fontId="21" fillId="0" borderId="1" xfId="0" applyFont="1" applyFill="1" applyBorder="1" applyAlignment="1" applyProtection="1">
      <alignment horizontal="center" vertical="center" wrapText="1"/>
      <protection locked="0"/>
    </xf>
    <xf numFmtId="0" fontId="14" fillId="11" borderId="1" xfId="2" applyFont="1" applyFill="1" applyBorder="1" applyAlignment="1">
      <alignment vertical="center" wrapText="1"/>
    </xf>
    <xf numFmtId="0" fontId="14" fillId="11" borderId="1" xfId="2" applyFont="1" applyFill="1" applyBorder="1" applyAlignment="1">
      <alignment horizontal="center" vertical="center" wrapText="1"/>
    </xf>
    <xf numFmtId="0" fontId="14" fillId="10" borderId="1" xfId="2" applyFont="1" applyFill="1" applyBorder="1" applyAlignment="1">
      <alignment horizontal="center" vertical="center"/>
    </xf>
    <xf numFmtId="0" fontId="14" fillId="9" borderId="1" xfId="2" applyFont="1" applyFill="1" applyBorder="1" applyAlignment="1">
      <alignment horizontal="center" vertical="center" wrapText="1"/>
    </xf>
    <xf numFmtId="0" fontId="14" fillId="12" borderId="1" xfId="2" applyFont="1" applyFill="1" applyBorder="1" applyAlignment="1">
      <alignment horizontal="center" vertical="center" wrapText="1"/>
    </xf>
    <xf numFmtId="0" fontId="8" fillId="0" borderId="1" xfId="0" applyFont="1" applyFill="1" applyBorder="1" applyAlignment="1" applyProtection="1">
      <alignment horizontal="center" vertical="center"/>
      <protection locked="0"/>
    </xf>
    <xf numFmtId="10" fontId="8" fillId="0" borderId="1" xfId="1" applyNumberFormat="1" applyFont="1" applyFill="1" applyBorder="1" applyAlignment="1" applyProtection="1">
      <alignment horizontal="center" vertical="center"/>
      <protection locked="0"/>
    </xf>
    <xf numFmtId="0" fontId="21" fillId="26" borderId="1" xfId="0" applyFont="1" applyFill="1" applyBorder="1" applyAlignment="1" applyProtection="1">
      <alignment horizontal="center" vertical="center" wrapText="1"/>
      <protection locked="0"/>
    </xf>
    <xf numFmtId="10" fontId="8" fillId="0" borderId="0" xfId="1" applyNumberFormat="1" applyFont="1" applyFill="1"/>
    <xf numFmtId="0" fontId="12" fillId="0" borderId="0" xfId="0" applyFont="1" applyFill="1" applyBorder="1"/>
    <xf numFmtId="14" fontId="8" fillId="0" borderId="1" xfId="0" applyNumberFormat="1" applyFont="1" applyFill="1" applyBorder="1" applyAlignment="1" applyProtection="1">
      <alignment horizontal="center" vertical="center" wrapText="1"/>
      <protection locked="0"/>
    </xf>
    <xf numFmtId="14" fontId="27" fillId="0" borderId="0" xfId="0" applyNumberFormat="1" applyFont="1"/>
    <xf numFmtId="0" fontId="0" fillId="20" borderId="0" xfId="0" applyFont="1" applyFill="1"/>
    <xf numFmtId="0" fontId="0" fillId="19" borderId="0" xfId="0" applyFont="1" applyFill="1"/>
    <xf numFmtId="0" fontId="0" fillId="14" borderId="0" xfId="0" applyFont="1" applyFill="1"/>
    <xf numFmtId="0" fontId="0" fillId="15" borderId="0" xfId="0" applyFont="1" applyFill="1"/>
    <xf numFmtId="0" fontId="0" fillId="16" borderId="0" xfId="0" applyFont="1" applyFill="1"/>
    <xf numFmtId="0" fontId="0" fillId="17" borderId="0" xfId="0" applyFont="1" applyFill="1"/>
    <xf numFmtId="0" fontId="0" fillId="18" borderId="0" xfId="0" applyFont="1" applyFill="1"/>
    <xf numFmtId="0" fontId="0" fillId="27" borderId="0" xfId="0" applyFont="1" applyFill="1"/>
    <xf numFmtId="0" fontId="0" fillId="0" borderId="0" xfId="0" applyFont="1"/>
    <xf numFmtId="10" fontId="8" fillId="0" borderId="1" xfId="1" applyNumberFormat="1" applyFont="1" applyFill="1" applyBorder="1" applyAlignment="1" applyProtection="1">
      <alignment horizontal="center" vertical="center"/>
    </xf>
    <xf numFmtId="0" fontId="12" fillId="0" borderId="0" xfId="0" applyFont="1" applyAlignment="1">
      <alignment wrapText="1"/>
    </xf>
    <xf numFmtId="0" fontId="8" fillId="28" borderId="1" xfId="0" applyFont="1" applyFill="1" applyBorder="1" applyAlignment="1" applyProtection="1">
      <alignment horizontal="center" vertical="center" wrapText="1"/>
      <protection locked="0"/>
    </xf>
    <xf numFmtId="0" fontId="8" fillId="28" borderId="1" xfId="0" applyFont="1" applyFill="1" applyBorder="1" applyAlignment="1" applyProtection="1">
      <alignment horizontal="justify" vertical="center" wrapText="1"/>
      <protection locked="0"/>
    </xf>
    <xf numFmtId="14" fontId="8" fillId="28" borderId="1" xfId="0" applyNumberFormat="1" applyFont="1" applyFill="1" applyBorder="1" applyAlignment="1" applyProtection="1">
      <alignment horizontal="center" vertical="center"/>
      <protection locked="0"/>
    </xf>
    <xf numFmtId="0" fontId="8" fillId="23" borderId="1" xfId="0" applyFont="1" applyFill="1" applyBorder="1" applyAlignment="1" applyProtection="1">
      <alignment horizontal="justify" vertical="center" wrapText="1"/>
      <protection locked="0"/>
    </xf>
    <xf numFmtId="0" fontId="8" fillId="28" borderId="1" xfId="0" applyFont="1" applyFill="1" applyBorder="1" applyAlignment="1" applyProtection="1">
      <alignment horizontal="center" vertical="center" wrapText="1"/>
    </xf>
    <xf numFmtId="14" fontId="8" fillId="28" borderId="1" xfId="0" applyNumberFormat="1" applyFont="1" applyFill="1" applyBorder="1" applyAlignment="1" applyProtection="1">
      <alignment horizontal="center" vertical="center" wrapText="1"/>
      <protection locked="0"/>
    </xf>
    <xf numFmtId="0" fontId="8" fillId="0" borderId="1" xfId="0" applyFont="1" applyFill="1" applyBorder="1" applyAlignment="1" applyProtection="1">
      <alignment horizontal="justify" vertical="top" wrapText="1"/>
      <protection locked="0"/>
    </xf>
    <xf numFmtId="0" fontId="14" fillId="11" borderId="3" xfId="2" applyFont="1" applyFill="1" applyBorder="1" applyAlignment="1">
      <alignment horizontal="center" vertical="center" wrapText="1"/>
    </xf>
    <xf numFmtId="0" fontId="21" fillId="0" borderId="1" xfId="0" applyFont="1" applyFill="1" applyBorder="1" applyAlignment="1" applyProtection="1">
      <alignment horizontal="justify" vertical="top" wrapText="1"/>
      <protection locked="0"/>
    </xf>
    <xf numFmtId="0" fontId="8" fillId="28" borderId="1" xfId="0" applyFont="1" applyFill="1" applyBorder="1" applyAlignment="1" applyProtection="1">
      <alignment horizontal="justify" vertical="top" wrapText="1"/>
      <protection locked="0"/>
    </xf>
    <xf numFmtId="10" fontId="8" fillId="25" borderId="1" xfId="1" applyNumberFormat="1" applyFont="1" applyFill="1" applyBorder="1" applyAlignment="1" applyProtection="1">
      <alignment horizontal="center" vertical="center"/>
    </xf>
    <xf numFmtId="10" fontId="8" fillId="26" borderId="1" xfId="1" applyNumberFormat="1" applyFont="1" applyFill="1" applyBorder="1" applyAlignment="1" applyProtection="1">
      <alignment horizontal="center" vertical="center"/>
    </xf>
    <xf numFmtId="10" fontId="8" fillId="29" borderId="1" xfId="1" applyNumberFormat="1" applyFont="1" applyFill="1" applyBorder="1" applyAlignment="1" applyProtection="1">
      <alignment horizontal="center" vertical="center"/>
    </xf>
    <xf numFmtId="9" fontId="8" fillId="0" borderId="0" xfId="1" applyFont="1"/>
    <xf numFmtId="2" fontId="12" fillId="0" borderId="0" xfId="0" applyNumberFormat="1" applyFont="1"/>
    <xf numFmtId="10" fontId="12" fillId="0" borderId="0" xfId="1" applyNumberFormat="1" applyFont="1" applyAlignment="1">
      <alignment horizontal="center"/>
    </xf>
    <xf numFmtId="10" fontId="12" fillId="0" borderId="0" xfId="1" applyNumberFormat="1" applyFont="1" applyAlignment="1">
      <alignment vertical="center"/>
    </xf>
    <xf numFmtId="10" fontId="12" fillId="0" borderId="0" xfId="1" applyNumberFormat="1" applyFont="1" applyAlignment="1">
      <alignment horizontal="center" vertical="center"/>
    </xf>
    <xf numFmtId="10" fontId="22" fillId="0" borderId="0" xfId="0" applyNumberFormat="1" applyFont="1" applyAlignment="1">
      <alignment horizontal="center"/>
    </xf>
    <xf numFmtId="10" fontId="22" fillId="0" borderId="0" xfId="0" applyNumberFormat="1" applyFont="1"/>
    <xf numFmtId="10" fontId="22" fillId="0" borderId="0" xfId="1" applyNumberFormat="1" applyFont="1"/>
    <xf numFmtId="0" fontId="12" fillId="0" borderId="0" xfId="0" applyFont="1" applyBorder="1" applyAlignment="1">
      <alignment vertical="center" wrapText="1"/>
    </xf>
    <xf numFmtId="0" fontId="8" fillId="0" borderId="0" xfId="0" applyFont="1" applyAlignment="1">
      <alignment horizontal="center" vertical="center" wrapText="1"/>
    </xf>
    <xf numFmtId="0" fontId="8" fillId="0" borderId="1" xfId="0" applyFont="1" applyBorder="1" applyAlignment="1">
      <alignment horizontal="left" vertical="top" wrapText="1"/>
    </xf>
    <xf numFmtId="0" fontId="8" fillId="0" borderId="1" xfId="0" applyFont="1" applyBorder="1" applyAlignment="1">
      <alignment vertical="top" wrapText="1"/>
    </xf>
    <xf numFmtId="0" fontId="8" fillId="0" borderId="0" xfId="0" applyFont="1" applyAlignment="1">
      <alignment wrapText="1"/>
    </xf>
    <xf numFmtId="0" fontId="8" fillId="16" borderId="1" xfId="0" applyFont="1" applyFill="1" applyBorder="1" applyAlignment="1" applyProtection="1">
      <alignment horizontal="center" vertical="center"/>
      <protection locked="0"/>
    </xf>
    <xf numFmtId="10" fontId="24" fillId="0" borderId="0" xfId="0" applyNumberFormat="1" applyFont="1" applyBorder="1"/>
    <xf numFmtId="14" fontId="8" fillId="30" borderId="1" xfId="0" applyNumberFormat="1" applyFont="1" applyFill="1" applyBorder="1" applyAlignment="1" applyProtection="1">
      <alignment horizontal="center" vertical="center"/>
      <protection locked="0"/>
    </xf>
    <xf numFmtId="14" fontId="21" fillId="30" borderId="1" xfId="0" applyNumberFormat="1" applyFont="1" applyFill="1" applyBorder="1" applyAlignment="1" applyProtection="1">
      <alignment horizontal="center" vertical="center"/>
      <protection locked="0"/>
    </xf>
    <xf numFmtId="0" fontId="8" fillId="23" borderId="1" xfId="0" applyFont="1" applyFill="1" applyBorder="1" applyAlignment="1" applyProtection="1">
      <alignment horizontal="justify" vertical="top" wrapText="1"/>
      <protection locked="0"/>
    </xf>
    <xf numFmtId="10" fontId="4" fillId="0" borderId="0" xfId="1" applyNumberFormat="1" applyFont="1"/>
    <xf numFmtId="10" fontId="8" fillId="30" borderId="1" xfId="1" applyNumberFormat="1" applyFont="1" applyFill="1" applyBorder="1" applyAlignment="1" applyProtection="1">
      <alignment horizontal="center" vertical="center"/>
      <protection locked="0"/>
    </xf>
    <xf numFmtId="0" fontId="3" fillId="0" borderId="0" xfId="0" applyFont="1"/>
    <xf numFmtId="0" fontId="1" fillId="0" borderId="0" xfId="0" applyFont="1"/>
    <xf numFmtId="0" fontId="8" fillId="0" borderId="0" xfId="0" applyFont="1" applyFill="1" applyBorder="1"/>
    <xf numFmtId="0" fontId="0" fillId="0" borderId="0" xfId="0" applyAlignment="1">
      <alignment vertical="center"/>
    </xf>
    <xf numFmtId="0" fontId="0" fillId="0" borderId="0" xfId="0" applyAlignment="1">
      <alignment vertical="center" wrapText="1"/>
    </xf>
    <xf numFmtId="0" fontId="8" fillId="0" borderId="1" xfId="0" applyFont="1" applyBorder="1" applyAlignment="1">
      <alignment horizontal="center" vertical="center" wrapText="1"/>
    </xf>
    <xf numFmtId="0" fontId="8" fillId="0" borderId="1" xfId="0" applyFont="1" applyBorder="1" applyAlignment="1">
      <alignment vertical="center" wrapText="1"/>
    </xf>
    <xf numFmtId="0" fontId="9" fillId="0" borderId="1" xfId="0" applyFont="1" applyBorder="1" applyAlignment="1">
      <alignment horizontal="center" vertical="center" wrapText="1"/>
    </xf>
    <xf numFmtId="0" fontId="9" fillId="31" borderId="1" xfId="0" applyFont="1" applyFill="1" applyBorder="1" applyAlignment="1">
      <alignment horizontal="center" vertical="center" wrapText="1"/>
    </xf>
    <xf numFmtId="0" fontId="8" fillId="28" borderId="1" xfId="0" applyFont="1" applyFill="1" applyBorder="1" applyAlignment="1">
      <alignment vertical="center" wrapText="1"/>
    </xf>
    <xf numFmtId="0" fontId="8" fillId="28" borderId="1" xfId="0" applyFont="1" applyFill="1" applyBorder="1" applyAlignment="1">
      <alignment horizontal="center" vertical="center" wrapText="1"/>
    </xf>
    <xf numFmtId="0" fontId="8" fillId="0" borderId="0" xfId="0" applyFont="1" applyAlignment="1">
      <alignment vertical="top"/>
    </xf>
    <xf numFmtId="0" fontId="3" fillId="0" borderId="0" xfId="0" applyFont="1" applyBorder="1" applyAlignment="1">
      <alignment horizontal="left" vertical="top"/>
    </xf>
    <xf numFmtId="0" fontId="12" fillId="0" borderId="0" xfId="0" applyFont="1" applyBorder="1" applyAlignment="1">
      <alignment horizontal="left" vertical="top"/>
    </xf>
    <xf numFmtId="0" fontId="8" fillId="0" borderId="0" xfId="0" applyFont="1" applyBorder="1"/>
    <xf numFmtId="0" fontId="28" fillId="0" borderId="0" xfId="0" applyFont="1" applyBorder="1" applyAlignment="1">
      <alignment horizontal="left" vertical="center"/>
    </xf>
    <xf numFmtId="0" fontId="28" fillId="0" borderId="0" xfId="0" applyFont="1" applyFill="1" applyBorder="1" applyAlignment="1">
      <alignment horizontal="left" vertical="center"/>
    </xf>
    <xf numFmtId="10" fontId="12" fillId="0" borderId="0" xfId="1" applyNumberFormat="1" applyFont="1" applyBorder="1"/>
    <xf numFmtId="0" fontId="33" fillId="0" borderId="0" xfId="0" applyFont="1" applyBorder="1" applyAlignment="1">
      <alignment horizontal="left" vertical="center"/>
    </xf>
    <xf numFmtId="0" fontId="33" fillId="0" borderId="0" xfId="0" applyFont="1" applyFill="1" applyBorder="1" applyAlignment="1">
      <alignment horizontal="left" vertical="center"/>
    </xf>
    <xf numFmtId="0" fontId="32" fillId="0" borderId="0" xfId="0" applyFont="1" applyBorder="1" applyAlignment="1">
      <alignment horizontal="left" vertical="center"/>
    </xf>
    <xf numFmtId="0" fontId="32" fillId="0" borderId="0" xfId="0" applyFont="1" applyFill="1" applyBorder="1" applyAlignment="1">
      <alignment horizontal="left" vertical="center"/>
    </xf>
    <xf numFmtId="0" fontId="2" fillId="0" borderId="0" xfId="0" applyFont="1" applyBorder="1" applyAlignment="1">
      <alignment horizontal="left" vertical="top"/>
    </xf>
    <xf numFmtId="0" fontId="12" fillId="0" borderId="0" xfId="0" applyFont="1" applyFill="1" applyBorder="1" applyAlignment="1">
      <alignment horizontal="left" vertical="top"/>
    </xf>
    <xf numFmtId="10" fontId="28" fillId="0" borderId="0" xfId="1" applyNumberFormat="1" applyFont="1" applyBorder="1"/>
    <xf numFmtId="10" fontId="34" fillId="0" borderId="0" xfId="1" applyNumberFormat="1" applyFont="1" applyBorder="1"/>
    <xf numFmtId="10" fontId="29" fillId="0" borderId="0" xfId="1" applyNumberFormat="1" applyFont="1" applyBorder="1"/>
    <xf numFmtId="10" fontId="22" fillId="0" borderId="0" xfId="1" applyNumberFormat="1" applyFont="1" applyBorder="1"/>
    <xf numFmtId="10" fontId="12" fillId="0" borderId="0" xfId="0" applyNumberFormat="1" applyFont="1" applyBorder="1"/>
    <xf numFmtId="10" fontId="33" fillId="0" borderId="0" xfId="1" applyNumberFormat="1" applyFont="1" applyBorder="1"/>
    <xf numFmtId="0" fontId="2" fillId="0" borderId="0" xfId="0" applyFont="1" applyBorder="1" applyAlignment="1">
      <alignment vertical="top"/>
    </xf>
    <xf numFmtId="0" fontId="12" fillId="0" borderId="0" xfId="0" applyFont="1" applyFill="1" applyBorder="1" applyAlignment="1">
      <alignment vertical="top"/>
    </xf>
    <xf numFmtId="10" fontId="35" fillId="0" borderId="0" xfId="1" applyNumberFormat="1" applyFont="1" applyBorder="1"/>
    <xf numFmtId="0" fontId="12" fillId="0" borderId="0" xfId="0" applyFont="1" applyFill="1" applyBorder="1" applyAlignment="1">
      <alignment vertical="top" wrapText="1"/>
    </xf>
    <xf numFmtId="0" fontId="3" fillId="0" borderId="0" xfId="0" applyFont="1" applyBorder="1" applyAlignment="1">
      <alignment vertical="top" wrapText="1"/>
    </xf>
    <xf numFmtId="10" fontId="30" fillId="0" borderId="0" xfId="1" applyNumberFormat="1" applyFont="1" applyBorder="1"/>
    <xf numFmtId="10" fontId="22" fillId="0" borderId="0" xfId="0" applyNumberFormat="1" applyFont="1" applyBorder="1"/>
    <xf numFmtId="0" fontId="0" fillId="33" borderId="0" xfId="0" applyFont="1" applyFill="1"/>
    <xf numFmtId="0" fontId="8" fillId="31" borderId="1" xfId="0" applyFont="1" applyFill="1" applyBorder="1" applyAlignment="1">
      <alignment horizontal="center" vertical="center" wrapText="1"/>
    </xf>
    <xf numFmtId="0" fontId="8" fillId="32" borderId="1" xfId="0" applyFont="1" applyFill="1" applyBorder="1" applyAlignment="1">
      <alignment horizontal="center" vertical="center" wrapText="1"/>
    </xf>
    <xf numFmtId="0" fontId="8" fillId="30" borderId="1" xfId="0" applyFont="1" applyFill="1" applyBorder="1" applyAlignment="1" applyProtection="1">
      <alignment horizontal="justify" vertical="center" wrapText="1"/>
      <protection locked="0"/>
    </xf>
    <xf numFmtId="0" fontId="8" fillId="30" borderId="1" xfId="0" applyFont="1" applyFill="1" applyBorder="1" applyAlignment="1" applyProtection="1">
      <alignment horizontal="center" vertical="center" wrapText="1"/>
      <protection locked="0"/>
    </xf>
    <xf numFmtId="0" fontId="8" fillId="30" borderId="1" xfId="0" applyFont="1" applyFill="1" applyBorder="1" applyAlignment="1" applyProtection="1">
      <alignment horizontal="justify" vertical="top" wrapText="1"/>
      <protection locked="0"/>
    </xf>
    <xf numFmtId="0" fontId="8" fillId="30" borderId="1" xfId="0" applyFont="1" applyFill="1" applyBorder="1" applyAlignment="1" applyProtection="1">
      <alignment horizontal="center" vertical="top" wrapText="1"/>
      <protection locked="0"/>
    </xf>
    <xf numFmtId="10" fontId="23" fillId="30" borderId="4" xfId="1" applyNumberFormat="1" applyFont="1" applyFill="1" applyBorder="1" applyAlignment="1" applyProtection="1">
      <alignment horizontal="center" vertical="center"/>
    </xf>
    <xf numFmtId="10" fontId="8" fillId="30" borderId="1" xfId="1" applyNumberFormat="1" applyFont="1" applyFill="1" applyBorder="1" applyAlignment="1" applyProtection="1">
      <alignment horizontal="center" vertical="center"/>
    </xf>
    <xf numFmtId="10" fontId="21" fillId="26" borderId="1" xfId="1" applyNumberFormat="1" applyFont="1" applyFill="1" applyBorder="1" applyAlignment="1" applyProtection="1">
      <alignment horizontal="center" vertical="center"/>
    </xf>
    <xf numFmtId="0" fontId="8" fillId="26" borderId="1" xfId="0" applyFont="1" applyFill="1" applyBorder="1" applyAlignment="1" applyProtection="1">
      <alignment horizontal="center" vertical="center" wrapText="1"/>
      <protection locked="0"/>
    </xf>
    <xf numFmtId="0" fontId="8" fillId="0" borderId="0" xfId="0" applyFont="1" applyFill="1"/>
    <xf numFmtId="10" fontId="12" fillId="0" borderId="0" xfId="1" applyNumberFormat="1" applyFont="1" applyFill="1"/>
    <xf numFmtId="0" fontId="12" fillId="0" borderId="0" xfId="0" applyFont="1" applyFill="1" applyBorder="1" applyAlignment="1">
      <alignment horizontal="left" vertical="center"/>
    </xf>
    <xf numFmtId="41" fontId="8" fillId="0" borderId="0" xfId="74" applyFont="1" applyFill="1"/>
    <xf numFmtId="14" fontId="8" fillId="0" borderId="0" xfId="0" applyNumberFormat="1" applyFont="1"/>
    <xf numFmtId="41" fontId="8" fillId="0" borderId="0" xfId="74" applyFont="1"/>
    <xf numFmtId="10" fontId="8" fillId="0" borderId="0" xfId="0" applyNumberFormat="1" applyFont="1"/>
    <xf numFmtId="10" fontId="4" fillId="0" borderId="0" xfId="0" applyNumberFormat="1" applyFont="1" applyAlignment="1">
      <alignment vertical="center" wrapText="1"/>
    </xf>
    <xf numFmtId="0" fontId="12" fillId="0" borderId="0" xfId="0" applyFont="1" applyAlignment="1">
      <alignment vertical="center" wrapText="1"/>
    </xf>
    <xf numFmtId="10" fontId="12" fillId="0" borderId="0" xfId="0" applyNumberFormat="1" applyFont="1" applyFill="1"/>
    <xf numFmtId="0" fontId="14" fillId="11" borderId="3" xfId="2" applyFont="1" applyFill="1" applyBorder="1" applyAlignment="1">
      <alignment horizontal="center" vertical="center"/>
    </xf>
    <xf numFmtId="0" fontId="14" fillId="10" borderId="3" xfId="2" applyFont="1" applyFill="1" applyBorder="1" applyAlignment="1">
      <alignment horizontal="center" vertical="center"/>
    </xf>
    <xf numFmtId="0" fontId="14" fillId="9" borderId="3" xfId="2" applyFont="1" applyFill="1" applyBorder="1" applyAlignment="1">
      <alignment horizontal="center" vertical="center"/>
    </xf>
    <xf numFmtId="0" fontId="15" fillId="0" borderId="1" xfId="0" applyFont="1" applyBorder="1" applyAlignment="1">
      <alignment horizontal="center" vertical="center" wrapText="1"/>
    </xf>
    <xf numFmtId="0" fontId="13" fillId="0" borderId="1" xfId="0" applyFont="1" applyBorder="1" applyAlignment="1">
      <alignment horizontal="center"/>
    </xf>
    <xf numFmtId="0" fontId="23" fillId="0" borderId="1" xfId="0" applyFont="1" applyBorder="1" applyAlignment="1">
      <alignment horizontal="center" vertical="center" wrapText="1"/>
    </xf>
    <xf numFmtId="14" fontId="15" fillId="0" borderId="1" xfId="0" applyNumberFormat="1" applyFont="1" applyBorder="1" applyAlignment="1">
      <alignment horizontal="center" vertical="center" wrapText="1"/>
    </xf>
    <xf numFmtId="0" fontId="34" fillId="0" borderId="0" xfId="0" applyFont="1" applyFill="1" applyBorder="1" applyAlignment="1">
      <alignment vertical="center" wrapText="1"/>
    </xf>
    <xf numFmtId="0" fontId="0" fillId="0" borderId="0" xfId="0" applyBorder="1" applyAlignment="1">
      <alignment vertical="center" wrapText="1"/>
    </xf>
    <xf numFmtId="0" fontId="29" fillId="0" borderId="0" xfId="0" applyFont="1" applyFill="1" applyBorder="1" applyAlignment="1">
      <alignment vertical="center" wrapText="1"/>
    </xf>
    <xf numFmtId="0" fontId="30" fillId="0" borderId="0" xfId="0" applyFont="1" applyFill="1" applyBorder="1" applyAlignment="1">
      <alignment horizontal="left" vertical="top"/>
    </xf>
    <xf numFmtId="0" fontId="26" fillId="0" borderId="0" xfId="0" applyFont="1" applyBorder="1" applyAlignment="1">
      <alignment vertical="center" wrapText="1"/>
    </xf>
    <xf numFmtId="0" fontId="12" fillId="0" borderId="0" xfId="0" applyFont="1" applyAlignment="1">
      <alignment horizontal="left" vertical="top" wrapText="1"/>
    </xf>
    <xf numFmtId="0" fontId="12" fillId="0" borderId="0" xfId="0" applyFont="1" applyAlignment="1">
      <alignment horizontal="center" vertical="top" wrapText="1"/>
    </xf>
    <xf numFmtId="0" fontId="8" fillId="28" borderId="1" xfId="0" applyFont="1" applyFill="1" applyBorder="1" applyAlignment="1">
      <alignment horizontal="center" vertical="center" wrapText="1"/>
    </xf>
    <xf numFmtId="0" fontId="9" fillId="28" borderId="1" xfId="0" applyFont="1" applyFill="1" applyBorder="1" applyAlignment="1">
      <alignment horizontal="center" vertical="center" wrapText="1"/>
    </xf>
    <xf numFmtId="0" fontId="9" fillId="31" borderId="1" xfId="0" applyFont="1" applyFill="1" applyBorder="1" applyAlignment="1">
      <alignment horizontal="center" vertical="center" wrapText="1"/>
    </xf>
    <xf numFmtId="0" fontId="9" fillId="0" borderId="1" xfId="0" applyFont="1" applyBorder="1" applyAlignment="1">
      <alignment horizontal="center" vertical="center" wrapText="1"/>
    </xf>
    <xf numFmtId="0" fontId="8" fillId="0" borderId="1" xfId="0" applyFont="1" applyBorder="1" applyAlignment="1">
      <alignment horizontal="center" vertical="center" wrapText="1"/>
    </xf>
    <xf numFmtId="0" fontId="12" fillId="0" borderId="1" xfId="0" applyFont="1" applyBorder="1" applyAlignment="1">
      <alignment horizontal="left"/>
    </xf>
    <xf numFmtId="0" fontId="9" fillId="0" borderId="1" xfId="0" applyFont="1" applyBorder="1" applyAlignment="1">
      <alignment horizontal="left" vertical="top"/>
    </xf>
    <xf numFmtId="0" fontId="9" fillId="0" borderId="1" xfId="0" applyFont="1" applyBorder="1" applyAlignment="1">
      <alignment vertical="center" wrapText="1"/>
    </xf>
    <xf numFmtId="0" fontId="0" fillId="0" borderId="1" xfId="0" applyBorder="1" applyAlignment="1">
      <alignment vertical="center" wrapText="1"/>
    </xf>
    <xf numFmtId="0" fontId="8" fillId="0" borderId="1" xfId="0" applyFont="1" applyBorder="1" applyAlignment="1" applyProtection="1">
      <alignment horizontal="left" vertical="center" indent="3"/>
      <protection locked="0"/>
    </xf>
    <xf numFmtId="0" fontId="8" fillId="0" borderId="1" xfId="0" applyFont="1" applyBorder="1" applyAlignment="1" applyProtection="1">
      <alignment vertical="center" wrapText="1"/>
      <protection locked="0"/>
    </xf>
    <xf numFmtId="0" fontId="9" fillId="0" borderId="1" xfId="0" applyFont="1" applyBorder="1" applyAlignment="1">
      <alignment horizontal="left" vertical="top"/>
    </xf>
    <xf numFmtId="0" fontId="9" fillId="0" borderId="1" xfId="0" applyFont="1" applyBorder="1" applyAlignment="1">
      <alignment vertical="top"/>
    </xf>
    <xf numFmtId="0" fontId="8" fillId="0" borderId="1" xfId="0" applyFont="1" applyBorder="1" applyAlignment="1" applyProtection="1">
      <alignment horizontal="center" vertical="center" wrapText="1"/>
      <protection locked="0"/>
    </xf>
    <xf numFmtId="14" fontId="8" fillId="0" borderId="1" xfId="0" applyNumberFormat="1" applyFont="1" applyBorder="1" applyAlignment="1" applyProtection="1">
      <alignment horizontal="center" vertical="center"/>
      <protection locked="0"/>
    </xf>
    <xf numFmtId="0" fontId="16" fillId="0" borderId="1" xfId="0" applyFont="1" applyBorder="1" applyAlignment="1" applyProtection="1">
      <alignment horizontal="center" vertical="center"/>
      <protection locked="0"/>
    </xf>
    <xf numFmtId="0" fontId="9" fillId="0" borderId="1" xfId="0" applyFont="1" applyBorder="1" applyAlignment="1" applyProtection="1">
      <alignment horizontal="center" vertical="center" wrapText="1"/>
      <protection locked="0"/>
    </xf>
    <xf numFmtId="0" fontId="9" fillId="0" borderId="1" xfId="0" applyFont="1" applyBorder="1" applyAlignment="1" applyProtection="1">
      <alignment horizontal="left" vertical="center" wrapText="1"/>
      <protection locked="0"/>
    </xf>
    <xf numFmtId="14" fontId="9" fillId="0" borderId="1" xfId="0" applyNumberFormat="1" applyFont="1" applyBorder="1" applyAlignment="1" applyProtection="1">
      <alignment horizontal="left" vertical="center"/>
      <protection locked="0"/>
    </xf>
    <xf numFmtId="0" fontId="9" fillId="0" borderId="1" xfId="0" applyFont="1" applyBorder="1" applyAlignment="1" applyProtection="1">
      <alignment horizontal="left" vertical="center" wrapText="1"/>
      <protection locked="0"/>
    </xf>
    <xf numFmtId="1" fontId="8" fillId="0" borderId="1" xfId="0" applyNumberFormat="1" applyFont="1" applyBorder="1" applyAlignment="1" applyProtection="1">
      <alignment horizontal="center" vertical="center"/>
      <protection locked="0"/>
    </xf>
    <xf numFmtId="1" fontId="8" fillId="0" borderId="1" xfId="0" applyNumberFormat="1" applyFont="1" applyBorder="1" applyAlignment="1" applyProtection="1">
      <alignment horizontal="center" vertical="center" wrapText="1"/>
      <protection locked="0"/>
    </xf>
    <xf numFmtId="1" fontId="8" fillId="0" borderId="1" xfId="0" applyNumberFormat="1" applyFont="1" applyBorder="1" applyAlignment="1" applyProtection="1">
      <alignment horizontal="center" vertical="center" wrapText="1"/>
      <protection locked="0"/>
    </xf>
  </cellXfs>
  <cellStyles count="75">
    <cellStyle name="Euro" xfId="5" xr:uid="{00000000-0005-0000-0000-000000000000}"/>
    <cellStyle name="Euro 2" xfId="32" xr:uid="{00000000-0005-0000-0000-000001000000}"/>
    <cellStyle name="Euro 2 2" xfId="63" xr:uid="{00000000-0005-0000-0000-000002000000}"/>
    <cellStyle name="Euro 3" xfId="46" xr:uid="{00000000-0005-0000-0000-000003000000}"/>
    <cellStyle name="Millares [0]" xfId="74" builtinId="6"/>
    <cellStyle name="Millares [0] 2" xfId="73" xr:uid="{00000000-0005-0000-0000-000005000000}"/>
    <cellStyle name="Millares 17" xfId="28" xr:uid="{00000000-0005-0000-0000-000006000000}"/>
    <cellStyle name="Millares 17 2" xfId="61" xr:uid="{00000000-0005-0000-0000-000007000000}"/>
    <cellStyle name="Millares 2" xfId="10" xr:uid="{00000000-0005-0000-0000-000008000000}"/>
    <cellStyle name="Millares 2 2" xfId="33" xr:uid="{00000000-0005-0000-0000-000009000000}"/>
    <cellStyle name="Millares 2 2 2" xfId="64" xr:uid="{00000000-0005-0000-0000-00000A000000}"/>
    <cellStyle name="Millares 2 3" xfId="34" xr:uid="{00000000-0005-0000-0000-00000B000000}"/>
    <cellStyle name="Millares 2 3 2" xfId="65" xr:uid="{00000000-0005-0000-0000-00000C000000}"/>
    <cellStyle name="Millares 2 4" xfId="51" xr:uid="{00000000-0005-0000-0000-00000D000000}"/>
    <cellStyle name="Millares 3" xfId="11" xr:uid="{00000000-0005-0000-0000-00000E000000}"/>
    <cellStyle name="Millares 3 2" xfId="35" xr:uid="{00000000-0005-0000-0000-00000F000000}"/>
    <cellStyle name="Millares 3 2 2" xfId="66" xr:uid="{00000000-0005-0000-0000-000010000000}"/>
    <cellStyle name="Millares 3 3" xfId="52" xr:uid="{00000000-0005-0000-0000-000011000000}"/>
    <cellStyle name="Millares 4" xfId="12" xr:uid="{00000000-0005-0000-0000-000012000000}"/>
    <cellStyle name="Millares 4 2" xfId="36" xr:uid="{00000000-0005-0000-0000-000013000000}"/>
    <cellStyle name="Millares 4 2 2" xfId="67" xr:uid="{00000000-0005-0000-0000-000014000000}"/>
    <cellStyle name="Millares 4 3" xfId="53" xr:uid="{00000000-0005-0000-0000-000015000000}"/>
    <cellStyle name="Millares 5" xfId="37" xr:uid="{00000000-0005-0000-0000-000016000000}"/>
    <cellStyle name="Millares 5 2" xfId="68" xr:uid="{00000000-0005-0000-0000-000017000000}"/>
    <cellStyle name="Millares 6" xfId="38" xr:uid="{00000000-0005-0000-0000-000018000000}"/>
    <cellStyle name="Millares 6 2" xfId="69" xr:uid="{00000000-0005-0000-0000-000019000000}"/>
    <cellStyle name="Normal" xfId="0" builtinId="0"/>
    <cellStyle name="Normal 10" xfId="4" xr:uid="{00000000-0005-0000-0000-00001B000000}"/>
    <cellStyle name="Normal 2" xfId="2" xr:uid="{00000000-0005-0000-0000-00001C000000}"/>
    <cellStyle name="Normal 2 2" xfId="7" xr:uid="{00000000-0005-0000-0000-00001D000000}"/>
    <cellStyle name="Normal 2 2 2" xfId="48" xr:uid="{00000000-0005-0000-0000-00001E000000}"/>
    <cellStyle name="Normal 2 3" xfId="6" xr:uid="{00000000-0005-0000-0000-00001F000000}"/>
    <cellStyle name="Normal 2 3 2" xfId="47" xr:uid="{00000000-0005-0000-0000-000020000000}"/>
    <cellStyle name="Normal 3" xfId="13" xr:uid="{00000000-0005-0000-0000-000021000000}"/>
    <cellStyle name="Normal 3 2" xfId="25" xr:uid="{00000000-0005-0000-0000-000022000000}"/>
    <cellStyle name="Normal 3 2 2" xfId="60" xr:uid="{00000000-0005-0000-0000-000023000000}"/>
    <cellStyle name="Normal 4" xfId="14" xr:uid="{00000000-0005-0000-0000-000024000000}"/>
    <cellStyle name="Normal 4 2" xfId="19" xr:uid="{00000000-0005-0000-0000-000025000000}"/>
    <cellStyle name="Normal 4 2 2" xfId="20" xr:uid="{00000000-0005-0000-0000-000026000000}"/>
    <cellStyle name="Normal 4 2 2 2" xfId="57" xr:uid="{00000000-0005-0000-0000-000027000000}"/>
    <cellStyle name="Normal 4 3" xfId="26" xr:uid="{00000000-0005-0000-0000-000028000000}"/>
    <cellStyle name="Normal 4 4" xfId="54" xr:uid="{00000000-0005-0000-0000-000029000000}"/>
    <cellStyle name="Normal 5" xfId="18" xr:uid="{00000000-0005-0000-0000-00002A000000}"/>
    <cellStyle name="Normal 5 2" xfId="21" xr:uid="{00000000-0005-0000-0000-00002B000000}"/>
    <cellStyle name="Normal 5 2 2" xfId="39" xr:uid="{00000000-0005-0000-0000-00002C000000}"/>
    <cellStyle name="Normal 5 3" xfId="29" xr:uid="{00000000-0005-0000-0000-00002D000000}"/>
    <cellStyle name="Normal 5 3 2" xfId="40" xr:uid="{00000000-0005-0000-0000-00002E000000}"/>
    <cellStyle name="Normal 5 4" xfId="41" xr:uid="{00000000-0005-0000-0000-00002F000000}"/>
    <cellStyle name="Normal 5 5" xfId="56" xr:uid="{00000000-0005-0000-0000-000030000000}"/>
    <cellStyle name="Normal 6" xfId="22" xr:uid="{00000000-0005-0000-0000-000031000000}"/>
    <cellStyle name="Normal 6 2" xfId="30" xr:uid="{00000000-0005-0000-0000-000032000000}"/>
    <cellStyle name="Normal 6 2 2" xfId="62" xr:uid="{00000000-0005-0000-0000-000033000000}"/>
    <cellStyle name="Normal 7" xfId="27" xr:uid="{00000000-0005-0000-0000-000034000000}"/>
    <cellStyle name="Normal 7 2" xfId="31" xr:uid="{00000000-0005-0000-0000-000035000000}"/>
    <cellStyle name="Normal 8" xfId="42" xr:uid="{00000000-0005-0000-0000-000036000000}"/>
    <cellStyle name="Normal 8 2" xfId="70" xr:uid="{00000000-0005-0000-0000-000037000000}"/>
    <cellStyle name="Normal 9" xfId="43" xr:uid="{00000000-0005-0000-0000-000038000000}"/>
    <cellStyle name="Porcentaje" xfId="1" builtinId="5"/>
    <cellStyle name="Porcentaje 2" xfId="3" xr:uid="{00000000-0005-0000-0000-00003A000000}"/>
    <cellStyle name="Porcentaje 2 2" xfId="9" xr:uid="{00000000-0005-0000-0000-00003B000000}"/>
    <cellStyle name="Porcentaje 2 2 2" xfId="50" xr:uid="{00000000-0005-0000-0000-00003C000000}"/>
    <cellStyle name="Porcentaje 3" xfId="17" xr:uid="{00000000-0005-0000-0000-00003D000000}"/>
    <cellStyle name="Porcentaje 3 2" xfId="44" xr:uid="{00000000-0005-0000-0000-00003E000000}"/>
    <cellStyle name="Porcentaje 3 2 2" xfId="71" xr:uid="{00000000-0005-0000-0000-00003F000000}"/>
    <cellStyle name="Porcentaje 4" xfId="8" xr:uid="{00000000-0005-0000-0000-000040000000}"/>
    <cellStyle name="Porcentaje 4 2" xfId="49" xr:uid="{00000000-0005-0000-0000-000041000000}"/>
    <cellStyle name="Porcentual 2" xfId="15" xr:uid="{00000000-0005-0000-0000-000042000000}"/>
    <cellStyle name="Porcentual 2 2" xfId="23" xr:uid="{00000000-0005-0000-0000-000043000000}"/>
    <cellStyle name="Porcentual 2 2 2" xfId="58" xr:uid="{00000000-0005-0000-0000-000044000000}"/>
    <cellStyle name="Porcentual 2 3" xfId="55" xr:uid="{00000000-0005-0000-0000-000045000000}"/>
    <cellStyle name="Porcentual 3" xfId="16" xr:uid="{00000000-0005-0000-0000-000046000000}"/>
    <cellStyle name="Porcentual 3 2" xfId="24" xr:uid="{00000000-0005-0000-0000-000047000000}"/>
    <cellStyle name="Porcentual 3 2 2" xfId="59" xr:uid="{00000000-0005-0000-0000-000048000000}"/>
    <cellStyle name="Porcentual 4" xfId="45" xr:uid="{00000000-0005-0000-0000-000049000000}"/>
    <cellStyle name="Porcentual 4 2" xfId="72" xr:uid="{00000000-0005-0000-0000-00004A000000}"/>
  </cellStyles>
  <dxfs count="654">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theme="0" tint="-0.14996795556505021"/>
        </patternFill>
      </fill>
    </dxf>
    <dxf>
      <fill>
        <patternFill>
          <bgColor rgb="FFCCFF33"/>
        </patternFill>
      </fill>
    </dxf>
    <dxf>
      <fill>
        <patternFill>
          <bgColor rgb="FFFF7C80"/>
        </patternFill>
      </fill>
    </dxf>
    <dxf>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rgb="FFFF0000"/>
        </patternFill>
      </fill>
    </dxf>
    <dxf>
      <fill>
        <patternFill>
          <bgColor rgb="FF92D05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FF0000"/>
        </patternFill>
      </fill>
    </dxf>
    <dxf>
      <fill>
        <patternFill>
          <bgColor rgb="FF92D050"/>
        </patternFill>
      </fill>
    </dxf>
    <dxf>
      <fill>
        <patternFill>
          <bgColor rgb="FFFFFF00"/>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theme="0" tint="-0.14996795556505021"/>
        </patternFill>
      </fill>
    </dxf>
    <dxf>
      <fill>
        <patternFill>
          <bgColor rgb="FFCCFF33"/>
        </patternFill>
      </fill>
    </dxf>
    <dxf>
      <fill>
        <patternFill>
          <bgColor rgb="FFFF7C80"/>
        </patternFill>
      </fill>
    </dxf>
    <dxf>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rgb="FFFF0000"/>
        </patternFill>
      </fill>
    </dxf>
    <dxf>
      <fill>
        <patternFill>
          <bgColor rgb="FF92D050"/>
        </patternFill>
      </fill>
    </dxf>
    <dxf>
      <fill>
        <patternFill>
          <bgColor rgb="FFFFFF00"/>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theme="0" tint="-0.14996795556505021"/>
        </patternFill>
      </fill>
    </dxf>
    <dxf>
      <fill>
        <patternFill>
          <bgColor rgb="FFCCFF33"/>
        </patternFill>
      </fill>
    </dxf>
    <dxf>
      <fill>
        <patternFill>
          <bgColor rgb="FFFF7C80"/>
        </patternFill>
      </fill>
    </dxf>
    <dxf>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rgb="FFFF0000"/>
        </patternFill>
      </fill>
    </dxf>
    <dxf>
      <fill>
        <patternFill>
          <bgColor rgb="FF92D050"/>
        </patternFill>
      </fill>
    </dxf>
    <dxf>
      <fill>
        <patternFill>
          <bgColor rgb="FFFFFF00"/>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theme="0" tint="-0.14996795556505021"/>
        </patternFill>
      </fill>
    </dxf>
    <dxf>
      <fill>
        <patternFill>
          <bgColor rgb="FFCCFF33"/>
        </patternFill>
      </fill>
    </dxf>
    <dxf>
      <fill>
        <patternFill>
          <bgColor rgb="FFFF7C80"/>
        </patternFill>
      </fill>
    </dxf>
    <dxf>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theme="0" tint="-0.14996795556505021"/>
        </patternFill>
      </fill>
    </dxf>
    <dxf>
      <fill>
        <patternFill>
          <bgColor rgb="FFCCFF33"/>
        </patternFill>
      </fill>
    </dxf>
    <dxf>
      <fill>
        <patternFill>
          <bgColor rgb="FFFF7C80"/>
        </patternFill>
      </fill>
    </dxf>
    <dxf>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theme="0" tint="-0.14996795556505021"/>
        </patternFill>
      </fill>
    </dxf>
    <dxf>
      <fill>
        <patternFill>
          <bgColor rgb="FFCCFF33"/>
        </patternFill>
      </fill>
    </dxf>
    <dxf>
      <fill>
        <patternFill>
          <bgColor rgb="FFFF7C80"/>
        </patternFill>
      </fill>
    </dxf>
    <dxf>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theme="0" tint="-0.14996795556505021"/>
        </patternFill>
      </fill>
    </dxf>
    <dxf>
      <fill>
        <patternFill>
          <bgColor rgb="FFCCFF33"/>
        </patternFill>
      </fill>
    </dxf>
    <dxf>
      <fill>
        <patternFill>
          <bgColor rgb="FFFF7C80"/>
        </patternFill>
      </fill>
    </dxf>
    <dxf>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theme="0" tint="-0.14996795556505021"/>
        </patternFill>
      </fill>
    </dxf>
    <dxf>
      <fill>
        <patternFill>
          <bgColor rgb="FFCCFF33"/>
        </patternFill>
      </fill>
    </dxf>
    <dxf>
      <fill>
        <patternFill>
          <bgColor rgb="FFFF7C80"/>
        </patternFill>
      </fill>
    </dxf>
    <dxf>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theme="0" tint="-0.14996795556505021"/>
        </patternFill>
      </fill>
    </dxf>
    <dxf>
      <fill>
        <patternFill>
          <bgColor rgb="FFCCFF33"/>
        </patternFill>
      </fill>
    </dxf>
    <dxf>
      <fill>
        <patternFill>
          <bgColor rgb="FFFF7C80"/>
        </patternFill>
      </fill>
    </dxf>
    <dxf>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theme="0" tint="-0.14996795556505021"/>
        </patternFill>
      </fill>
    </dxf>
    <dxf>
      <fill>
        <patternFill>
          <bgColor rgb="FFCCFF33"/>
        </patternFill>
      </fill>
    </dxf>
    <dxf>
      <fill>
        <patternFill>
          <bgColor rgb="FFFF7C80"/>
        </patternFill>
      </fill>
    </dxf>
    <dxf>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theme="0" tint="-0.14996795556505021"/>
        </patternFill>
      </fill>
    </dxf>
    <dxf>
      <fill>
        <patternFill>
          <bgColor rgb="FFCCFF33"/>
        </patternFill>
      </fill>
    </dxf>
    <dxf>
      <fill>
        <patternFill>
          <bgColor rgb="FFFF7C80"/>
        </patternFill>
      </fill>
    </dxf>
    <dxf>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theme="0" tint="-0.14996795556505021"/>
        </patternFill>
      </fill>
    </dxf>
    <dxf>
      <fill>
        <patternFill>
          <bgColor rgb="FFCCFF33"/>
        </patternFill>
      </fill>
    </dxf>
    <dxf>
      <fill>
        <patternFill>
          <bgColor rgb="FFFF7C80"/>
        </patternFill>
      </fill>
    </dxf>
    <dxf>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theme="0" tint="-0.14996795556505021"/>
        </patternFill>
      </fill>
    </dxf>
    <dxf>
      <fill>
        <patternFill>
          <bgColor rgb="FFCCFF33"/>
        </patternFill>
      </fill>
    </dxf>
    <dxf>
      <fill>
        <patternFill>
          <bgColor rgb="FFFF7C80"/>
        </patternFill>
      </fill>
    </dxf>
    <dxf>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theme="0" tint="-0.14996795556505021"/>
        </patternFill>
      </fill>
    </dxf>
    <dxf>
      <fill>
        <patternFill>
          <bgColor rgb="FFCCFF33"/>
        </patternFill>
      </fill>
    </dxf>
    <dxf>
      <fill>
        <patternFill>
          <bgColor rgb="FFFF7C80"/>
        </patternFill>
      </fill>
    </dxf>
    <dxf>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theme="0" tint="-0.14996795556505021"/>
        </patternFill>
      </fill>
    </dxf>
    <dxf>
      <fill>
        <patternFill>
          <bgColor rgb="FFCCFF33"/>
        </patternFill>
      </fill>
    </dxf>
    <dxf>
      <fill>
        <patternFill>
          <bgColor rgb="FFFF7C80"/>
        </patternFill>
      </fill>
    </dxf>
    <dxf>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theme="0" tint="-0.14996795556505021"/>
        </patternFill>
      </fill>
    </dxf>
    <dxf>
      <fill>
        <patternFill>
          <bgColor rgb="FFCCFF33"/>
        </patternFill>
      </fill>
    </dxf>
    <dxf>
      <fill>
        <patternFill>
          <bgColor rgb="FFFF7C80"/>
        </patternFill>
      </fill>
    </dxf>
    <dxf>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theme="0" tint="-0.14996795556505021"/>
        </patternFill>
      </fill>
    </dxf>
    <dxf>
      <fill>
        <patternFill>
          <bgColor rgb="FFCCFF33"/>
        </patternFill>
      </fill>
    </dxf>
    <dxf>
      <fill>
        <patternFill>
          <bgColor rgb="FFFF7C80"/>
        </patternFill>
      </fill>
    </dxf>
    <dxf>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theme="0" tint="-0.14996795556505021"/>
        </patternFill>
      </fill>
    </dxf>
    <dxf>
      <fill>
        <patternFill>
          <bgColor rgb="FFCCFF33"/>
        </patternFill>
      </fill>
    </dxf>
    <dxf>
      <fill>
        <patternFill>
          <bgColor rgb="FFFF7C80"/>
        </patternFill>
      </fill>
    </dxf>
    <dxf>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theme="0" tint="-0.14996795556505021"/>
        </patternFill>
      </fill>
    </dxf>
    <dxf>
      <fill>
        <patternFill>
          <bgColor rgb="FFCCFF33"/>
        </patternFill>
      </fill>
    </dxf>
    <dxf>
      <fill>
        <patternFill>
          <bgColor rgb="FFFF7C80"/>
        </patternFill>
      </fill>
    </dxf>
    <dxf>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theme="0" tint="-0.14996795556505021"/>
        </patternFill>
      </fill>
    </dxf>
    <dxf>
      <fill>
        <patternFill>
          <bgColor rgb="FFCCFF33"/>
        </patternFill>
      </fill>
    </dxf>
    <dxf>
      <fill>
        <patternFill>
          <bgColor rgb="FFFF7C80"/>
        </patternFill>
      </fill>
    </dxf>
    <dxf>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theme="0" tint="-0.14996795556505021"/>
        </patternFill>
      </fill>
    </dxf>
    <dxf>
      <fill>
        <patternFill>
          <bgColor rgb="FFCCFF33"/>
        </patternFill>
      </fill>
    </dxf>
    <dxf>
      <fill>
        <patternFill>
          <bgColor rgb="FFFF7C80"/>
        </patternFill>
      </fill>
    </dxf>
    <dxf>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s>
  <tableStyles count="0" defaultTableStyle="TableStyleMedium2" defaultPivotStyle="PivotStyleLight16"/>
  <colors>
    <mruColors>
      <color rgb="FFF6903C"/>
      <color rgb="FFFFFF66"/>
      <color rgb="FFFFCCFF"/>
      <color rgb="FFA162D0"/>
      <color rgb="FFFFFFCC"/>
      <color rgb="FFFF66FF"/>
      <color rgb="FFFF9900"/>
      <color rgb="FF66FF66"/>
      <color rgb="FFFF7C80"/>
      <color rgb="FFCC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1209675</xdr:colOff>
      <xdr:row>0</xdr:row>
      <xdr:rowOff>66675</xdr:rowOff>
    </xdr:from>
    <xdr:to>
      <xdr:col>3</xdr:col>
      <xdr:colOff>725055</xdr:colOff>
      <xdr:row>2</xdr:row>
      <xdr:rowOff>222578</xdr:rowOff>
    </xdr:to>
    <xdr:pic>
      <xdr:nvPicPr>
        <xdr:cNvPr id="3" name="Imagen 2">
          <a:extLst>
            <a:ext uri="{FF2B5EF4-FFF2-40B4-BE49-F238E27FC236}">
              <a16:creationId xmlns:a16="http://schemas.microsoft.com/office/drawing/2014/main" id="{F4521BA5-E4E7-4D83-AFBD-40F2E977D50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57425" y="66675"/>
          <a:ext cx="2133600" cy="727403"/>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person displayName="FAMILIA ESTRATO" id="{BC9512A3-9764-41E9-B8DA-18D3C57B6CD2}" userId="FAMILIA ESTRATO" providerId="None"/>
</personList>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J144" dT="2020-07-30T17:57:36.88" personId="{BC9512A3-9764-41E9-B8DA-18D3C57B6CD2}" id="{9BD6D66E-FD90-4361-97D1-CA7C4D193A39}">
    <text>Se cambió la fecha del 31Mar al 31Ago</text>
  </threadedComment>
</ThreadedComments>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00.%20APOYO/12.%20Normograma" TargetMode="External"/><Relationship Id="rId6" Type="http://schemas.microsoft.com/office/2017/10/relationships/threadedComment" Target="../threadedComments/threadedComment1.xm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filterMode="1"/>
  <dimension ref="A1:XEV1048575"/>
  <sheetViews>
    <sheetView showGridLines="0" tabSelected="1" topLeftCell="B1" zoomScaleNormal="100" zoomScaleSheetLayoutView="55" workbookViewId="0">
      <selection activeCell="B196" sqref="B196"/>
    </sheetView>
  </sheetViews>
  <sheetFormatPr baseColWidth="10" defaultRowHeight="14.25" x14ac:dyDescent="0.2"/>
  <cols>
    <col min="1" max="1" width="16.7109375" style="1" hidden="1" customWidth="1"/>
    <col min="2" max="2" width="14.28515625" style="1" customWidth="1"/>
    <col min="3" max="3" width="39.42578125" style="1" customWidth="1"/>
    <col min="4" max="4" width="19.5703125" style="1" customWidth="1"/>
    <col min="5" max="5" width="13.28515625" style="1" customWidth="1"/>
    <col min="6" max="6" width="17.140625" style="1" customWidth="1"/>
    <col min="7" max="7" width="16.7109375" style="1" customWidth="1"/>
    <col min="8" max="8" width="12.85546875" style="1" customWidth="1"/>
    <col min="9" max="10" width="10.140625" style="1" customWidth="1"/>
    <col min="11" max="22" width="4.7109375" style="1" customWidth="1"/>
    <col min="23" max="23" width="12.140625" style="1" customWidth="1"/>
    <col min="24" max="24" width="10.28515625" style="1" customWidth="1"/>
    <col min="25" max="25" width="12.140625" style="1" customWidth="1"/>
    <col min="26" max="26" width="48.42578125" style="1" customWidth="1"/>
    <col min="27" max="27" width="40.42578125" style="1" customWidth="1"/>
    <col min="28" max="28" width="18.85546875" style="1" customWidth="1"/>
    <col min="29" max="29" width="11.42578125" style="1" customWidth="1"/>
    <col min="30" max="30" width="9.5703125" style="1" hidden="1" customWidth="1"/>
    <col min="31" max="31" width="14" style="23" hidden="1" customWidth="1"/>
    <col min="32" max="32" width="12.7109375" style="1" customWidth="1"/>
    <col min="33" max="33" width="10.7109375" style="1" customWidth="1"/>
    <col min="34" max="34" width="9" style="1" customWidth="1"/>
    <col min="35" max="35" width="9.5703125" style="1" customWidth="1"/>
    <col min="36" max="36" width="11.42578125" style="1" customWidth="1"/>
    <col min="37" max="37" width="41.140625" style="3" customWidth="1"/>
    <col min="38" max="40" width="11.42578125" style="1" customWidth="1"/>
    <col min="41" max="16384" width="11.42578125" style="1"/>
  </cols>
  <sheetData>
    <row r="1" spans="2:29" ht="22.5" customHeight="1" x14ac:dyDescent="0.2">
      <c r="B1" s="178"/>
      <c r="C1" s="178"/>
      <c r="D1" s="178"/>
      <c r="E1" s="178"/>
      <c r="F1" s="179" t="s">
        <v>39</v>
      </c>
      <c r="G1" s="179"/>
      <c r="H1" s="179"/>
      <c r="I1" s="179"/>
      <c r="J1" s="179"/>
      <c r="K1" s="179"/>
      <c r="L1" s="179"/>
      <c r="M1" s="179"/>
      <c r="N1" s="179"/>
      <c r="O1" s="179"/>
      <c r="P1" s="179"/>
      <c r="Q1" s="179"/>
      <c r="R1" s="179"/>
      <c r="S1" s="179"/>
      <c r="T1" s="179"/>
      <c r="U1" s="179"/>
      <c r="V1" s="179"/>
      <c r="W1" s="179"/>
      <c r="X1" s="179"/>
      <c r="Y1" s="179"/>
      <c r="Z1" s="179"/>
      <c r="AA1" s="4" t="s">
        <v>6</v>
      </c>
      <c r="AB1" s="177" t="s">
        <v>7</v>
      </c>
      <c r="AC1" s="177"/>
    </row>
    <row r="2" spans="2:29" ht="22.5" customHeight="1" x14ac:dyDescent="0.2">
      <c r="B2" s="178"/>
      <c r="C2" s="178"/>
      <c r="D2" s="178"/>
      <c r="E2" s="178"/>
      <c r="F2" s="179"/>
      <c r="G2" s="179"/>
      <c r="H2" s="179"/>
      <c r="I2" s="179"/>
      <c r="J2" s="179"/>
      <c r="K2" s="179"/>
      <c r="L2" s="179"/>
      <c r="M2" s="179"/>
      <c r="N2" s="179"/>
      <c r="O2" s="179"/>
      <c r="P2" s="179"/>
      <c r="Q2" s="179"/>
      <c r="R2" s="179"/>
      <c r="S2" s="179"/>
      <c r="T2" s="179"/>
      <c r="U2" s="179"/>
      <c r="V2" s="179"/>
      <c r="W2" s="179"/>
      <c r="X2" s="179"/>
      <c r="Y2" s="179"/>
      <c r="Z2" s="179"/>
      <c r="AA2" s="4" t="s">
        <v>8</v>
      </c>
      <c r="AB2" s="177">
        <v>6</v>
      </c>
      <c r="AC2" s="177"/>
    </row>
    <row r="3" spans="2:29" ht="22.5" customHeight="1" x14ac:dyDescent="0.2">
      <c r="B3" s="178"/>
      <c r="C3" s="178"/>
      <c r="D3" s="178"/>
      <c r="E3" s="178"/>
      <c r="F3" s="179"/>
      <c r="G3" s="179"/>
      <c r="H3" s="179"/>
      <c r="I3" s="179"/>
      <c r="J3" s="179"/>
      <c r="K3" s="179"/>
      <c r="L3" s="179"/>
      <c r="M3" s="179"/>
      <c r="N3" s="179"/>
      <c r="O3" s="179"/>
      <c r="P3" s="179"/>
      <c r="Q3" s="179"/>
      <c r="R3" s="179"/>
      <c r="S3" s="179"/>
      <c r="T3" s="179"/>
      <c r="U3" s="179"/>
      <c r="V3" s="179"/>
      <c r="W3" s="179"/>
      <c r="X3" s="179"/>
      <c r="Y3" s="179"/>
      <c r="Z3" s="179"/>
      <c r="AA3" s="4" t="s">
        <v>9</v>
      </c>
      <c r="AB3" s="180">
        <v>43839</v>
      </c>
      <c r="AC3" s="180"/>
    </row>
    <row r="4" spans="2:29" ht="6" customHeight="1" x14ac:dyDescent="0.2">
      <c r="B4" s="2"/>
      <c r="C4" s="2"/>
      <c r="D4" s="2"/>
      <c r="E4" s="2"/>
      <c r="F4" s="2"/>
      <c r="G4" s="2"/>
      <c r="H4" s="2"/>
      <c r="I4" s="2"/>
      <c r="J4" s="2"/>
      <c r="K4" s="2"/>
      <c r="L4" s="2"/>
      <c r="M4" s="2"/>
    </row>
    <row r="5" spans="2:29" ht="15" customHeight="1" x14ac:dyDescent="0.2">
      <c r="B5" s="194" t="s">
        <v>0</v>
      </c>
      <c r="C5" s="194"/>
      <c r="D5" s="194"/>
      <c r="E5" s="194"/>
      <c r="F5" s="194"/>
      <c r="G5" s="195" t="s">
        <v>2</v>
      </c>
      <c r="H5" s="196"/>
      <c r="I5" s="196"/>
      <c r="J5" s="196"/>
      <c r="K5" s="196"/>
      <c r="L5" s="196"/>
      <c r="M5" s="196"/>
      <c r="N5" s="196"/>
      <c r="O5" s="196"/>
      <c r="P5" s="196"/>
      <c r="Q5" s="196"/>
      <c r="R5" s="196"/>
      <c r="S5" s="196"/>
      <c r="T5" s="196"/>
      <c r="U5" s="196"/>
      <c r="V5" s="196"/>
      <c r="W5" s="196"/>
      <c r="X5" s="196"/>
      <c r="Y5" s="196"/>
      <c r="Z5" s="196"/>
      <c r="AA5" s="195" t="s">
        <v>3</v>
      </c>
      <c r="AB5" s="196"/>
      <c r="AC5" s="196"/>
    </row>
    <row r="6" spans="2:29" ht="15" customHeight="1" x14ac:dyDescent="0.2">
      <c r="B6" s="197" t="s">
        <v>41</v>
      </c>
      <c r="C6" s="197"/>
      <c r="D6" s="197"/>
      <c r="E6" s="197"/>
      <c r="F6" s="197"/>
      <c r="G6" s="198" t="s">
        <v>461</v>
      </c>
      <c r="H6" s="196"/>
      <c r="I6" s="196"/>
      <c r="J6" s="196"/>
      <c r="K6" s="196"/>
      <c r="L6" s="196"/>
      <c r="M6" s="196"/>
      <c r="N6" s="196"/>
      <c r="O6" s="196"/>
      <c r="P6" s="196"/>
      <c r="Q6" s="196"/>
      <c r="R6" s="196"/>
      <c r="S6" s="196"/>
      <c r="T6" s="196"/>
      <c r="U6" s="196"/>
      <c r="V6" s="196"/>
      <c r="W6" s="196"/>
      <c r="X6" s="196"/>
      <c r="Y6" s="196"/>
      <c r="Z6" s="196"/>
      <c r="AA6" s="198" t="s">
        <v>462</v>
      </c>
      <c r="AB6" s="196"/>
      <c r="AC6" s="196"/>
    </row>
    <row r="7" spans="2:29" ht="15" customHeight="1" x14ac:dyDescent="0.2">
      <c r="B7" s="194" t="s">
        <v>1</v>
      </c>
      <c r="C7" s="194"/>
      <c r="D7" s="194"/>
      <c r="E7" s="194"/>
      <c r="F7" s="194"/>
      <c r="G7" s="196"/>
      <c r="H7" s="196"/>
      <c r="I7" s="196"/>
      <c r="J7" s="196"/>
      <c r="K7" s="196"/>
      <c r="L7" s="196"/>
      <c r="M7" s="196"/>
      <c r="N7" s="196"/>
      <c r="O7" s="196"/>
      <c r="P7" s="196"/>
      <c r="Q7" s="196"/>
      <c r="R7" s="196"/>
      <c r="S7" s="196"/>
      <c r="T7" s="196"/>
      <c r="U7" s="196"/>
      <c r="V7" s="196"/>
      <c r="W7" s="196"/>
      <c r="X7" s="196"/>
      <c r="Y7" s="196"/>
      <c r="Z7" s="196"/>
      <c r="AA7" s="196"/>
      <c r="AB7" s="196"/>
      <c r="AC7" s="196"/>
    </row>
    <row r="8" spans="2:29" ht="15" customHeight="1" x14ac:dyDescent="0.2">
      <c r="B8" s="197" t="s">
        <v>42</v>
      </c>
      <c r="C8" s="197"/>
      <c r="D8" s="197"/>
      <c r="E8" s="197"/>
      <c r="F8" s="197"/>
      <c r="G8" s="196"/>
      <c r="H8" s="196"/>
      <c r="I8" s="196"/>
      <c r="J8" s="196"/>
      <c r="K8" s="196"/>
      <c r="L8" s="196"/>
      <c r="M8" s="196"/>
      <c r="N8" s="196"/>
      <c r="O8" s="196"/>
      <c r="P8" s="196"/>
      <c r="Q8" s="196"/>
      <c r="R8" s="196"/>
      <c r="S8" s="196"/>
      <c r="T8" s="196"/>
      <c r="U8" s="196"/>
      <c r="V8" s="196"/>
      <c r="W8" s="196"/>
      <c r="X8" s="196"/>
      <c r="Y8" s="196"/>
      <c r="Z8" s="196"/>
      <c r="AA8" s="196"/>
      <c r="AB8" s="196"/>
      <c r="AC8" s="196"/>
    </row>
    <row r="9" spans="2:29" ht="15" customHeight="1" x14ac:dyDescent="0.2">
      <c r="B9" s="194" t="s">
        <v>40</v>
      </c>
      <c r="C9" s="194"/>
      <c r="D9" s="194"/>
      <c r="E9" s="194"/>
      <c r="F9" s="194"/>
      <c r="G9" s="195" t="s">
        <v>5</v>
      </c>
      <c r="H9" s="196"/>
      <c r="I9" s="196"/>
      <c r="J9" s="196"/>
      <c r="K9" s="196"/>
      <c r="L9" s="196"/>
      <c r="M9" s="196"/>
      <c r="N9" s="196"/>
      <c r="O9" s="196"/>
      <c r="P9" s="196"/>
      <c r="Q9" s="196"/>
      <c r="R9" s="196"/>
      <c r="S9" s="196"/>
      <c r="T9" s="196"/>
      <c r="U9" s="196"/>
      <c r="V9" s="196"/>
      <c r="W9" s="196"/>
      <c r="X9" s="196"/>
      <c r="Y9" s="196"/>
      <c r="Z9" s="196"/>
      <c r="AA9" s="195" t="s">
        <v>4</v>
      </c>
      <c r="AB9" s="196"/>
      <c r="AC9" s="196"/>
    </row>
    <row r="10" spans="2:29" ht="15" customHeight="1" x14ac:dyDescent="0.2">
      <c r="B10" s="197" t="s">
        <v>157</v>
      </c>
      <c r="C10" s="197"/>
      <c r="D10" s="197"/>
      <c r="E10" s="197"/>
      <c r="F10" s="197"/>
      <c r="G10" s="198" t="s">
        <v>577</v>
      </c>
      <c r="H10" s="196"/>
      <c r="I10" s="196"/>
      <c r="J10" s="196"/>
      <c r="K10" s="196"/>
      <c r="L10" s="196"/>
      <c r="M10" s="196"/>
      <c r="N10" s="196"/>
      <c r="O10" s="196"/>
      <c r="P10" s="196"/>
      <c r="Q10" s="196"/>
      <c r="R10" s="196"/>
      <c r="S10" s="196"/>
      <c r="T10" s="196"/>
      <c r="U10" s="196"/>
      <c r="V10" s="196"/>
      <c r="W10" s="196"/>
      <c r="X10" s="196"/>
      <c r="Y10" s="196"/>
      <c r="Z10" s="196"/>
      <c r="AA10" s="198" t="s">
        <v>463</v>
      </c>
      <c r="AB10" s="196"/>
      <c r="AC10" s="196"/>
    </row>
    <row r="11" spans="2:29" ht="15" customHeight="1" x14ac:dyDescent="0.2">
      <c r="B11" s="194" t="s">
        <v>576</v>
      </c>
      <c r="C11" s="194"/>
      <c r="D11" s="194"/>
      <c r="E11" s="199" t="s">
        <v>11</v>
      </c>
      <c r="F11" s="200" t="s">
        <v>10</v>
      </c>
      <c r="G11" s="196"/>
      <c r="H11" s="196"/>
      <c r="I11" s="196"/>
      <c r="J11" s="196"/>
      <c r="K11" s="196"/>
      <c r="L11" s="196"/>
      <c r="M11" s="196"/>
      <c r="N11" s="196"/>
      <c r="O11" s="196"/>
      <c r="P11" s="196"/>
      <c r="Q11" s="196"/>
      <c r="R11" s="196"/>
      <c r="S11" s="196"/>
      <c r="T11" s="196"/>
      <c r="U11" s="196"/>
      <c r="V11" s="196"/>
      <c r="W11" s="196"/>
      <c r="X11" s="196"/>
      <c r="Y11" s="196"/>
      <c r="Z11" s="196"/>
      <c r="AA11" s="196"/>
      <c r="AB11" s="196"/>
      <c r="AC11" s="196"/>
    </row>
    <row r="12" spans="2:29" ht="15" customHeight="1" x14ac:dyDescent="0.2">
      <c r="B12" s="201" t="s">
        <v>227</v>
      </c>
      <c r="C12" s="201"/>
      <c r="D12" s="201"/>
      <c r="E12" s="202">
        <v>44042</v>
      </c>
      <c r="F12" s="203">
        <v>2020</v>
      </c>
      <c r="G12" s="196"/>
      <c r="H12" s="196"/>
      <c r="I12" s="196"/>
      <c r="J12" s="196"/>
      <c r="K12" s="196"/>
      <c r="L12" s="196"/>
      <c r="M12" s="196"/>
      <c r="N12" s="196"/>
      <c r="O12" s="196"/>
      <c r="P12" s="196"/>
      <c r="Q12" s="196"/>
      <c r="R12" s="196"/>
      <c r="S12" s="196"/>
      <c r="T12" s="196"/>
      <c r="U12" s="196"/>
      <c r="V12" s="196"/>
      <c r="W12" s="196"/>
      <c r="X12" s="196"/>
      <c r="Y12" s="196"/>
      <c r="Z12" s="196"/>
      <c r="AA12" s="196"/>
      <c r="AB12" s="196"/>
      <c r="AC12" s="196"/>
    </row>
    <row r="13" spans="2:29" ht="27.75" customHeight="1" x14ac:dyDescent="0.2">
      <c r="B13" s="204" t="s">
        <v>131</v>
      </c>
      <c r="C13" s="204"/>
      <c r="D13" s="205" t="s">
        <v>124</v>
      </c>
      <c r="E13" s="205"/>
      <c r="F13" s="206" t="s">
        <v>125</v>
      </c>
      <c r="G13" s="206" t="s">
        <v>126</v>
      </c>
      <c r="H13" s="207" t="s">
        <v>127</v>
      </c>
      <c r="I13" s="205" t="s">
        <v>128</v>
      </c>
      <c r="J13" s="205"/>
      <c r="K13" s="205" t="s">
        <v>129</v>
      </c>
      <c r="L13" s="205"/>
      <c r="M13" s="205"/>
      <c r="N13" s="205"/>
      <c r="O13" s="205" t="s">
        <v>130</v>
      </c>
      <c r="P13" s="205"/>
      <c r="Q13" s="205"/>
      <c r="R13" s="205"/>
      <c r="S13" s="193"/>
      <c r="T13" s="193"/>
      <c r="U13" s="193"/>
      <c r="V13" s="193"/>
      <c r="W13" s="193"/>
      <c r="X13" s="193"/>
      <c r="Y13" s="193"/>
      <c r="Z13" s="193"/>
      <c r="AA13" s="196"/>
      <c r="AB13" s="196"/>
      <c r="AC13" s="196"/>
    </row>
    <row r="14" spans="2:29" ht="27" customHeight="1" x14ac:dyDescent="0.2">
      <c r="B14" s="204"/>
      <c r="C14" s="204"/>
      <c r="D14" s="201" t="s">
        <v>460</v>
      </c>
      <c r="E14" s="201"/>
      <c r="F14" s="208">
        <v>9</v>
      </c>
      <c r="G14" s="209">
        <v>1</v>
      </c>
      <c r="H14" s="209">
        <v>1</v>
      </c>
      <c r="I14" s="210">
        <v>2</v>
      </c>
      <c r="J14" s="210"/>
      <c r="K14" s="210">
        <v>4</v>
      </c>
      <c r="L14" s="210"/>
      <c r="M14" s="210"/>
      <c r="N14" s="210"/>
      <c r="O14" s="210">
        <v>1</v>
      </c>
      <c r="P14" s="210"/>
      <c r="Q14" s="210"/>
      <c r="R14" s="210"/>
      <c r="S14" s="193"/>
      <c r="T14" s="193"/>
      <c r="U14" s="193"/>
      <c r="V14" s="193"/>
      <c r="W14" s="193"/>
      <c r="X14" s="193"/>
      <c r="Y14" s="193"/>
      <c r="Z14" s="193"/>
      <c r="AA14" s="196"/>
      <c r="AB14" s="196"/>
      <c r="AC14" s="196"/>
    </row>
    <row r="15" spans="2:29" ht="7.5" customHeight="1" x14ac:dyDescent="0.2">
      <c r="C15" s="2"/>
      <c r="D15" s="57"/>
      <c r="E15" s="57"/>
      <c r="F15" s="57"/>
      <c r="G15" s="57"/>
      <c r="H15" s="57"/>
      <c r="I15" s="57"/>
      <c r="J15" s="57"/>
      <c r="K15" s="71"/>
      <c r="L15" s="71">
        <f>DATE($F$12,2,1)</f>
        <v>43862</v>
      </c>
      <c r="M15" s="71">
        <f>DATE($F$12,3,1)</f>
        <v>43891</v>
      </c>
      <c r="N15" s="71">
        <f>DATE($F$12,4,1)</f>
        <v>43922</v>
      </c>
      <c r="O15" s="71">
        <f>DATE($F$12,5,1)</f>
        <v>43952</v>
      </c>
      <c r="P15" s="71">
        <f>DATE($F$12,6,1)</f>
        <v>43983</v>
      </c>
      <c r="Q15" s="71">
        <f>DATE($F$12,7,1)</f>
        <v>44013</v>
      </c>
      <c r="R15" s="71">
        <f>DATE($F$12,8,1)</f>
        <v>44044</v>
      </c>
      <c r="S15" s="71">
        <f>DATE($F$12,9,1)</f>
        <v>44075</v>
      </c>
      <c r="T15" s="71">
        <f>DATE($F$12,10,1)</f>
        <v>44105</v>
      </c>
      <c r="U15" s="71">
        <f>DATE($F$12,11,1)</f>
        <v>44136</v>
      </c>
      <c r="V15" s="71">
        <f>DATE($F$12,12,1)</f>
        <v>44166</v>
      </c>
      <c r="W15" s="58"/>
      <c r="X15" s="58"/>
      <c r="Y15" s="58"/>
      <c r="Z15" s="58"/>
      <c r="AA15" s="58"/>
      <c r="AB15" s="58"/>
    </row>
    <row r="16" spans="2:29" ht="7.5" customHeight="1" x14ac:dyDescent="0.2">
      <c r="C16" s="2"/>
      <c r="D16" s="57"/>
      <c r="E16" s="57"/>
      <c r="F16" s="57"/>
      <c r="G16" s="57"/>
      <c r="H16" s="57"/>
      <c r="I16" s="57"/>
      <c r="J16" s="57"/>
      <c r="K16" s="71">
        <f>DATE($F$12,1,31)</f>
        <v>43861</v>
      </c>
      <c r="L16" s="71">
        <f>DATE($F$12,2,29)</f>
        <v>43890</v>
      </c>
      <c r="M16" s="71">
        <f>DATE($F$12,3,31)</f>
        <v>43921</v>
      </c>
      <c r="N16" s="71">
        <f>DATE($F$12,4,30)</f>
        <v>43951</v>
      </c>
      <c r="O16" s="71">
        <f>DATE($F$12,5,31)</f>
        <v>43982</v>
      </c>
      <c r="P16" s="71">
        <f>DATE($F$12,6,30)</f>
        <v>44012</v>
      </c>
      <c r="Q16" s="71">
        <f>DATE($F$12,7,31)</f>
        <v>44043</v>
      </c>
      <c r="R16" s="71">
        <f>DATE($F$12,8,31)</f>
        <v>44074</v>
      </c>
      <c r="S16" s="71">
        <f>DATE($F$12,9,30)</f>
        <v>44104</v>
      </c>
      <c r="T16" s="71">
        <f>DATE($F$12,10,31)</f>
        <v>44135</v>
      </c>
      <c r="U16" s="71">
        <f>DATE($F$12,11,30)</f>
        <v>44165</v>
      </c>
      <c r="V16" s="71">
        <f>DATE($F$12,12,31)</f>
        <v>44196</v>
      </c>
      <c r="W16" s="58"/>
      <c r="X16" s="58"/>
      <c r="Y16" s="58"/>
      <c r="Z16" s="58"/>
      <c r="AA16" s="58"/>
      <c r="AB16" s="58"/>
    </row>
    <row r="17" spans="1:49" s="3" customFormat="1" ht="48" x14ac:dyDescent="0.2">
      <c r="B17" s="24" t="s">
        <v>134</v>
      </c>
      <c r="C17" s="90" t="s">
        <v>18</v>
      </c>
      <c r="D17" s="90" t="s">
        <v>71</v>
      </c>
      <c r="E17" s="24" t="s">
        <v>12</v>
      </c>
      <c r="F17" s="24" t="s">
        <v>19</v>
      </c>
      <c r="G17" s="24" t="s">
        <v>20</v>
      </c>
      <c r="H17" s="24" t="s">
        <v>21</v>
      </c>
      <c r="I17" s="174" t="s">
        <v>13</v>
      </c>
      <c r="J17" s="174"/>
      <c r="K17" s="175" t="s">
        <v>14</v>
      </c>
      <c r="L17" s="175"/>
      <c r="M17" s="175"/>
      <c r="N17" s="175"/>
      <c r="O17" s="175"/>
      <c r="P17" s="175"/>
      <c r="Q17" s="175"/>
      <c r="R17" s="175"/>
      <c r="S17" s="175"/>
      <c r="T17" s="175"/>
      <c r="U17" s="175"/>
      <c r="V17" s="175"/>
      <c r="W17" s="24" t="s">
        <v>37</v>
      </c>
      <c r="X17" s="24" t="s">
        <v>57</v>
      </c>
      <c r="Y17" s="176" t="s">
        <v>15</v>
      </c>
      <c r="Z17" s="176"/>
      <c r="AA17" s="176"/>
      <c r="AB17" s="25" t="s">
        <v>38</v>
      </c>
      <c r="AC17" s="25" t="s">
        <v>56</v>
      </c>
      <c r="AE17" s="164"/>
    </row>
    <row r="18" spans="1:49" s="3" customFormat="1" ht="46.5" customHeight="1" x14ac:dyDescent="0.2">
      <c r="A18" s="154" t="s">
        <v>391</v>
      </c>
      <c r="B18" s="61" t="s">
        <v>134</v>
      </c>
      <c r="C18" s="61" t="s">
        <v>18</v>
      </c>
      <c r="D18" s="61" t="s">
        <v>71</v>
      </c>
      <c r="E18" s="61" t="s">
        <v>12</v>
      </c>
      <c r="F18" s="61" t="s">
        <v>19</v>
      </c>
      <c r="G18" s="61" t="s">
        <v>20</v>
      </c>
      <c r="H18" s="61" t="s">
        <v>21</v>
      </c>
      <c r="I18" s="61" t="s">
        <v>34</v>
      </c>
      <c r="J18" s="61" t="s">
        <v>35</v>
      </c>
      <c r="K18" s="62" t="s">
        <v>22</v>
      </c>
      <c r="L18" s="62" t="s">
        <v>23</v>
      </c>
      <c r="M18" s="62" t="s">
        <v>24</v>
      </c>
      <c r="N18" s="62" t="s">
        <v>25</v>
      </c>
      <c r="O18" s="62" t="s">
        <v>26</v>
      </c>
      <c r="P18" s="62" t="s">
        <v>27</v>
      </c>
      <c r="Q18" s="62" t="s">
        <v>28</v>
      </c>
      <c r="R18" s="62" t="s">
        <v>29</v>
      </c>
      <c r="S18" s="62" t="s">
        <v>30</v>
      </c>
      <c r="T18" s="62" t="s">
        <v>31</v>
      </c>
      <c r="U18" s="62" t="s">
        <v>32</v>
      </c>
      <c r="V18" s="62" t="s">
        <v>33</v>
      </c>
      <c r="W18" s="60" t="s">
        <v>37</v>
      </c>
      <c r="X18" s="60" t="s">
        <v>57</v>
      </c>
      <c r="Y18" s="63" t="s">
        <v>36</v>
      </c>
      <c r="Z18" s="63" t="s">
        <v>16</v>
      </c>
      <c r="AA18" s="63" t="s">
        <v>17</v>
      </c>
      <c r="AB18" s="64" t="s">
        <v>38</v>
      </c>
      <c r="AC18" s="64" t="s">
        <v>56</v>
      </c>
      <c r="AD18" s="64" t="s">
        <v>206</v>
      </c>
      <c r="AE18" s="164"/>
      <c r="AF18" s="168"/>
      <c r="AJ18" s="108"/>
      <c r="AK18" s="105"/>
    </row>
    <row r="19" spans="1:49" s="3" customFormat="1" ht="23.25" customHeight="1" x14ac:dyDescent="0.2">
      <c r="A19" s="121" t="s">
        <v>392</v>
      </c>
      <c r="B19" s="48" t="s">
        <v>51</v>
      </c>
      <c r="C19" s="89" t="s">
        <v>278</v>
      </c>
      <c r="D19" s="88" t="s">
        <v>293</v>
      </c>
      <c r="E19" s="48" t="s">
        <v>99</v>
      </c>
      <c r="F19" s="44" t="s">
        <v>177</v>
      </c>
      <c r="G19" s="46" t="s">
        <v>169</v>
      </c>
      <c r="H19" s="87" t="s">
        <v>289</v>
      </c>
      <c r="I19" s="48">
        <v>43864</v>
      </c>
      <c r="J19" s="111">
        <v>44074</v>
      </c>
      <c r="K19" s="65"/>
      <c r="L19" s="65"/>
      <c r="M19" s="65"/>
      <c r="N19" s="65"/>
      <c r="O19" s="65"/>
      <c r="P19" s="65"/>
      <c r="Q19" s="65"/>
      <c r="R19" s="65"/>
      <c r="S19" s="65"/>
      <c r="T19" s="65"/>
      <c r="U19" s="65"/>
      <c r="V19" s="65"/>
      <c r="W19" s="44" t="s">
        <v>132</v>
      </c>
      <c r="X19" s="66">
        <v>5.0000000000000001E-3</v>
      </c>
      <c r="Y19" s="48"/>
      <c r="Z19" s="89" t="s">
        <v>469</v>
      </c>
      <c r="AA19" s="89" t="s">
        <v>470</v>
      </c>
      <c r="AB19" s="44" t="s">
        <v>115</v>
      </c>
      <c r="AC19" s="81">
        <f t="shared" ref="AC19:AC50" ca="1" si="0">IF(ISERROR(VLOOKUP(AB19,INDIRECT(VLOOKUP(B19,ACTA,2,0)&amp;"A"),2,0))=TRUE,0,X19*(VLOOKUP(AB19,INDIRECT(VLOOKUP(B19,ACTA,2,0)&amp;"A"),2,0)))</f>
        <v>4.7000000000000011E-3</v>
      </c>
      <c r="AD19" s="81">
        <f t="shared" ref="AD19:AD50" ca="1" si="1">+X19-AC19</f>
        <v>2.9999999999999905E-4</v>
      </c>
      <c r="AE19" s="167"/>
      <c r="AF19" s="169"/>
      <c r="AG19" s="52"/>
      <c r="AH19" s="52"/>
      <c r="AI19" s="170"/>
      <c r="AW19" s="3" t="s">
        <v>394</v>
      </c>
    </row>
    <row r="20" spans="1:49" s="3" customFormat="1" ht="23.25" hidden="1" customHeight="1" x14ac:dyDescent="0.2">
      <c r="A20" s="121" t="s">
        <v>394</v>
      </c>
      <c r="B20" s="48" t="s">
        <v>51</v>
      </c>
      <c r="C20" s="45" t="s">
        <v>277</v>
      </c>
      <c r="D20" s="88" t="s">
        <v>294</v>
      </c>
      <c r="E20" s="48" t="s">
        <v>99</v>
      </c>
      <c r="F20" s="44" t="s">
        <v>177</v>
      </c>
      <c r="G20" s="46" t="s">
        <v>169</v>
      </c>
      <c r="H20" s="87" t="s">
        <v>290</v>
      </c>
      <c r="I20" s="48">
        <v>43955</v>
      </c>
      <c r="J20" s="48">
        <v>44027</v>
      </c>
      <c r="K20" s="65"/>
      <c r="L20" s="65"/>
      <c r="M20" s="65"/>
      <c r="N20" s="65"/>
      <c r="O20" s="65"/>
      <c r="P20" s="65"/>
      <c r="Q20" s="65"/>
      <c r="R20" s="65"/>
      <c r="S20" s="65"/>
      <c r="T20" s="65"/>
      <c r="U20" s="65"/>
      <c r="V20" s="65"/>
      <c r="W20" s="44" t="s">
        <v>132</v>
      </c>
      <c r="X20" s="66"/>
      <c r="Y20" s="48"/>
      <c r="Z20" s="45" t="s">
        <v>390</v>
      </c>
      <c r="AA20" s="45" t="s">
        <v>471</v>
      </c>
      <c r="AB20" s="44"/>
      <c r="AC20" s="161">
        <f t="shared" ca="1" si="0"/>
        <v>0</v>
      </c>
      <c r="AD20" s="161">
        <f t="shared" ca="1" si="1"/>
        <v>0</v>
      </c>
      <c r="AE20" s="167"/>
      <c r="AF20" s="169"/>
      <c r="AG20" s="52"/>
      <c r="AH20" s="52"/>
      <c r="AI20" s="170"/>
      <c r="AW20" s="3" t="s">
        <v>393</v>
      </c>
    </row>
    <row r="21" spans="1:49" ht="23.25" hidden="1" customHeight="1" x14ac:dyDescent="0.2">
      <c r="A21" s="121" t="s">
        <v>394</v>
      </c>
      <c r="B21" s="48" t="s">
        <v>51</v>
      </c>
      <c r="C21" s="45" t="s">
        <v>279</v>
      </c>
      <c r="D21" s="88" t="s">
        <v>295</v>
      </c>
      <c r="E21" s="48" t="s">
        <v>99</v>
      </c>
      <c r="F21" s="44" t="s">
        <v>177</v>
      </c>
      <c r="G21" s="46" t="s">
        <v>169</v>
      </c>
      <c r="H21" s="87" t="s">
        <v>291</v>
      </c>
      <c r="I21" s="48">
        <v>44046</v>
      </c>
      <c r="J21" s="48">
        <v>44119</v>
      </c>
      <c r="K21" s="65"/>
      <c r="L21" s="65"/>
      <c r="M21" s="65"/>
      <c r="N21" s="65"/>
      <c r="O21" s="65"/>
      <c r="P21" s="65"/>
      <c r="Q21" s="65"/>
      <c r="R21" s="65"/>
      <c r="S21" s="65"/>
      <c r="T21" s="65"/>
      <c r="U21" s="65"/>
      <c r="V21" s="65"/>
      <c r="W21" s="44" t="s">
        <v>132</v>
      </c>
      <c r="X21" s="66"/>
      <c r="Y21" s="48"/>
      <c r="Z21" s="45"/>
      <c r="AA21" s="45"/>
      <c r="AB21" s="44"/>
      <c r="AC21" s="161">
        <f t="shared" ca="1" si="0"/>
        <v>0</v>
      </c>
      <c r="AD21" s="161">
        <f t="shared" ca="1" si="1"/>
        <v>0</v>
      </c>
      <c r="AE21" s="167"/>
      <c r="AF21" s="169"/>
      <c r="AG21" s="52"/>
      <c r="AH21" s="52"/>
      <c r="AI21" s="170"/>
      <c r="AJ21" s="3"/>
      <c r="AW21" s="117" t="s">
        <v>392</v>
      </c>
    </row>
    <row r="22" spans="1:49" ht="23.25" hidden="1" customHeight="1" x14ac:dyDescent="0.2">
      <c r="A22" s="121" t="s">
        <v>394</v>
      </c>
      <c r="B22" s="48" t="s">
        <v>51</v>
      </c>
      <c r="C22" s="45" t="s">
        <v>280</v>
      </c>
      <c r="D22" s="88" t="s">
        <v>297</v>
      </c>
      <c r="E22" s="48" t="s">
        <v>99</v>
      </c>
      <c r="F22" s="44" t="s">
        <v>177</v>
      </c>
      <c r="G22" s="46" t="s">
        <v>169</v>
      </c>
      <c r="H22" s="87" t="s">
        <v>292</v>
      </c>
      <c r="I22" s="48">
        <v>44120</v>
      </c>
      <c r="J22" s="48">
        <v>44179</v>
      </c>
      <c r="K22" s="65"/>
      <c r="L22" s="65"/>
      <c r="M22" s="65"/>
      <c r="N22" s="65"/>
      <c r="O22" s="65"/>
      <c r="P22" s="65"/>
      <c r="Q22" s="65"/>
      <c r="R22" s="65"/>
      <c r="S22" s="65"/>
      <c r="T22" s="65"/>
      <c r="U22" s="65"/>
      <c r="V22" s="65"/>
      <c r="W22" s="44" t="s">
        <v>132</v>
      </c>
      <c r="X22" s="66"/>
      <c r="Y22" s="48"/>
      <c r="Z22" s="45"/>
      <c r="AA22" s="45"/>
      <c r="AB22" s="44"/>
      <c r="AC22" s="161">
        <f t="shared" ca="1" si="0"/>
        <v>0</v>
      </c>
      <c r="AD22" s="161">
        <f t="shared" ca="1" si="1"/>
        <v>0</v>
      </c>
      <c r="AE22" s="167"/>
      <c r="AF22" s="169"/>
      <c r="AG22" s="52"/>
      <c r="AH22" s="52"/>
      <c r="AI22" s="170"/>
      <c r="AJ22" s="3"/>
      <c r="AW22" s="117" t="s">
        <v>425</v>
      </c>
    </row>
    <row r="23" spans="1:49" ht="23.25" customHeight="1" x14ac:dyDescent="0.2">
      <c r="A23" s="121" t="s">
        <v>392</v>
      </c>
      <c r="B23" s="44" t="s">
        <v>51</v>
      </c>
      <c r="C23" s="91" t="s">
        <v>472</v>
      </c>
      <c r="D23" s="83" t="s">
        <v>296</v>
      </c>
      <c r="E23" s="44" t="s">
        <v>103</v>
      </c>
      <c r="F23" s="44" t="s">
        <v>177</v>
      </c>
      <c r="G23" s="59" t="s">
        <v>168</v>
      </c>
      <c r="H23" s="87" t="s">
        <v>289</v>
      </c>
      <c r="I23" s="48">
        <v>43864</v>
      </c>
      <c r="J23" s="111">
        <v>44074</v>
      </c>
      <c r="K23" s="65"/>
      <c r="L23" s="65"/>
      <c r="M23" s="65"/>
      <c r="N23" s="65"/>
      <c r="O23" s="65"/>
      <c r="P23" s="65"/>
      <c r="Q23" s="65"/>
      <c r="R23" s="65"/>
      <c r="S23" s="65"/>
      <c r="T23" s="65"/>
      <c r="U23" s="65"/>
      <c r="V23" s="65"/>
      <c r="W23" s="44" t="s">
        <v>132</v>
      </c>
      <c r="X23" s="66">
        <v>5.0000000000000001E-3</v>
      </c>
      <c r="Y23" s="48"/>
      <c r="Z23" s="89" t="s">
        <v>469</v>
      </c>
      <c r="AA23" s="89" t="s">
        <v>473</v>
      </c>
      <c r="AB23" s="44" t="s">
        <v>115</v>
      </c>
      <c r="AC23" s="81">
        <f t="shared" ca="1" si="0"/>
        <v>4.7000000000000011E-3</v>
      </c>
      <c r="AD23" s="81">
        <f t="shared" ca="1" si="1"/>
        <v>2.9999999999999905E-4</v>
      </c>
      <c r="AE23" s="167"/>
      <c r="AF23" s="169"/>
      <c r="AG23" s="52"/>
      <c r="AH23" s="52"/>
      <c r="AI23" s="170"/>
      <c r="AJ23" s="3"/>
    </row>
    <row r="24" spans="1:49" ht="23.25" hidden="1" customHeight="1" x14ac:dyDescent="0.2">
      <c r="A24" s="121" t="s">
        <v>394</v>
      </c>
      <c r="B24" s="44" t="s">
        <v>51</v>
      </c>
      <c r="C24" s="89" t="s">
        <v>474</v>
      </c>
      <c r="D24" s="83" t="s">
        <v>298</v>
      </c>
      <c r="E24" s="44" t="s">
        <v>103</v>
      </c>
      <c r="F24" s="44" t="s">
        <v>177</v>
      </c>
      <c r="G24" s="59" t="s">
        <v>168</v>
      </c>
      <c r="H24" s="87" t="s">
        <v>290</v>
      </c>
      <c r="I24" s="48">
        <v>43955</v>
      </c>
      <c r="J24" s="48">
        <v>44027</v>
      </c>
      <c r="K24" s="65"/>
      <c r="L24" s="65"/>
      <c r="M24" s="65"/>
      <c r="N24" s="65"/>
      <c r="O24" s="65"/>
      <c r="P24" s="65"/>
      <c r="Q24" s="65"/>
      <c r="R24" s="65"/>
      <c r="S24" s="65"/>
      <c r="T24" s="65"/>
      <c r="U24" s="65"/>
      <c r="V24" s="65"/>
      <c r="W24" s="44" t="s">
        <v>132</v>
      </c>
      <c r="X24" s="66"/>
      <c r="Y24" s="48"/>
      <c r="Z24" s="156" t="s">
        <v>363</v>
      </c>
      <c r="AA24" s="156" t="s">
        <v>467</v>
      </c>
      <c r="AB24" s="157" t="s">
        <v>106</v>
      </c>
      <c r="AC24" s="161">
        <f t="shared" ca="1" si="0"/>
        <v>0</v>
      </c>
      <c r="AD24" s="161">
        <f t="shared" ca="1" si="1"/>
        <v>0</v>
      </c>
      <c r="AE24" s="167"/>
      <c r="AF24" s="169"/>
      <c r="AG24" s="52"/>
      <c r="AH24" s="52"/>
      <c r="AI24" s="170"/>
      <c r="AJ24" s="3"/>
    </row>
    <row r="25" spans="1:49" ht="23.25" hidden="1" customHeight="1" x14ac:dyDescent="0.2">
      <c r="A25" s="121" t="s">
        <v>394</v>
      </c>
      <c r="B25" s="44" t="s">
        <v>51</v>
      </c>
      <c r="C25" s="89" t="s">
        <v>475</v>
      </c>
      <c r="D25" s="83" t="s">
        <v>300</v>
      </c>
      <c r="E25" s="44" t="s">
        <v>103</v>
      </c>
      <c r="F25" s="44" t="s">
        <v>177</v>
      </c>
      <c r="G25" s="59" t="s">
        <v>168</v>
      </c>
      <c r="H25" s="87" t="s">
        <v>291</v>
      </c>
      <c r="I25" s="48">
        <v>44046</v>
      </c>
      <c r="J25" s="48">
        <v>44119</v>
      </c>
      <c r="K25" s="65"/>
      <c r="L25" s="65"/>
      <c r="M25" s="65"/>
      <c r="N25" s="65"/>
      <c r="O25" s="65"/>
      <c r="P25" s="65"/>
      <c r="Q25" s="65"/>
      <c r="R25" s="65"/>
      <c r="S25" s="65"/>
      <c r="T25" s="65"/>
      <c r="U25" s="65"/>
      <c r="V25" s="65"/>
      <c r="W25" s="44" t="s">
        <v>132</v>
      </c>
      <c r="X25" s="66"/>
      <c r="Y25" s="48"/>
      <c r="Z25" s="45"/>
      <c r="AA25" s="45"/>
      <c r="AB25" s="44"/>
      <c r="AC25" s="161">
        <f t="shared" ca="1" si="0"/>
        <v>0</v>
      </c>
      <c r="AD25" s="161">
        <f t="shared" ca="1" si="1"/>
        <v>0</v>
      </c>
      <c r="AE25" s="167"/>
      <c r="AF25" s="169"/>
      <c r="AG25" s="52"/>
      <c r="AH25" s="52"/>
      <c r="AI25" s="170"/>
      <c r="AJ25" s="3"/>
    </row>
    <row r="26" spans="1:49" ht="23.25" hidden="1" customHeight="1" x14ac:dyDescent="0.2">
      <c r="A26" s="121" t="s">
        <v>394</v>
      </c>
      <c r="B26" s="44" t="s">
        <v>51</v>
      </c>
      <c r="C26" s="89" t="s">
        <v>476</v>
      </c>
      <c r="D26" s="83" t="s">
        <v>299</v>
      </c>
      <c r="E26" s="44" t="s">
        <v>103</v>
      </c>
      <c r="F26" s="44" t="s">
        <v>177</v>
      </c>
      <c r="G26" s="59" t="s">
        <v>168</v>
      </c>
      <c r="H26" s="87" t="s">
        <v>292</v>
      </c>
      <c r="I26" s="48">
        <v>44120</v>
      </c>
      <c r="J26" s="48">
        <v>44179</v>
      </c>
      <c r="K26" s="65"/>
      <c r="L26" s="65"/>
      <c r="M26" s="65"/>
      <c r="N26" s="65"/>
      <c r="O26" s="65"/>
      <c r="P26" s="65"/>
      <c r="Q26" s="65"/>
      <c r="R26" s="65"/>
      <c r="S26" s="65"/>
      <c r="T26" s="65"/>
      <c r="U26" s="65"/>
      <c r="V26" s="65"/>
      <c r="W26" s="44" t="s">
        <v>132</v>
      </c>
      <c r="X26" s="66"/>
      <c r="Y26" s="48"/>
      <c r="Z26" s="45"/>
      <c r="AA26" s="45"/>
      <c r="AB26" s="44"/>
      <c r="AC26" s="161">
        <f t="shared" ca="1" si="0"/>
        <v>0</v>
      </c>
      <c r="AD26" s="161">
        <f t="shared" ca="1" si="1"/>
        <v>0</v>
      </c>
      <c r="AE26" s="167"/>
      <c r="AF26" s="169"/>
      <c r="AG26" s="52"/>
      <c r="AH26" s="52"/>
      <c r="AI26" s="170"/>
      <c r="AJ26" s="3"/>
    </row>
    <row r="27" spans="1:49" ht="23.25" customHeight="1" x14ac:dyDescent="0.2">
      <c r="A27" s="121" t="s">
        <v>425</v>
      </c>
      <c r="B27" s="44" t="s">
        <v>44</v>
      </c>
      <c r="C27" s="45" t="s">
        <v>234</v>
      </c>
      <c r="D27" s="83" t="s">
        <v>88</v>
      </c>
      <c r="E27" s="44" t="s">
        <v>99</v>
      </c>
      <c r="F27" s="44" t="s">
        <v>177</v>
      </c>
      <c r="G27" s="46" t="s">
        <v>48</v>
      </c>
      <c r="H27" s="47" t="str">
        <f t="shared" ref="H27:H58" si="2">IF(LEN(D27)&gt;0,VLOOKUP(D27,PROCESO2,3,0),"")</f>
        <v>Subdirector Administrativo</v>
      </c>
      <c r="I27" s="48">
        <v>43832</v>
      </c>
      <c r="J27" s="48">
        <v>43860</v>
      </c>
      <c r="K27" s="65"/>
      <c r="L27" s="65"/>
      <c r="M27" s="65"/>
      <c r="N27" s="65"/>
      <c r="O27" s="65"/>
      <c r="P27" s="65"/>
      <c r="Q27" s="65"/>
      <c r="R27" s="65"/>
      <c r="S27" s="65"/>
      <c r="T27" s="65"/>
      <c r="U27" s="65"/>
      <c r="V27" s="65"/>
      <c r="W27" s="44" t="s">
        <v>132</v>
      </c>
      <c r="X27" s="66">
        <v>5.0000000000000001E-3</v>
      </c>
      <c r="Y27" s="48">
        <v>43861</v>
      </c>
      <c r="Z27" s="89" t="s">
        <v>477</v>
      </c>
      <c r="AA27" s="89" t="s">
        <v>478</v>
      </c>
      <c r="AB27" s="44" t="s">
        <v>188</v>
      </c>
      <c r="AC27" s="94">
        <f ca="1">IF(ISERROR(VLOOKUP(AB27,INDIRECT(VLOOKUP(B27,ACTA,2,0)&amp;"A"),2,0))=TRUE,0,X27*(VLOOKUP(AB27,INDIRECT(VLOOKUP(B27,ACTA,2,0)&amp;"A"),2,0)))</f>
        <v>4.9999999999999992E-3</v>
      </c>
      <c r="AD27" s="94">
        <f ca="1">+X27-AC27</f>
        <v>0</v>
      </c>
      <c r="AE27" s="167"/>
      <c r="AF27" s="169"/>
      <c r="AG27" s="52"/>
      <c r="AH27" s="52"/>
      <c r="AI27" s="170"/>
      <c r="AJ27" s="3"/>
    </row>
    <row r="28" spans="1:49" ht="23.25" customHeight="1" x14ac:dyDescent="0.2">
      <c r="A28" s="121" t="s">
        <v>425</v>
      </c>
      <c r="B28" s="44" t="s">
        <v>44</v>
      </c>
      <c r="C28" s="45" t="s">
        <v>234</v>
      </c>
      <c r="D28" s="83" t="s">
        <v>88</v>
      </c>
      <c r="E28" s="44" t="s">
        <v>99</v>
      </c>
      <c r="F28" s="44" t="s">
        <v>177</v>
      </c>
      <c r="G28" s="46" t="s">
        <v>48</v>
      </c>
      <c r="H28" s="47" t="str">
        <f t="shared" si="2"/>
        <v>Subdirector Administrativo</v>
      </c>
      <c r="I28" s="48">
        <v>43922</v>
      </c>
      <c r="J28" s="48">
        <v>43949</v>
      </c>
      <c r="K28" s="65"/>
      <c r="L28" s="65"/>
      <c r="M28" s="65"/>
      <c r="N28" s="65"/>
      <c r="O28" s="65"/>
      <c r="P28" s="65"/>
      <c r="Q28" s="65"/>
      <c r="R28" s="65"/>
      <c r="S28" s="65"/>
      <c r="T28" s="65"/>
      <c r="U28" s="65"/>
      <c r="V28" s="65"/>
      <c r="W28" s="44" t="s">
        <v>132</v>
      </c>
      <c r="X28" s="66">
        <v>5.0000000000000001E-3</v>
      </c>
      <c r="Y28" s="48">
        <v>43951</v>
      </c>
      <c r="Z28" s="89" t="s">
        <v>347</v>
      </c>
      <c r="AA28" s="89" t="s">
        <v>348</v>
      </c>
      <c r="AB28" s="44" t="s">
        <v>188</v>
      </c>
      <c r="AC28" s="94">
        <f t="shared" ca="1" si="0"/>
        <v>4.9999999999999992E-3</v>
      </c>
      <c r="AD28" s="94">
        <f t="shared" ca="1" si="1"/>
        <v>0</v>
      </c>
      <c r="AE28" s="167"/>
      <c r="AF28" s="169"/>
      <c r="AG28" s="52"/>
      <c r="AH28" s="52"/>
      <c r="AI28" s="170"/>
      <c r="AJ28" s="3"/>
    </row>
    <row r="29" spans="1:49" ht="23.25" customHeight="1" x14ac:dyDescent="0.2">
      <c r="A29" s="121" t="s">
        <v>392</v>
      </c>
      <c r="B29" s="44" t="s">
        <v>44</v>
      </c>
      <c r="C29" s="45" t="s">
        <v>234</v>
      </c>
      <c r="D29" s="83" t="s">
        <v>88</v>
      </c>
      <c r="E29" s="44" t="s">
        <v>99</v>
      </c>
      <c r="F29" s="44" t="s">
        <v>177</v>
      </c>
      <c r="G29" s="46" t="s">
        <v>48</v>
      </c>
      <c r="H29" s="47" t="str">
        <f t="shared" si="2"/>
        <v>Subdirector Administrativo</v>
      </c>
      <c r="I29" s="48">
        <v>44013</v>
      </c>
      <c r="J29" s="48">
        <v>44041</v>
      </c>
      <c r="K29" s="65"/>
      <c r="L29" s="65"/>
      <c r="M29" s="65"/>
      <c r="N29" s="65"/>
      <c r="O29" s="65"/>
      <c r="P29" s="65"/>
      <c r="Q29" s="65"/>
      <c r="R29" s="65"/>
      <c r="S29" s="65"/>
      <c r="T29" s="65"/>
      <c r="U29" s="65"/>
      <c r="V29" s="65"/>
      <c r="W29" s="44" t="s">
        <v>132</v>
      </c>
      <c r="X29" s="66">
        <v>5.0000000000000001E-3</v>
      </c>
      <c r="Y29" s="48"/>
      <c r="Z29" s="45"/>
      <c r="AA29" s="89"/>
      <c r="AB29" s="163" t="s">
        <v>188</v>
      </c>
      <c r="AC29" s="94">
        <f t="shared" ca="1" si="0"/>
        <v>4.9999999999999992E-3</v>
      </c>
      <c r="AD29" s="94">
        <f t="shared" ca="1" si="1"/>
        <v>0</v>
      </c>
      <c r="AE29" s="167"/>
      <c r="AF29" s="169"/>
      <c r="AG29" s="52"/>
      <c r="AH29" s="52"/>
      <c r="AI29" s="170"/>
      <c r="AJ29" s="3"/>
    </row>
    <row r="30" spans="1:49" ht="23.25" customHeight="1" x14ac:dyDescent="0.2">
      <c r="A30" s="121" t="s">
        <v>392</v>
      </c>
      <c r="B30" s="44" t="s">
        <v>44</v>
      </c>
      <c r="C30" s="45" t="s">
        <v>234</v>
      </c>
      <c r="D30" s="83" t="s">
        <v>88</v>
      </c>
      <c r="E30" s="44" t="s">
        <v>99</v>
      </c>
      <c r="F30" s="44" t="s">
        <v>177</v>
      </c>
      <c r="G30" s="46" t="s">
        <v>48</v>
      </c>
      <c r="H30" s="47" t="str">
        <f t="shared" si="2"/>
        <v>Subdirector Administrativo</v>
      </c>
      <c r="I30" s="48">
        <v>44105</v>
      </c>
      <c r="J30" s="48">
        <v>44132</v>
      </c>
      <c r="K30" s="65"/>
      <c r="L30" s="65"/>
      <c r="M30" s="65"/>
      <c r="N30" s="65"/>
      <c r="O30" s="65"/>
      <c r="P30" s="65"/>
      <c r="Q30" s="65"/>
      <c r="R30" s="65"/>
      <c r="S30" s="65"/>
      <c r="T30" s="65"/>
      <c r="U30" s="65"/>
      <c r="V30" s="65"/>
      <c r="W30" s="44" t="s">
        <v>132</v>
      </c>
      <c r="X30" s="66">
        <v>5.0000000000000001E-3</v>
      </c>
      <c r="Y30" s="48"/>
      <c r="Z30" s="45"/>
      <c r="AA30" s="89"/>
      <c r="AB30" s="44"/>
      <c r="AC30" s="81">
        <f t="shared" ca="1" si="0"/>
        <v>0</v>
      </c>
      <c r="AD30" s="81">
        <f t="shared" ca="1" si="1"/>
        <v>5.0000000000000001E-3</v>
      </c>
      <c r="AE30" s="167"/>
      <c r="AF30" s="169"/>
      <c r="AG30" s="52"/>
      <c r="AH30" s="52"/>
      <c r="AI30" s="170"/>
      <c r="AJ30" s="3"/>
    </row>
    <row r="31" spans="1:49" s="3" customFormat="1" ht="23.25" customHeight="1" x14ac:dyDescent="0.2">
      <c r="A31" s="121" t="s">
        <v>392</v>
      </c>
      <c r="B31" s="44" t="s">
        <v>53</v>
      </c>
      <c r="C31" s="45" t="s">
        <v>209</v>
      </c>
      <c r="D31" s="44" t="s">
        <v>91</v>
      </c>
      <c r="E31" s="44" t="s">
        <v>100</v>
      </c>
      <c r="F31" s="44" t="s">
        <v>177</v>
      </c>
      <c r="G31" s="46" t="s">
        <v>465</v>
      </c>
      <c r="H31" s="47" t="str">
        <f t="shared" si="2"/>
        <v>Asesor de Control Interno</v>
      </c>
      <c r="I31" s="48">
        <v>43832</v>
      </c>
      <c r="J31" s="48">
        <v>44196</v>
      </c>
      <c r="K31" s="65"/>
      <c r="L31" s="65"/>
      <c r="M31" s="65"/>
      <c r="N31" s="65"/>
      <c r="O31" s="65"/>
      <c r="P31" s="65"/>
      <c r="Q31" s="65"/>
      <c r="R31" s="65"/>
      <c r="S31" s="65"/>
      <c r="T31" s="65"/>
      <c r="U31" s="65"/>
      <c r="V31" s="65"/>
      <c r="W31" s="44" t="s">
        <v>260</v>
      </c>
      <c r="X31" s="49">
        <v>1.5E-3</v>
      </c>
      <c r="Y31" s="48"/>
      <c r="Z31" s="45"/>
      <c r="AA31" s="89" t="s">
        <v>371</v>
      </c>
      <c r="AB31" s="44"/>
      <c r="AC31" s="81">
        <f t="shared" ca="1" si="0"/>
        <v>0</v>
      </c>
      <c r="AD31" s="81">
        <f t="shared" ca="1" si="1"/>
        <v>1.5E-3</v>
      </c>
      <c r="AE31" s="167"/>
      <c r="AF31" s="169"/>
      <c r="AG31" s="52"/>
      <c r="AH31" s="52"/>
      <c r="AI31" s="170"/>
    </row>
    <row r="32" spans="1:49" s="3" customFormat="1" ht="23.25" customHeight="1" x14ac:dyDescent="0.2">
      <c r="A32" s="121" t="s">
        <v>425</v>
      </c>
      <c r="B32" s="44" t="s">
        <v>53</v>
      </c>
      <c r="C32" s="89" t="s">
        <v>259</v>
      </c>
      <c r="D32" s="44" t="s">
        <v>91</v>
      </c>
      <c r="E32" s="44" t="s">
        <v>100</v>
      </c>
      <c r="F32" s="44" t="s">
        <v>177</v>
      </c>
      <c r="G32" s="59" t="s">
        <v>176</v>
      </c>
      <c r="H32" s="47" t="str">
        <f t="shared" si="2"/>
        <v>Asesor de Control Interno</v>
      </c>
      <c r="I32" s="48">
        <v>43832</v>
      </c>
      <c r="J32" s="48">
        <v>43868</v>
      </c>
      <c r="K32" s="65"/>
      <c r="L32" s="65"/>
      <c r="M32" s="65"/>
      <c r="N32" s="65"/>
      <c r="O32" s="65"/>
      <c r="P32" s="65"/>
      <c r="Q32" s="65"/>
      <c r="R32" s="65"/>
      <c r="S32" s="65"/>
      <c r="T32" s="65"/>
      <c r="U32" s="65"/>
      <c r="V32" s="65"/>
      <c r="W32" s="44" t="s">
        <v>132</v>
      </c>
      <c r="X32" s="49">
        <v>3.2499999999999999E-3</v>
      </c>
      <c r="Y32" s="48">
        <v>43951</v>
      </c>
      <c r="Z32" s="89" t="s">
        <v>479</v>
      </c>
      <c r="AA32" s="89" t="s">
        <v>343</v>
      </c>
      <c r="AB32" s="44" t="s">
        <v>181</v>
      </c>
      <c r="AC32" s="94">
        <f t="shared" ca="1" si="0"/>
        <v>3.2499999999999999E-3</v>
      </c>
      <c r="AD32" s="94">
        <f t="shared" ca="1" si="1"/>
        <v>0</v>
      </c>
      <c r="AE32" s="167"/>
      <c r="AF32" s="169"/>
      <c r="AG32" s="52"/>
      <c r="AH32" s="52"/>
      <c r="AI32" s="170"/>
      <c r="AL32" s="1"/>
    </row>
    <row r="33" spans="1:38" s="3" customFormat="1" ht="23.25" hidden="1" customHeight="1" x14ac:dyDescent="0.2">
      <c r="A33" s="121" t="s">
        <v>394</v>
      </c>
      <c r="B33" s="44" t="s">
        <v>53</v>
      </c>
      <c r="C33" s="89" t="s">
        <v>259</v>
      </c>
      <c r="D33" s="44" t="s">
        <v>91</v>
      </c>
      <c r="E33" s="44" t="s">
        <v>100</v>
      </c>
      <c r="F33" s="44" t="s">
        <v>177</v>
      </c>
      <c r="G33" s="67" t="s">
        <v>176</v>
      </c>
      <c r="H33" s="47" t="str">
        <f t="shared" si="2"/>
        <v>Asesor de Control Interno</v>
      </c>
      <c r="I33" s="48">
        <v>44013</v>
      </c>
      <c r="J33" s="48">
        <v>44043</v>
      </c>
      <c r="K33" s="65"/>
      <c r="L33" s="65"/>
      <c r="M33" s="65"/>
      <c r="N33" s="65"/>
      <c r="O33" s="65"/>
      <c r="P33" s="65"/>
      <c r="Q33" s="65"/>
      <c r="R33" s="65"/>
      <c r="S33" s="65"/>
      <c r="T33" s="65"/>
      <c r="U33" s="65"/>
      <c r="V33" s="65"/>
      <c r="W33" s="44" t="s">
        <v>132</v>
      </c>
      <c r="X33" s="49"/>
      <c r="Y33" s="48"/>
      <c r="Z33" s="45"/>
      <c r="AA33" s="89"/>
      <c r="AB33" s="44"/>
      <c r="AC33" s="161">
        <f t="shared" ca="1" si="0"/>
        <v>0</v>
      </c>
      <c r="AD33" s="161">
        <f t="shared" ca="1" si="1"/>
        <v>0</v>
      </c>
      <c r="AE33" s="167"/>
      <c r="AF33" s="169"/>
      <c r="AG33" s="52"/>
      <c r="AH33" s="52"/>
      <c r="AI33" s="170"/>
    </row>
    <row r="34" spans="1:38" s="3" customFormat="1" ht="23.25" customHeight="1" x14ac:dyDescent="0.2">
      <c r="A34" s="121" t="s">
        <v>392</v>
      </c>
      <c r="B34" s="44" t="s">
        <v>53</v>
      </c>
      <c r="C34" s="89" t="s">
        <v>259</v>
      </c>
      <c r="D34" s="44" t="s">
        <v>91</v>
      </c>
      <c r="E34" s="44" t="s">
        <v>100</v>
      </c>
      <c r="F34" s="44" t="s">
        <v>177</v>
      </c>
      <c r="G34" s="46" t="s">
        <v>465</v>
      </c>
      <c r="H34" s="47" t="str">
        <f t="shared" si="2"/>
        <v>Asesor de Control Interno</v>
      </c>
      <c r="I34" s="48">
        <v>44158</v>
      </c>
      <c r="J34" s="48">
        <v>44183</v>
      </c>
      <c r="K34" s="65"/>
      <c r="L34" s="65"/>
      <c r="M34" s="65"/>
      <c r="N34" s="65"/>
      <c r="O34" s="65"/>
      <c r="P34" s="65"/>
      <c r="Q34" s="65"/>
      <c r="R34" s="65"/>
      <c r="S34" s="65"/>
      <c r="T34" s="65"/>
      <c r="U34" s="65"/>
      <c r="V34" s="65"/>
      <c r="W34" s="44" t="s">
        <v>132</v>
      </c>
      <c r="X34" s="49">
        <v>3.2499999999999999E-3</v>
      </c>
      <c r="Y34" s="48"/>
      <c r="Z34" s="45"/>
      <c r="AA34" s="89"/>
      <c r="AB34" s="44"/>
      <c r="AC34" s="81">
        <f t="shared" ca="1" si="0"/>
        <v>0</v>
      </c>
      <c r="AD34" s="81">
        <f t="shared" ca="1" si="1"/>
        <v>3.2499999999999999E-3</v>
      </c>
      <c r="AE34" s="167"/>
      <c r="AF34" s="169"/>
      <c r="AG34" s="52"/>
      <c r="AH34" s="52"/>
      <c r="AI34" s="170"/>
    </row>
    <row r="35" spans="1:38" s="3" customFormat="1" ht="23.25" customHeight="1" x14ac:dyDescent="0.2">
      <c r="A35" s="121" t="s">
        <v>392</v>
      </c>
      <c r="B35" s="44" t="s">
        <v>53</v>
      </c>
      <c r="C35" s="45" t="s">
        <v>209</v>
      </c>
      <c r="D35" s="44" t="s">
        <v>91</v>
      </c>
      <c r="E35" s="44" t="s">
        <v>100</v>
      </c>
      <c r="F35" s="44" t="s">
        <v>177</v>
      </c>
      <c r="G35" s="46" t="s">
        <v>169</v>
      </c>
      <c r="H35" s="47" t="str">
        <f t="shared" si="2"/>
        <v>Asesor de Control Interno</v>
      </c>
      <c r="I35" s="48">
        <v>43832</v>
      </c>
      <c r="J35" s="48">
        <v>44196</v>
      </c>
      <c r="K35" s="65"/>
      <c r="L35" s="65"/>
      <c r="M35" s="65"/>
      <c r="N35" s="65"/>
      <c r="O35" s="65"/>
      <c r="P35" s="65"/>
      <c r="Q35" s="65"/>
      <c r="R35" s="65"/>
      <c r="S35" s="65"/>
      <c r="T35" s="65"/>
      <c r="U35" s="65"/>
      <c r="V35" s="65"/>
      <c r="W35" s="44" t="s">
        <v>260</v>
      </c>
      <c r="X35" s="49">
        <v>1.5E-3</v>
      </c>
      <c r="Y35" s="48"/>
      <c r="Z35" s="89" t="s">
        <v>480</v>
      </c>
      <c r="AA35" s="89" t="s">
        <v>481</v>
      </c>
      <c r="AB35" s="44" t="s">
        <v>178</v>
      </c>
      <c r="AC35" s="93">
        <f t="shared" ca="1" si="0"/>
        <v>8.250000000000001E-4</v>
      </c>
      <c r="AD35" s="93">
        <f t="shared" ca="1" si="1"/>
        <v>6.7499999999999993E-4</v>
      </c>
      <c r="AE35" s="167"/>
      <c r="AF35" s="169"/>
      <c r="AG35" s="52"/>
      <c r="AH35" s="52"/>
      <c r="AI35" s="170"/>
    </row>
    <row r="36" spans="1:38" s="3" customFormat="1" ht="23.25" customHeight="1" x14ac:dyDescent="0.2">
      <c r="A36" s="121" t="s">
        <v>425</v>
      </c>
      <c r="B36" s="44" t="s">
        <v>53</v>
      </c>
      <c r="C36" s="89" t="s">
        <v>210</v>
      </c>
      <c r="D36" s="44" t="s">
        <v>91</v>
      </c>
      <c r="E36" s="44" t="s">
        <v>100</v>
      </c>
      <c r="F36" s="44" t="s">
        <v>177</v>
      </c>
      <c r="G36" s="46" t="s">
        <v>169</v>
      </c>
      <c r="H36" s="47" t="str">
        <f t="shared" si="2"/>
        <v>Asesor de Control Interno</v>
      </c>
      <c r="I36" s="48">
        <v>43863</v>
      </c>
      <c r="J36" s="111">
        <v>43945</v>
      </c>
      <c r="K36" s="65"/>
      <c r="L36" s="65"/>
      <c r="M36" s="65"/>
      <c r="N36" s="65"/>
      <c r="O36" s="65"/>
      <c r="P36" s="65"/>
      <c r="Q36" s="65"/>
      <c r="R36" s="65"/>
      <c r="S36" s="65"/>
      <c r="T36" s="65"/>
      <c r="U36" s="65"/>
      <c r="V36" s="65"/>
      <c r="W36" s="44" t="s">
        <v>224</v>
      </c>
      <c r="X36" s="49">
        <v>7.0000000000000001E-3</v>
      </c>
      <c r="Y36" s="48">
        <v>43992</v>
      </c>
      <c r="Z36" s="89" t="s">
        <v>482</v>
      </c>
      <c r="AA36" s="89" t="s">
        <v>483</v>
      </c>
      <c r="AB36" s="44" t="s">
        <v>181</v>
      </c>
      <c r="AC36" s="94">
        <f t="shared" ca="1" si="0"/>
        <v>7.0000000000000001E-3</v>
      </c>
      <c r="AD36" s="94">
        <f t="shared" ca="1" si="1"/>
        <v>0</v>
      </c>
      <c r="AE36" s="167"/>
      <c r="AF36" s="169"/>
      <c r="AG36" s="52"/>
      <c r="AH36" s="52"/>
      <c r="AI36" s="170"/>
      <c r="AL36" s="1"/>
    </row>
    <row r="37" spans="1:38" s="3" customFormat="1" ht="23.25" customHeight="1" x14ac:dyDescent="0.2">
      <c r="A37" s="121" t="s">
        <v>392</v>
      </c>
      <c r="B37" s="44" t="s">
        <v>53</v>
      </c>
      <c r="C37" s="45" t="s">
        <v>255</v>
      </c>
      <c r="D37" s="44" t="s">
        <v>91</v>
      </c>
      <c r="E37" s="44" t="s">
        <v>100</v>
      </c>
      <c r="F37" s="44" t="s">
        <v>177</v>
      </c>
      <c r="G37" s="46" t="s">
        <v>169</v>
      </c>
      <c r="H37" s="47" t="str">
        <f t="shared" si="2"/>
        <v>Asesor de Control Interno</v>
      </c>
      <c r="I37" s="48">
        <v>44046</v>
      </c>
      <c r="J37" s="48">
        <v>44070</v>
      </c>
      <c r="K37" s="65"/>
      <c r="L37" s="65"/>
      <c r="M37" s="65"/>
      <c r="N37" s="65"/>
      <c r="O37" s="65"/>
      <c r="P37" s="65"/>
      <c r="Q37" s="65"/>
      <c r="R37" s="65"/>
      <c r="S37" s="65"/>
      <c r="T37" s="65"/>
      <c r="U37" s="65"/>
      <c r="V37" s="65"/>
      <c r="W37" s="44" t="s">
        <v>225</v>
      </c>
      <c r="X37" s="49">
        <v>7.0000000000000001E-3</v>
      </c>
      <c r="Y37" s="48"/>
      <c r="Z37" s="45"/>
      <c r="AA37" s="89"/>
      <c r="AB37" s="44"/>
      <c r="AC37" s="81">
        <f t="shared" ca="1" si="0"/>
        <v>0</v>
      </c>
      <c r="AD37" s="81">
        <f t="shared" ca="1" si="1"/>
        <v>7.0000000000000001E-3</v>
      </c>
      <c r="AE37" s="167"/>
      <c r="AF37" s="169"/>
      <c r="AG37" s="52"/>
      <c r="AH37" s="52"/>
      <c r="AI37" s="170"/>
    </row>
    <row r="38" spans="1:38" s="3" customFormat="1" ht="23.25" customHeight="1" x14ac:dyDescent="0.2">
      <c r="A38" s="121" t="s">
        <v>392</v>
      </c>
      <c r="B38" s="44" t="s">
        <v>53</v>
      </c>
      <c r="C38" s="45" t="s">
        <v>209</v>
      </c>
      <c r="D38" s="44" t="s">
        <v>91</v>
      </c>
      <c r="E38" s="44" t="s">
        <v>100</v>
      </c>
      <c r="F38" s="44" t="s">
        <v>177</v>
      </c>
      <c r="G38" s="46" t="s">
        <v>42</v>
      </c>
      <c r="H38" s="47" t="str">
        <f t="shared" si="2"/>
        <v>Asesor de Control Interno</v>
      </c>
      <c r="I38" s="48">
        <v>43832</v>
      </c>
      <c r="J38" s="48">
        <v>44196</v>
      </c>
      <c r="K38" s="65"/>
      <c r="L38" s="65"/>
      <c r="M38" s="65"/>
      <c r="N38" s="65"/>
      <c r="O38" s="65"/>
      <c r="P38" s="65"/>
      <c r="Q38" s="65"/>
      <c r="R38" s="65"/>
      <c r="S38" s="65"/>
      <c r="T38" s="65"/>
      <c r="U38" s="65"/>
      <c r="V38" s="65"/>
      <c r="W38" s="44" t="s">
        <v>260</v>
      </c>
      <c r="X38" s="49">
        <v>1.5E-3</v>
      </c>
      <c r="Y38" s="48"/>
      <c r="Z38" s="45"/>
      <c r="AA38" s="89" t="s">
        <v>371</v>
      </c>
      <c r="AB38" s="44"/>
      <c r="AC38" s="81">
        <f ca="1">IF(ISERROR(VLOOKUP(AB38,INDIRECT(VLOOKUP(B38,ACTA,2,0)&amp;"A"),2,0))=TRUE,0,X38*(VLOOKUP(AB38,INDIRECT(VLOOKUP(B38,ACTA,2,0)&amp;"A"),2,0)))</f>
        <v>0</v>
      </c>
      <c r="AD38" s="81">
        <f ca="1">+X38-AC38</f>
        <v>1.5E-3</v>
      </c>
      <c r="AE38" s="167"/>
      <c r="AF38" s="169"/>
      <c r="AG38" s="52"/>
      <c r="AH38" s="52"/>
      <c r="AI38" s="170"/>
    </row>
    <row r="39" spans="1:38" s="3" customFormat="1" ht="23.25" hidden="1" customHeight="1" x14ac:dyDescent="0.2">
      <c r="A39" s="121" t="s">
        <v>394</v>
      </c>
      <c r="B39" s="44" t="s">
        <v>53</v>
      </c>
      <c r="C39" s="45" t="s">
        <v>257</v>
      </c>
      <c r="D39" s="44" t="s">
        <v>91</v>
      </c>
      <c r="E39" s="44" t="s">
        <v>100</v>
      </c>
      <c r="F39" s="44" t="s">
        <v>177</v>
      </c>
      <c r="G39" s="67" t="s">
        <v>42</v>
      </c>
      <c r="H39" s="47" t="str">
        <f t="shared" si="2"/>
        <v>Asesor de Control Interno</v>
      </c>
      <c r="I39" s="48">
        <v>43983</v>
      </c>
      <c r="J39" s="48">
        <v>44074</v>
      </c>
      <c r="K39" s="65"/>
      <c r="L39" s="65"/>
      <c r="M39" s="65"/>
      <c r="N39" s="65"/>
      <c r="O39" s="65"/>
      <c r="P39" s="65"/>
      <c r="Q39" s="65"/>
      <c r="R39" s="65"/>
      <c r="S39" s="65"/>
      <c r="T39" s="65"/>
      <c r="U39" s="65"/>
      <c r="V39" s="65"/>
      <c r="W39" s="44" t="s">
        <v>258</v>
      </c>
      <c r="X39" s="49"/>
      <c r="Y39" s="48"/>
      <c r="Z39" s="45"/>
      <c r="AA39" s="89"/>
      <c r="AB39" s="44"/>
      <c r="AC39" s="161">
        <f t="shared" ca="1" si="0"/>
        <v>0</v>
      </c>
      <c r="AD39" s="161">
        <f t="shared" ca="1" si="1"/>
        <v>0</v>
      </c>
      <c r="AE39" s="167"/>
      <c r="AF39" s="169"/>
      <c r="AG39" s="52"/>
      <c r="AH39" s="52"/>
      <c r="AI39" s="170"/>
    </row>
    <row r="40" spans="1:38" s="3" customFormat="1" ht="23.25" customHeight="1" x14ac:dyDescent="0.2">
      <c r="A40" s="121" t="s">
        <v>392</v>
      </c>
      <c r="B40" s="44" t="s">
        <v>53</v>
      </c>
      <c r="C40" s="45" t="s">
        <v>209</v>
      </c>
      <c r="D40" s="44" t="s">
        <v>91</v>
      </c>
      <c r="E40" s="44" t="s">
        <v>100</v>
      </c>
      <c r="F40" s="44" t="s">
        <v>177</v>
      </c>
      <c r="G40" s="46" t="s">
        <v>48</v>
      </c>
      <c r="H40" s="47" t="str">
        <f t="shared" si="2"/>
        <v>Asesor de Control Interno</v>
      </c>
      <c r="I40" s="48">
        <v>43832</v>
      </c>
      <c r="J40" s="48">
        <v>44196</v>
      </c>
      <c r="K40" s="65"/>
      <c r="L40" s="65"/>
      <c r="M40" s="65"/>
      <c r="N40" s="65"/>
      <c r="O40" s="65"/>
      <c r="P40" s="65"/>
      <c r="Q40" s="65"/>
      <c r="R40" s="65"/>
      <c r="S40" s="65"/>
      <c r="T40" s="65"/>
      <c r="U40" s="65"/>
      <c r="V40" s="65"/>
      <c r="W40" s="44" t="s">
        <v>260</v>
      </c>
      <c r="X40" s="49">
        <v>1.5E-3</v>
      </c>
      <c r="Y40" s="48"/>
      <c r="Z40" s="89" t="s">
        <v>484</v>
      </c>
      <c r="AA40" s="89" t="s">
        <v>378</v>
      </c>
      <c r="AB40" s="44" t="s">
        <v>178</v>
      </c>
      <c r="AC40" s="93">
        <f t="shared" ca="1" si="0"/>
        <v>8.250000000000001E-4</v>
      </c>
      <c r="AD40" s="93">
        <f t="shared" ca="1" si="1"/>
        <v>6.7499999999999993E-4</v>
      </c>
      <c r="AE40" s="167"/>
      <c r="AF40" s="169"/>
      <c r="AG40" s="52"/>
      <c r="AH40" s="52"/>
      <c r="AI40" s="170"/>
    </row>
    <row r="41" spans="1:38" s="3" customFormat="1" ht="23.25" customHeight="1" x14ac:dyDescent="0.2">
      <c r="A41" s="121" t="s">
        <v>392</v>
      </c>
      <c r="B41" s="44" t="s">
        <v>53</v>
      </c>
      <c r="C41" s="45" t="s">
        <v>264</v>
      </c>
      <c r="D41" s="44" t="s">
        <v>91</v>
      </c>
      <c r="E41" s="44" t="s">
        <v>100</v>
      </c>
      <c r="F41" s="44" t="s">
        <v>177</v>
      </c>
      <c r="G41" s="46" t="s">
        <v>48</v>
      </c>
      <c r="H41" s="47" t="str">
        <f t="shared" si="2"/>
        <v>Asesor de Control Interno</v>
      </c>
      <c r="I41" s="48">
        <v>43845</v>
      </c>
      <c r="J41" s="48">
        <v>44196</v>
      </c>
      <c r="K41" s="65"/>
      <c r="L41" s="65"/>
      <c r="M41" s="65"/>
      <c r="N41" s="65"/>
      <c r="O41" s="65"/>
      <c r="P41" s="65"/>
      <c r="Q41" s="65"/>
      <c r="R41" s="65"/>
      <c r="S41" s="65"/>
      <c r="T41" s="65"/>
      <c r="U41" s="65"/>
      <c r="V41" s="65"/>
      <c r="W41" s="44" t="s">
        <v>260</v>
      </c>
      <c r="X41" s="49">
        <v>7.0000000000000001E-3</v>
      </c>
      <c r="Y41" s="48"/>
      <c r="Z41" s="89" t="s">
        <v>485</v>
      </c>
      <c r="AA41" s="89" t="s">
        <v>379</v>
      </c>
      <c r="AB41" s="44" t="s">
        <v>178</v>
      </c>
      <c r="AC41" s="93">
        <f ca="1">IF(ISERROR(VLOOKUP(AB41,INDIRECT(VLOOKUP(B41,ACTA,2,0)&amp;"A"),2,0))=TRUE,0,X41*(VLOOKUP(AB41,INDIRECT(VLOOKUP(B41,ACTA,2,0)&amp;"A"),2,0)))</f>
        <v>3.8500000000000006E-3</v>
      </c>
      <c r="AD41" s="93">
        <f ca="1">+X41-AC41</f>
        <v>3.1499999999999996E-3</v>
      </c>
      <c r="AE41" s="167"/>
      <c r="AF41" s="169"/>
      <c r="AG41" s="52"/>
      <c r="AH41" s="52"/>
      <c r="AI41" s="170"/>
    </row>
    <row r="42" spans="1:38" s="3" customFormat="1" ht="23.25" customHeight="1" x14ac:dyDescent="0.2">
      <c r="A42" s="121" t="s">
        <v>392</v>
      </c>
      <c r="B42" s="44" t="s">
        <v>53</v>
      </c>
      <c r="C42" s="45" t="s">
        <v>209</v>
      </c>
      <c r="D42" s="44" t="s">
        <v>91</v>
      </c>
      <c r="E42" s="44" t="s">
        <v>100</v>
      </c>
      <c r="F42" s="44" t="s">
        <v>177</v>
      </c>
      <c r="G42" s="46" t="s">
        <v>168</v>
      </c>
      <c r="H42" s="47" t="str">
        <f t="shared" si="2"/>
        <v>Asesor de Control Interno</v>
      </c>
      <c r="I42" s="48">
        <v>43832</v>
      </c>
      <c r="J42" s="48">
        <v>44196</v>
      </c>
      <c r="K42" s="65"/>
      <c r="L42" s="65"/>
      <c r="M42" s="65"/>
      <c r="N42" s="65"/>
      <c r="O42" s="65"/>
      <c r="P42" s="65"/>
      <c r="Q42" s="65"/>
      <c r="R42" s="65"/>
      <c r="S42" s="65"/>
      <c r="T42" s="65"/>
      <c r="U42" s="65"/>
      <c r="V42" s="65"/>
      <c r="W42" s="44" t="s">
        <v>260</v>
      </c>
      <c r="X42" s="49">
        <v>1.5E-3</v>
      </c>
      <c r="Y42" s="48"/>
      <c r="Z42" s="89" t="s">
        <v>383</v>
      </c>
      <c r="AA42" s="89" t="s">
        <v>486</v>
      </c>
      <c r="AB42" s="44" t="s">
        <v>178</v>
      </c>
      <c r="AC42" s="93">
        <f ca="1">IF(ISERROR(VLOOKUP(AB42,INDIRECT(VLOOKUP(B42,ACTA,2,0)&amp;"A"),2,0))=TRUE,0,X42*(VLOOKUP(AB42,INDIRECT(VLOOKUP(B42,ACTA,2,0)&amp;"A"),2,0)))</f>
        <v>8.250000000000001E-4</v>
      </c>
      <c r="AD42" s="93">
        <f ca="1">+X42-AC42</f>
        <v>6.7499999999999993E-4</v>
      </c>
      <c r="AE42" s="167"/>
      <c r="AF42" s="169"/>
      <c r="AG42" s="52"/>
      <c r="AH42" s="52"/>
      <c r="AI42" s="170"/>
    </row>
    <row r="43" spans="1:38" s="3" customFormat="1" ht="23.25" customHeight="1" x14ac:dyDescent="0.2">
      <c r="A43" s="121" t="s">
        <v>392</v>
      </c>
      <c r="B43" s="44" t="s">
        <v>51</v>
      </c>
      <c r="C43" s="45" t="s">
        <v>487</v>
      </c>
      <c r="D43" s="44" t="s">
        <v>84</v>
      </c>
      <c r="E43" s="44" t="s">
        <v>103</v>
      </c>
      <c r="F43" s="44" t="s">
        <v>177</v>
      </c>
      <c r="G43" s="46" t="s">
        <v>465</v>
      </c>
      <c r="H43" s="47" t="str">
        <f t="shared" si="2"/>
        <v>Director de Mejoramiento de Vivienda</v>
      </c>
      <c r="I43" s="48">
        <v>43864</v>
      </c>
      <c r="J43" s="111">
        <v>44074</v>
      </c>
      <c r="K43" s="65"/>
      <c r="L43" s="65"/>
      <c r="M43" s="65"/>
      <c r="N43" s="65"/>
      <c r="O43" s="65"/>
      <c r="P43" s="65"/>
      <c r="Q43" s="65"/>
      <c r="R43" s="65"/>
      <c r="S43" s="65"/>
      <c r="T43" s="65"/>
      <c r="U43" s="65"/>
      <c r="V43" s="65"/>
      <c r="W43" s="44" t="s">
        <v>132</v>
      </c>
      <c r="X43" s="66">
        <v>5.0000000000000001E-3</v>
      </c>
      <c r="Y43" s="48"/>
      <c r="Z43" s="89" t="s">
        <v>469</v>
      </c>
      <c r="AA43" s="89" t="s">
        <v>488</v>
      </c>
      <c r="AB43" s="44" t="s">
        <v>115</v>
      </c>
      <c r="AC43" s="81">
        <f t="shared" ca="1" si="0"/>
        <v>4.7000000000000011E-3</v>
      </c>
      <c r="AD43" s="81">
        <f t="shared" ca="1" si="1"/>
        <v>2.9999999999999905E-4</v>
      </c>
      <c r="AE43" s="167"/>
      <c r="AF43" s="169"/>
      <c r="AG43" s="52"/>
      <c r="AH43" s="52"/>
      <c r="AI43" s="170"/>
    </row>
    <row r="44" spans="1:38" s="3" customFormat="1" ht="23.25" hidden="1" customHeight="1" x14ac:dyDescent="0.2">
      <c r="A44" s="121" t="s">
        <v>394</v>
      </c>
      <c r="B44" s="44" t="s">
        <v>51</v>
      </c>
      <c r="C44" s="89" t="s">
        <v>489</v>
      </c>
      <c r="D44" s="44" t="s">
        <v>83</v>
      </c>
      <c r="E44" s="44" t="s">
        <v>103</v>
      </c>
      <c r="F44" s="44" t="s">
        <v>177</v>
      </c>
      <c r="G44" s="67" t="s">
        <v>176</v>
      </c>
      <c r="H44" s="47" t="str">
        <f t="shared" si="2"/>
        <v>Director de Mejoramiento de Barrios</v>
      </c>
      <c r="I44" s="48">
        <v>43955</v>
      </c>
      <c r="J44" s="48">
        <v>44027</v>
      </c>
      <c r="K44" s="65"/>
      <c r="L44" s="65"/>
      <c r="M44" s="65"/>
      <c r="N44" s="65"/>
      <c r="O44" s="65"/>
      <c r="P44" s="65"/>
      <c r="Q44" s="65"/>
      <c r="R44" s="65"/>
      <c r="S44" s="65"/>
      <c r="T44" s="65"/>
      <c r="U44" s="65"/>
      <c r="V44" s="65"/>
      <c r="W44" s="44" t="s">
        <v>132</v>
      </c>
      <c r="X44" s="66"/>
      <c r="Y44" s="48"/>
      <c r="Z44" s="156" t="s">
        <v>490</v>
      </c>
      <c r="AA44" s="158" t="s">
        <v>491</v>
      </c>
      <c r="AB44" s="157" t="s">
        <v>106</v>
      </c>
      <c r="AC44" s="161">
        <f t="shared" ca="1" si="0"/>
        <v>0</v>
      </c>
      <c r="AD44" s="161">
        <f t="shared" ca="1" si="1"/>
        <v>0</v>
      </c>
      <c r="AE44" s="167"/>
      <c r="AF44" s="169"/>
      <c r="AG44" s="52"/>
      <c r="AH44" s="52"/>
      <c r="AI44" s="170"/>
    </row>
    <row r="45" spans="1:38" s="3" customFormat="1" ht="23.25" hidden="1" customHeight="1" x14ac:dyDescent="0.2">
      <c r="A45" s="121" t="s">
        <v>394</v>
      </c>
      <c r="B45" s="44" t="s">
        <v>51</v>
      </c>
      <c r="C45" s="45" t="s">
        <v>492</v>
      </c>
      <c r="D45" s="44" t="s">
        <v>81</v>
      </c>
      <c r="E45" s="44" t="s">
        <v>103</v>
      </c>
      <c r="F45" s="44" t="s">
        <v>177</v>
      </c>
      <c r="G45" s="67" t="s">
        <v>176</v>
      </c>
      <c r="H45" s="47" t="str">
        <f t="shared" si="2"/>
        <v>Director de Reasentamientos Humanos</v>
      </c>
      <c r="I45" s="48">
        <v>44046</v>
      </c>
      <c r="J45" s="48">
        <v>44119</v>
      </c>
      <c r="K45" s="65"/>
      <c r="L45" s="65"/>
      <c r="M45" s="65"/>
      <c r="N45" s="65"/>
      <c r="O45" s="65"/>
      <c r="P45" s="65"/>
      <c r="Q45" s="65"/>
      <c r="R45" s="65"/>
      <c r="S45" s="65"/>
      <c r="T45" s="65"/>
      <c r="U45" s="65"/>
      <c r="V45" s="65"/>
      <c r="W45" s="44" t="s">
        <v>132</v>
      </c>
      <c r="X45" s="66"/>
      <c r="Y45" s="48"/>
      <c r="Z45" s="45"/>
      <c r="AA45" s="89"/>
      <c r="AB45" s="44"/>
      <c r="AC45" s="161">
        <f t="shared" ca="1" si="0"/>
        <v>0</v>
      </c>
      <c r="AD45" s="161">
        <f t="shared" ca="1" si="1"/>
        <v>0</v>
      </c>
      <c r="AE45" s="167"/>
      <c r="AF45" s="169"/>
      <c r="AG45" s="52"/>
      <c r="AH45" s="52"/>
      <c r="AI45" s="170"/>
    </row>
    <row r="46" spans="1:38" s="3" customFormat="1" ht="23.25" hidden="1" customHeight="1" x14ac:dyDescent="0.2">
      <c r="A46" s="121" t="s">
        <v>394</v>
      </c>
      <c r="B46" s="44" t="s">
        <v>51</v>
      </c>
      <c r="C46" s="45" t="s">
        <v>493</v>
      </c>
      <c r="D46" s="44" t="s">
        <v>82</v>
      </c>
      <c r="E46" s="44" t="s">
        <v>103</v>
      </c>
      <c r="F46" s="44" t="s">
        <v>177</v>
      </c>
      <c r="G46" s="67" t="s">
        <v>176</v>
      </c>
      <c r="H46" s="47" t="str">
        <f t="shared" si="2"/>
        <v>Director de Urbanizaciones y Titulación</v>
      </c>
      <c r="I46" s="48">
        <v>44120</v>
      </c>
      <c r="J46" s="48">
        <v>44179</v>
      </c>
      <c r="K46" s="65"/>
      <c r="L46" s="65"/>
      <c r="M46" s="65"/>
      <c r="N46" s="65"/>
      <c r="O46" s="65"/>
      <c r="P46" s="65"/>
      <c r="Q46" s="65"/>
      <c r="R46" s="65"/>
      <c r="S46" s="65"/>
      <c r="T46" s="65"/>
      <c r="U46" s="65"/>
      <c r="V46" s="65"/>
      <c r="W46" s="44" t="s">
        <v>132</v>
      </c>
      <c r="X46" s="66"/>
      <c r="Y46" s="48"/>
      <c r="Z46" s="45"/>
      <c r="AA46" s="89"/>
      <c r="AB46" s="44"/>
      <c r="AC46" s="161">
        <f t="shared" ca="1" si="0"/>
        <v>0</v>
      </c>
      <c r="AD46" s="161">
        <f t="shared" ca="1" si="1"/>
        <v>0</v>
      </c>
      <c r="AE46" s="167"/>
      <c r="AF46" s="169"/>
      <c r="AG46" s="52"/>
      <c r="AH46" s="52"/>
      <c r="AI46" s="170"/>
    </row>
    <row r="47" spans="1:38" s="3" customFormat="1" ht="23.25" customHeight="1" x14ac:dyDescent="0.2">
      <c r="A47" s="121" t="s">
        <v>392</v>
      </c>
      <c r="B47" s="44" t="s">
        <v>51</v>
      </c>
      <c r="C47" s="45" t="s">
        <v>284</v>
      </c>
      <c r="D47" s="44" t="s">
        <v>136</v>
      </c>
      <c r="E47" s="44" t="s">
        <v>98</v>
      </c>
      <c r="F47" s="44" t="s">
        <v>177</v>
      </c>
      <c r="G47" s="46" t="s">
        <v>169</v>
      </c>
      <c r="H47" s="47" t="str">
        <f t="shared" si="2"/>
        <v xml:space="preserve">Director Jurídico </v>
      </c>
      <c r="I47" s="48">
        <v>43955</v>
      </c>
      <c r="J47" s="48">
        <v>44006</v>
      </c>
      <c r="K47" s="65"/>
      <c r="L47" s="65"/>
      <c r="M47" s="65"/>
      <c r="N47" s="65"/>
      <c r="O47" s="65"/>
      <c r="P47" s="65"/>
      <c r="Q47" s="65"/>
      <c r="R47" s="65"/>
      <c r="S47" s="65"/>
      <c r="T47" s="65"/>
      <c r="U47" s="65"/>
      <c r="V47" s="65"/>
      <c r="W47" s="44" t="s">
        <v>132</v>
      </c>
      <c r="X47" s="66">
        <v>0.01</v>
      </c>
      <c r="Y47" s="48"/>
      <c r="Z47" s="89" t="s">
        <v>494</v>
      </c>
      <c r="AA47" s="89" t="s">
        <v>495</v>
      </c>
      <c r="AB47" s="44" t="s">
        <v>109</v>
      </c>
      <c r="AC47" s="95">
        <f t="shared" ca="1" si="0"/>
        <v>7.8000000000000005E-3</v>
      </c>
      <c r="AD47" s="95">
        <f t="shared" ca="1" si="1"/>
        <v>2.1999999999999997E-3</v>
      </c>
      <c r="AE47" s="167"/>
      <c r="AF47" s="169"/>
      <c r="AG47" s="52"/>
      <c r="AH47" s="52"/>
      <c r="AI47" s="170"/>
    </row>
    <row r="48" spans="1:38" ht="23.25" customHeight="1" x14ac:dyDescent="0.2">
      <c r="A48" s="121" t="s">
        <v>392</v>
      </c>
      <c r="B48" s="44" t="s">
        <v>51</v>
      </c>
      <c r="C48" s="45" t="s">
        <v>359</v>
      </c>
      <c r="D48" s="44" t="s">
        <v>84</v>
      </c>
      <c r="E48" s="44" t="s">
        <v>103</v>
      </c>
      <c r="F48" s="44" t="s">
        <v>177</v>
      </c>
      <c r="G48" s="46" t="s">
        <v>229</v>
      </c>
      <c r="H48" s="47" t="str">
        <f t="shared" si="2"/>
        <v>Director de Mejoramiento de Vivienda</v>
      </c>
      <c r="I48" s="48">
        <v>43864</v>
      </c>
      <c r="J48" s="111">
        <v>44074</v>
      </c>
      <c r="K48" s="65"/>
      <c r="L48" s="65"/>
      <c r="M48" s="65"/>
      <c r="N48" s="65"/>
      <c r="O48" s="65"/>
      <c r="P48" s="65"/>
      <c r="Q48" s="65"/>
      <c r="R48" s="65"/>
      <c r="S48" s="65"/>
      <c r="T48" s="65"/>
      <c r="U48" s="65"/>
      <c r="V48" s="65"/>
      <c r="W48" s="44" t="s">
        <v>132</v>
      </c>
      <c r="X48" s="66">
        <v>5.0000000000000001E-3</v>
      </c>
      <c r="Y48" s="48"/>
      <c r="Z48" s="89" t="s">
        <v>469</v>
      </c>
      <c r="AA48" s="89" t="s">
        <v>496</v>
      </c>
      <c r="AB48" s="44" t="s">
        <v>115</v>
      </c>
      <c r="AC48" s="81">
        <f t="shared" ca="1" si="0"/>
        <v>4.7000000000000011E-3</v>
      </c>
      <c r="AD48" s="81">
        <f t="shared" ca="1" si="1"/>
        <v>2.9999999999999905E-4</v>
      </c>
      <c r="AE48" s="167"/>
      <c r="AF48" s="169"/>
      <c r="AG48" s="52"/>
      <c r="AH48" s="52"/>
      <c r="AI48" s="170"/>
      <c r="AJ48" s="3"/>
    </row>
    <row r="49" spans="1:36" ht="23.25" hidden="1" customHeight="1" x14ac:dyDescent="0.2">
      <c r="A49" s="121" t="s">
        <v>394</v>
      </c>
      <c r="B49" s="44" t="s">
        <v>51</v>
      </c>
      <c r="C49" s="45" t="s">
        <v>198</v>
      </c>
      <c r="D49" s="44" t="s">
        <v>101</v>
      </c>
      <c r="E49" s="44" t="s">
        <v>101</v>
      </c>
      <c r="F49" s="44" t="s">
        <v>177</v>
      </c>
      <c r="G49" s="59" t="s">
        <v>228</v>
      </c>
      <c r="H49" s="47" t="str">
        <f t="shared" si="2"/>
        <v>Líderes de Cada Proceso</v>
      </c>
      <c r="I49" s="48">
        <v>43922</v>
      </c>
      <c r="J49" s="48">
        <v>43951</v>
      </c>
      <c r="K49" s="65"/>
      <c r="L49" s="65"/>
      <c r="M49" s="65"/>
      <c r="N49" s="65"/>
      <c r="O49" s="65"/>
      <c r="P49" s="65"/>
      <c r="Q49" s="65"/>
      <c r="R49" s="65"/>
      <c r="S49" s="65"/>
      <c r="T49" s="65"/>
      <c r="U49" s="65"/>
      <c r="V49" s="65"/>
      <c r="W49" s="44" t="s">
        <v>132</v>
      </c>
      <c r="X49" s="115"/>
      <c r="Y49" s="48"/>
      <c r="Z49" s="45"/>
      <c r="AA49" s="89"/>
      <c r="AB49" s="44"/>
      <c r="AC49" s="161">
        <f t="shared" ca="1" si="0"/>
        <v>0</v>
      </c>
      <c r="AD49" s="161">
        <f t="shared" ca="1" si="1"/>
        <v>0</v>
      </c>
      <c r="AE49" s="167"/>
      <c r="AF49" s="169"/>
      <c r="AG49" s="52"/>
      <c r="AH49" s="52"/>
      <c r="AI49" s="170"/>
      <c r="AJ49" s="3"/>
    </row>
    <row r="50" spans="1:36" ht="23.25" hidden="1" customHeight="1" x14ac:dyDescent="0.2">
      <c r="A50" s="121" t="s">
        <v>394</v>
      </c>
      <c r="B50" s="44" t="s">
        <v>51</v>
      </c>
      <c r="C50" s="86" t="s">
        <v>97</v>
      </c>
      <c r="D50" s="44" t="s">
        <v>74</v>
      </c>
      <c r="E50" s="44" t="s">
        <v>98</v>
      </c>
      <c r="F50" s="44" t="s">
        <v>177</v>
      </c>
      <c r="G50" s="59" t="s">
        <v>228</v>
      </c>
      <c r="H50" s="47" t="str">
        <f t="shared" si="2"/>
        <v xml:space="preserve">Jefe Oficina Asesora de Planeación </v>
      </c>
      <c r="I50" s="48">
        <v>44013</v>
      </c>
      <c r="J50" s="48">
        <v>44062</v>
      </c>
      <c r="K50" s="65"/>
      <c r="L50" s="65"/>
      <c r="M50" s="65"/>
      <c r="N50" s="65"/>
      <c r="O50" s="65"/>
      <c r="P50" s="65"/>
      <c r="Q50" s="65"/>
      <c r="R50" s="65"/>
      <c r="S50" s="65"/>
      <c r="T50" s="65"/>
      <c r="U50" s="65"/>
      <c r="V50" s="65"/>
      <c r="W50" s="44" t="s">
        <v>132</v>
      </c>
      <c r="X50" s="66"/>
      <c r="Y50" s="48"/>
      <c r="Z50" s="45"/>
      <c r="AA50" s="89"/>
      <c r="AB50" s="44"/>
      <c r="AC50" s="161">
        <f t="shared" ca="1" si="0"/>
        <v>0</v>
      </c>
      <c r="AD50" s="161">
        <f t="shared" ca="1" si="1"/>
        <v>0</v>
      </c>
      <c r="AE50" s="167"/>
      <c r="AF50" s="169"/>
      <c r="AG50" s="52"/>
      <c r="AH50" s="52"/>
      <c r="AI50" s="170"/>
      <c r="AJ50" s="3"/>
    </row>
    <row r="51" spans="1:36" ht="23.25" hidden="1" customHeight="1" x14ac:dyDescent="0.2">
      <c r="A51" s="121" t="s">
        <v>394</v>
      </c>
      <c r="B51" s="44" t="s">
        <v>51</v>
      </c>
      <c r="C51" s="86" t="s">
        <v>200</v>
      </c>
      <c r="D51" s="44" t="s">
        <v>74</v>
      </c>
      <c r="E51" s="44" t="s">
        <v>98</v>
      </c>
      <c r="F51" s="44" t="s">
        <v>177</v>
      </c>
      <c r="G51" s="59" t="s">
        <v>228</v>
      </c>
      <c r="H51" s="47" t="str">
        <f t="shared" si="2"/>
        <v xml:space="preserve">Jefe Oficina Asesora de Planeación </v>
      </c>
      <c r="I51" s="48">
        <v>44089</v>
      </c>
      <c r="J51" s="48">
        <v>44104</v>
      </c>
      <c r="K51" s="65"/>
      <c r="L51" s="65"/>
      <c r="M51" s="65"/>
      <c r="N51" s="65"/>
      <c r="O51" s="65"/>
      <c r="P51" s="65"/>
      <c r="Q51" s="65"/>
      <c r="R51" s="65"/>
      <c r="S51" s="65"/>
      <c r="T51" s="65"/>
      <c r="U51" s="65"/>
      <c r="V51" s="65"/>
      <c r="W51" s="44" t="s">
        <v>132</v>
      </c>
      <c r="X51" s="66"/>
      <c r="Y51" s="48"/>
      <c r="Z51" s="45"/>
      <c r="AA51" s="89"/>
      <c r="AB51" s="44"/>
      <c r="AC51" s="161">
        <f t="shared" ref="AC51:AC82" ca="1" si="3">IF(ISERROR(VLOOKUP(AB51,INDIRECT(VLOOKUP(B51,ACTA,2,0)&amp;"A"),2,0))=TRUE,0,X51*(VLOOKUP(AB51,INDIRECT(VLOOKUP(B51,ACTA,2,0)&amp;"A"),2,0)))</f>
        <v>0</v>
      </c>
      <c r="AD51" s="161">
        <f t="shared" ref="AD51:AD82" ca="1" si="4">+X51-AC51</f>
        <v>0</v>
      </c>
      <c r="AE51" s="167"/>
      <c r="AF51" s="169"/>
      <c r="AG51" s="52"/>
      <c r="AH51" s="52"/>
      <c r="AI51" s="170"/>
      <c r="AJ51" s="3"/>
    </row>
    <row r="52" spans="1:36" ht="23.25" hidden="1" customHeight="1" x14ac:dyDescent="0.2">
      <c r="A52" s="155" t="s">
        <v>394</v>
      </c>
      <c r="B52" s="44" t="s">
        <v>51</v>
      </c>
      <c r="C52" s="45" t="s">
        <v>118</v>
      </c>
      <c r="D52" s="44" t="s">
        <v>88</v>
      </c>
      <c r="E52" s="44" t="s">
        <v>99</v>
      </c>
      <c r="F52" s="44" t="s">
        <v>177</v>
      </c>
      <c r="G52" s="46" t="s">
        <v>48</v>
      </c>
      <c r="H52" s="47" t="str">
        <f t="shared" si="2"/>
        <v>Subdirector Administrativo</v>
      </c>
      <c r="I52" s="85"/>
      <c r="J52" s="85"/>
      <c r="K52" s="65"/>
      <c r="L52" s="65"/>
      <c r="M52" s="65"/>
      <c r="N52" s="65"/>
      <c r="O52" s="65"/>
      <c r="P52" s="65"/>
      <c r="Q52" s="65"/>
      <c r="R52" s="65"/>
      <c r="S52" s="65"/>
      <c r="T52" s="65"/>
      <c r="U52" s="65"/>
      <c r="V52" s="65"/>
      <c r="W52" s="44" t="s">
        <v>132</v>
      </c>
      <c r="X52" s="66"/>
      <c r="Y52" s="48"/>
      <c r="Z52" s="45"/>
      <c r="AA52" s="89"/>
      <c r="AB52" s="44"/>
      <c r="AC52" s="161">
        <f t="shared" ca="1" si="3"/>
        <v>0</v>
      </c>
      <c r="AD52" s="161">
        <f t="shared" ca="1" si="4"/>
        <v>0</v>
      </c>
      <c r="AE52" s="167"/>
      <c r="AF52" s="169"/>
      <c r="AG52" s="52"/>
      <c r="AH52" s="52"/>
      <c r="AI52" s="170"/>
      <c r="AJ52" s="3"/>
    </row>
    <row r="53" spans="1:36" ht="23.25" hidden="1" customHeight="1" x14ac:dyDescent="0.2">
      <c r="A53" s="155" t="s">
        <v>394</v>
      </c>
      <c r="B53" s="44" t="s">
        <v>51</v>
      </c>
      <c r="C53" s="45" t="s">
        <v>119</v>
      </c>
      <c r="D53" s="44" t="s">
        <v>90</v>
      </c>
      <c r="E53" s="44" t="s">
        <v>99</v>
      </c>
      <c r="F53" s="44" t="s">
        <v>177</v>
      </c>
      <c r="G53" s="46" t="s">
        <v>48</v>
      </c>
      <c r="H53" s="47" t="str">
        <f t="shared" si="2"/>
        <v>Subdirector Financiero</v>
      </c>
      <c r="I53" s="85"/>
      <c r="J53" s="85"/>
      <c r="K53" s="65"/>
      <c r="L53" s="65"/>
      <c r="M53" s="65"/>
      <c r="N53" s="65"/>
      <c r="O53" s="65"/>
      <c r="P53" s="65"/>
      <c r="Q53" s="65"/>
      <c r="R53" s="65"/>
      <c r="S53" s="65"/>
      <c r="T53" s="65"/>
      <c r="U53" s="65"/>
      <c r="V53" s="65"/>
      <c r="W53" s="44" t="s">
        <v>132</v>
      </c>
      <c r="X53" s="66"/>
      <c r="Y53" s="48"/>
      <c r="Z53" s="45"/>
      <c r="AA53" s="89"/>
      <c r="AB53" s="44"/>
      <c r="AC53" s="161">
        <f t="shared" ca="1" si="3"/>
        <v>0</v>
      </c>
      <c r="AD53" s="161">
        <f t="shared" ca="1" si="4"/>
        <v>0</v>
      </c>
      <c r="AE53" s="167"/>
      <c r="AF53" s="169"/>
      <c r="AG53" s="52"/>
      <c r="AH53" s="52"/>
      <c r="AI53" s="170"/>
      <c r="AJ53" s="3"/>
    </row>
    <row r="54" spans="1:36" ht="23.25" customHeight="1" x14ac:dyDescent="0.2">
      <c r="A54" s="155" t="s">
        <v>392</v>
      </c>
      <c r="B54" s="44" t="s">
        <v>51</v>
      </c>
      <c r="C54" s="45" t="s">
        <v>118</v>
      </c>
      <c r="D54" s="44" t="s">
        <v>88</v>
      </c>
      <c r="E54" s="44" t="s">
        <v>99</v>
      </c>
      <c r="F54" s="44" t="s">
        <v>177</v>
      </c>
      <c r="G54" s="46" t="s">
        <v>48</v>
      </c>
      <c r="H54" s="47" t="str">
        <f t="shared" si="2"/>
        <v>Subdirector Administrativo</v>
      </c>
      <c r="I54" s="85"/>
      <c r="J54" s="85"/>
      <c r="K54" s="65"/>
      <c r="L54" s="65"/>
      <c r="M54" s="65"/>
      <c r="N54" s="65"/>
      <c r="O54" s="65"/>
      <c r="P54" s="65"/>
      <c r="Q54" s="65"/>
      <c r="R54" s="65"/>
      <c r="S54" s="65"/>
      <c r="T54" s="65"/>
      <c r="U54" s="65"/>
      <c r="V54" s="65"/>
      <c r="W54" s="44" t="s">
        <v>132</v>
      </c>
      <c r="X54" s="66">
        <v>0.01</v>
      </c>
      <c r="Y54" s="48"/>
      <c r="Z54" s="45"/>
      <c r="AA54" s="89"/>
      <c r="AB54" s="44"/>
      <c r="AC54" s="81">
        <f t="shared" ca="1" si="3"/>
        <v>0</v>
      </c>
      <c r="AD54" s="81">
        <f t="shared" ca="1" si="4"/>
        <v>0.01</v>
      </c>
      <c r="AE54" s="167"/>
      <c r="AF54" s="169"/>
      <c r="AG54" s="52"/>
      <c r="AH54" s="52"/>
      <c r="AI54" s="170"/>
      <c r="AJ54" s="3"/>
    </row>
    <row r="55" spans="1:36" ht="23.25" hidden="1" customHeight="1" x14ac:dyDescent="0.2">
      <c r="A55" s="121" t="s">
        <v>394</v>
      </c>
      <c r="B55" s="44" t="s">
        <v>51</v>
      </c>
      <c r="C55" s="86" t="s">
        <v>276</v>
      </c>
      <c r="D55" s="44" t="s">
        <v>77</v>
      </c>
      <c r="E55" s="44" t="s">
        <v>98</v>
      </c>
      <c r="F55" s="44" t="s">
        <v>177</v>
      </c>
      <c r="G55" s="67" t="s">
        <v>42</v>
      </c>
      <c r="H55" s="47" t="str">
        <f t="shared" si="2"/>
        <v>Subdirector Administrativo</v>
      </c>
      <c r="I55" s="48">
        <v>43955</v>
      </c>
      <c r="J55" s="111">
        <v>44165</v>
      </c>
      <c r="K55" s="65"/>
      <c r="L55" s="65"/>
      <c r="M55" s="65"/>
      <c r="N55" s="65"/>
      <c r="O55" s="65"/>
      <c r="P55" s="65"/>
      <c r="Q55" s="65"/>
      <c r="R55" s="65"/>
      <c r="S55" s="65"/>
      <c r="T55" s="65"/>
      <c r="U55" s="65"/>
      <c r="V55" s="65"/>
      <c r="W55" s="44" t="s">
        <v>132</v>
      </c>
      <c r="X55" s="66"/>
      <c r="Y55" s="65"/>
      <c r="Z55" s="45"/>
      <c r="AA55" s="89"/>
      <c r="AB55" s="44"/>
      <c r="AC55" s="161">
        <f t="shared" ca="1" si="3"/>
        <v>0</v>
      </c>
      <c r="AD55" s="161">
        <f t="shared" ca="1" si="4"/>
        <v>0</v>
      </c>
      <c r="AE55" s="167"/>
      <c r="AF55" s="169"/>
      <c r="AG55" s="52"/>
      <c r="AH55" s="52"/>
      <c r="AI55" s="170"/>
      <c r="AJ55" s="3"/>
    </row>
    <row r="56" spans="1:36" ht="23.25" customHeight="1" x14ac:dyDescent="0.2">
      <c r="A56" s="121" t="s">
        <v>425</v>
      </c>
      <c r="B56" s="44" t="s">
        <v>51</v>
      </c>
      <c r="C56" s="45" t="s">
        <v>120</v>
      </c>
      <c r="D56" s="44" t="s">
        <v>149</v>
      </c>
      <c r="E56" s="44" t="s">
        <v>99</v>
      </c>
      <c r="F56" s="44" t="s">
        <v>177</v>
      </c>
      <c r="G56" s="59" t="s">
        <v>168</v>
      </c>
      <c r="H56" s="47" t="str">
        <f t="shared" si="2"/>
        <v>Director de Gestión Corporativa y CID</v>
      </c>
      <c r="I56" s="48">
        <v>43832</v>
      </c>
      <c r="J56" s="48">
        <v>43860</v>
      </c>
      <c r="K56" s="65"/>
      <c r="L56" s="65"/>
      <c r="M56" s="65"/>
      <c r="N56" s="65"/>
      <c r="O56" s="65"/>
      <c r="P56" s="65"/>
      <c r="Q56" s="65"/>
      <c r="R56" s="65"/>
      <c r="S56" s="65"/>
      <c r="T56" s="65"/>
      <c r="U56" s="65"/>
      <c r="V56" s="65"/>
      <c r="W56" s="44" t="s">
        <v>132</v>
      </c>
      <c r="X56" s="66">
        <v>0.01</v>
      </c>
      <c r="Y56" s="48">
        <v>43861</v>
      </c>
      <c r="Z56" s="89" t="s">
        <v>304</v>
      </c>
      <c r="AA56" s="89" t="s">
        <v>497</v>
      </c>
      <c r="AB56" s="44" t="s">
        <v>189</v>
      </c>
      <c r="AC56" s="94">
        <f t="shared" ca="1" si="3"/>
        <v>1.0000000000000002E-2</v>
      </c>
      <c r="AD56" s="94">
        <f t="shared" ca="1" si="4"/>
        <v>0</v>
      </c>
      <c r="AE56" s="167"/>
      <c r="AF56" s="169"/>
      <c r="AG56" s="52"/>
      <c r="AH56" s="52"/>
      <c r="AI56" s="170"/>
      <c r="AJ56" s="3"/>
    </row>
    <row r="57" spans="1:36" ht="23.25" customHeight="1" x14ac:dyDescent="0.2">
      <c r="A57" s="121" t="s">
        <v>425</v>
      </c>
      <c r="B57" s="44" t="s">
        <v>51</v>
      </c>
      <c r="C57" s="45" t="s">
        <v>286</v>
      </c>
      <c r="D57" s="44" t="s">
        <v>101</v>
      </c>
      <c r="E57" s="44" t="s">
        <v>101</v>
      </c>
      <c r="F57" s="44" t="s">
        <v>177</v>
      </c>
      <c r="G57" s="59" t="s">
        <v>168</v>
      </c>
      <c r="H57" s="47" t="str">
        <f t="shared" si="2"/>
        <v>Líderes de Cada Proceso</v>
      </c>
      <c r="I57" s="70">
        <v>43838</v>
      </c>
      <c r="J57" s="70">
        <v>43847</v>
      </c>
      <c r="K57" s="65"/>
      <c r="L57" s="65"/>
      <c r="M57" s="65"/>
      <c r="N57" s="65"/>
      <c r="O57" s="65"/>
      <c r="P57" s="65"/>
      <c r="Q57" s="65"/>
      <c r="R57" s="65"/>
      <c r="S57" s="65"/>
      <c r="T57" s="65"/>
      <c r="U57" s="65"/>
      <c r="V57" s="65"/>
      <c r="W57" s="44" t="s">
        <v>132</v>
      </c>
      <c r="X57" s="66">
        <v>0.01</v>
      </c>
      <c r="Y57" s="48">
        <v>43847</v>
      </c>
      <c r="Z57" s="89" t="s">
        <v>305</v>
      </c>
      <c r="AA57" s="89" t="s">
        <v>330</v>
      </c>
      <c r="AB57" s="44" t="s">
        <v>189</v>
      </c>
      <c r="AC57" s="94">
        <f t="shared" ca="1" si="3"/>
        <v>1.0000000000000002E-2</v>
      </c>
      <c r="AD57" s="94">
        <f t="shared" ca="1" si="4"/>
        <v>0</v>
      </c>
      <c r="AE57" s="167"/>
      <c r="AF57" s="169"/>
      <c r="AG57" s="52"/>
      <c r="AH57" s="52"/>
      <c r="AI57" s="170"/>
      <c r="AJ57" s="3"/>
    </row>
    <row r="58" spans="1:36" ht="23.25" customHeight="1" x14ac:dyDescent="0.2">
      <c r="A58" s="121" t="s">
        <v>392</v>
      </c>
      <c r="B58" s="44" t="s">
        <v>51</v>
      </c>
      <c r="C58" s="45" t="s">
        <v>120</v>
      </c>
      <c r="D58" s="44" t="s">
        <v>149</v>
      </c>
      <c r="E58" s="44" t="s">
        <v>99</v>
      </c>
      <c r="F58" s="44" t="s">
        <v>177</v>
      </c>
      <c r="G58" s="59" t="s">
        <v>168</v>
      </c>
      <c r="H58" s="47" t="str">
        <f t="shared" si="2"/>
        <v>Director de Gestión Corporativa y CID</v>
      </c>
      <c r="I58" s="48">
        <v>44013</v>
      </c>
      <c r="J58" s="48">
        <v>44041</v>
      </c>
      <c r="K58" s="65"/>
      <c r="L58" s="65"/>
      <c r="M58" s="65"/>
      <c r="N58" s="65"/>
      <c r="O58" s="65"/>
      <c r="P58" s="65"/>
      <c r="Q58" s="65"/>
      <c r="R58" s="65"/>
      <c r="S58" s="65"/>
      <c r="T58" s="65"/>
      <c r="U58" s="65"/>
      <c r="V58" s="65"/>
      <c r="W58" s="44" t="s">
        <v>132</v>
      </c>
      <c r="X58" s="66">
        <v>0.01</v>
      </c>
      <c r="Y58" s="48"/>
      <c r="Z58" s="45"/>
      <c r="AA58" s="89"/>
      <c r="AB58" s="44"/>
      <c r="AC58" s="95">
        <f t="shared" ca="1" si="3"/>
        <v>0</v>
      </c>
      <c r="AD58" s="95">
        <f t="shared" ca="1" si="4"/>
        <v>0.01</v>
      </c>
      <c r="AE58" s="167"/>
      <c r="AF58" s="169"/>
      <c r="AG58" s="52"/>
      <c r="AH58" s="52"/>
      <c r="AI58" s="170"/>
      <c r="AJ58" s="3"/>
    </row>
    <row r="59" spans="1:36" ht="23.25" customHeight="1" x14ac:dyDescent="0.2">
      <c r="A59" s="121" t="s">
        <v>425</v>
      </c>
      <c r="B59" s="44" t="s">
        <v>45</v>
      </c>
      <c r="C59" s="45" t="s">
        <v>245</v>
      </c>
      <c r="D59" s="44" t="s">
        <v>91</v>
      </c>
      <c r="E59" s="44" t="s">
        <v>100</v>
      </c>
      <c r="F59" s="44" t="s">
        <v>177</v>
      </c>
      <c r="G59" s="59" t="s">
        <v>176</v>
      </c>
      <c r="H59" s="47" t="str">
        <f t="shared" ref="H59:H90" si="5">IF(LEN(D59)&gt;0,VLOOKUP(D59,PROCESO2,3,0),"")</f>
        <v>Asesor de Control Interno</v>
      </c>
      <c r="I59" s="48">
        <v>43864</v>
      </c>
      <c r="J59" s="48">
        <v>43882</v>
      </c>
      <c r="K59" s="65"/>
      <c r="L59" s="65"/>
      <c r="M59" s="65"/>
      <c r="N59" s="65"/>
      <c r="O59" s="65"/>
      <c r="P59" s="65"/>
      <c r="Q59" s="65"/>
      <c r="R59" s="65"/>
      <c r="S59" s="65"/>
      <c r="T59" s="65"/>
      <c r="U59" s="65"/>
      <c r="V59" s="65"/>
      <c r="W59" s="44" t="s">
        <v>247</v>
      </c>
      <c r="X59" s="49">
        <v>5.0000000000000001E-3</v>
      </c>
      <c r="Y59" s="48">
        <v>43880</v>
      </c>
      <c r="Z59" s="89" t="s">
        <v>498</v>
      </c>
      <c r="AA59" s="89" t="s">
        <v>331</v>
      </c>
      <c r="AB59" s="44" t="s">
        <v>58</v>
      </c>
      <c r="AC59" s="94">
        <f t="shared" ca="1" si="3"/>
        <v>5.0000000000000001E-3</v>
      </c>
      <c r="AD59" s="94">
        <f t="shared" ca="1" si="4"/>
        <v>0</v>
      </c>
      <c r="AE59" s="167"/>
      <c r="AF59" s="169"/>
      <c r="AG59" s="52"/>
      <c r="AH59" s="52"/>
      <c r="AI59" s="170"/>
      <c r="AJ59" s="3"/>
    </row>
    <row r="60" spans="1:36" ht="23.25" customHeight="1" x14ac:dyDescent="0.2">
      <c r="A60" s="121" t="s">
        <v>425</v>
      </c>
      <c r="B60" s="44" t="s">
        <v>45</v>
      </c>
      <c r="C60" s="45" t="s">
        <v>203</v>
      </c>
      <c r="D60" s="44" t="s">
        <v>91</v>
      </c>
      <c r="E60" s="44" t="s">
        <v>100</v>
      </c>
      <c r="F60" s="44" t="s">
        <v>177</v>
      </c>
      <c r="G60" s="46" t="s">
        <v>169</v>
      </c>
      <c r="H60" s="47" t="str">
        <f t="shared" si="5"/>
        <v>Asesor de Control Interno</v>
      </c>
      <c r="I60" s="48">
        <v>43832</v>
      </c>
      <c r="J60" s="48">
        <v>43839</v>
      </c>
      <c r="K60" s="65"/>
      <c r="L60" s="65"/>
      <c r="M60" s="65"/>
      <c r="N60" s="65"/>
      <c r="O60" s="65"/>
      <c r="P60" s="65"/>
      <c r="Q60" s="65"/>
      <c r="R60" s="65"/>
      <c r="S60" s="65"/>
      <c r="T60" s="65"/>
      <c r="U60" s="65"/>
      <c r="V60" s="65"/>
      <c r="W60" s="44" t="s">
        <v>231</v>
      </c>
      <c r="X60" s="66">
        <v>1.5E-3</v>
      </c>
      <c r="Y60" s="48">
        <v>43839</v>
      </c>
      <c r="Z60" s="89" t="s">
        <v>301</v>
      </c>
      <c r="AA60" s="45" t="s">
        <v>349</v>
      </c>
      <c r="AB60" s="44" t="s">
        <v>58</v>
      </c>
      <c r="AC60" s="94">
        <f t="shared" ca="1" si="3"/>
        <v>1.5E-3</v>
      </c>
      <c r="AD60" s="94">
        <f t="shared" ca="1" si="4"/>
        <v>0</v>
      </c>
      <c r="AE60" s="167"/>
      <c r="AF60" s="169"/>
      <c r="AG60" s="52"/>
      <c r="AH60" s="52"/>
      <c r="AI60" s="170"/>
      <c r="AJ60" s="3"/>
    </row>
    <row r="61" spans="1:36" ht="23.25" customHeight="1" x14ac:dyDescent="0.2">
      <c r="A61" s="121" t="s">
        <v>425</v>
      </c>
      <c r="B61" s="44" t="s">
        <v>45</v>
      </c>
      <c r="C61" s="45" t="s">
        <v>203</v>
      </c>
      <c r="D61" s="44" t="s">
        <v>91</v>
      </c>
      <c r="E61" s="44" t="s">
        <v>100</v>
      </c>
      <c r="F61" s="44" t="s">
        <v>177</v>
      </c>
      <c r="G61" s="46" t="s">
        <v>169</v>
      </c>
      <c r="H61" s="47" t="str">
        <f t="shared" si="5"/>
        <v>Asesor de Control Interno</v>
      </c>
      <c r="I61" s="48">
        <v>43864</v>
      </c>
      <c r="J61" s="48">
        <v>43868</v>
      </c>
      <c r="K61" s="65"/>
      <c r="L61" s="65"/>
      <c r="M61" s="65"/>
      <c r="N61" s="65"/>
      <c r="O61" s="65"/>
      <c r="P61" s="65"/>
      <c r="Q61" s="65"/>
      <c r="R61" s="65"/>
      <c r="S61" s="65"/>
      <c r="T61" s="65"/>
      <c r="U61" s="65"/>
      <c r="V61" s="65"/>
      <c r="W61" s="44" t="s">
        <v>231</v>
      </c>
      <c r="X61" s="66">
        <v>1.5E-3</v>
      </c>
      <c r="Y61" s="48">
        <v>43871</v>
      </c>
      <c r="Z61" s="89" t="s">
        <v>302</v>
      </c>
      <c r="AA61" s="45" t="s">
        <v>350</v>
      </c>
      <c r="AB61" s="44" t="s">
        <v>58</v>
      </c>
      <c r="AC61" s="94">
        <f t="shared" ca="1" si="3"/>
        <v>1.5E-3</v>
      </c>
      <c r="AD61" s="94">
        <f t="shared" ca="1" si="4"/>
        <v>0</v>
      </c>
      <c r="AE61" s="167"/>
      <c r="AF61" s="169"/>
      <c r="AG61" s="52"/>
      <c r="AH61" s="52"/>
      <c r="AI61" s="170"/>
      <c r="AJ61" s="3"/>
    </row>
    <row r="62" spans="1:36" ht="23.25" customHeight="1" x14ac:dyDescent="0.2">
      <c r="A62" s="121" t="s">
        <v>425</v>
      </c>
      <c r="B62" s="44" t="s">
        <v>45</v>
      </c>
      <c r="C62" s="45" t="s">
        <v>203</v>
      </c>
      <c r="D62" s="44" t="s">
        <v>91</v>
      </c>
      <c r="E62" s="44" t="s">
        <v>100</v>
      </c>
      <c r="F62" s="44" t="s">
        <v>177</v>
      </c>
      <c r="G62" s="46" t="s">
        <v>169</v>
      </c>
      <c r="H62" s="47" t="str">
        <f t="shared" si="5"/>
        <v>Asesor de Control Interno</v>
      </c>
      <c r="I62" s="48">
        <v>43892</v>
      </c>
      <c r="J62" s="48">
        <v>43896</v>
      </c>
      <c r="K62" s="65"/>
      <c r="L62" s="65"/>
      <c r="M62" s="65"/>
      <c r="N62" s="65"/>
      <c r="O62" s="65"/>
      <c r="P62" s="65"/>
      <c r="Q62" s="65"/>
      <c r="R62" s="65"/>
      <c r="S62" s="65"/>
      <c r="T62" s="65"/>
      <c r="U62" s="65"/>
      <c r="V62" s="65"/>
      <c r="W62" s="44" t="s">
        <v>231</v>
      </c>
      <c r="X62" s="66">
        <v>1.5E-3</v>
      </c>
      <c r="Y62" s="48">
        <v>43899</v>
      </c>
      <c r="Z62" s="89" t="s">
        <v>302</v>
      </c>
      <c r="AA62" s="45" t="s">
        <v>351</v>
      </c>
      <c r="AB62" s="44" t="s">
        <v>58</v>
      </c>
      <c r="AC62" s="94">
        <f t="shared" ca="1" si="3"/>
        <v>1.5E-3</v>
      </c>
      <c r="AD62" s="94">
        <f t="shared" ca="1" si="4"/>
        <v>0</v>
      </c>
      <c r="AE62" s="167"/>
      <c r="AF62" s="169"/>
      <c r="AG62" s="52"/>
      <c r="AH62" s="52"/>
      <c r="AI62" s="170"/>
      <c r="AJ62" s="3"/>
    </row>
    <row r="63" spans="1:36" ht="23.25" customHeight="1" x14ac:dyDescent="0.2">
      <c r="A63" s="121" t="s">
        <v>425</v>
      </c>
      <c r="B63" s="44" t="s">
        <v>45</v>
      </c>
      <c r="C63" s="45" t="s">
        <v>203</v>
      </c>
      <c r="D63" s="44" t="s">
        <v>91</v>
      </c>
      <c r="E63" s="44" t="s">
        <v>100</v>
      </c>
      <c r="F63" s="44" t="s">
        <v>177</v>
      </c>
      <c r="G63" s="46" t="s">
        <v>169</v>
      </c>
      <c r="H63" s="47" t="str">
        <f t="shared" si="5"/>
        <v>Asesor de Control Interno</v>
      </c>
      <c r="I63" s="48">
        <v>43922</v>
      </c>
      <c r="J63" s="48">
        <v>43928</v>
      </c>
      <c r="K63" s="65"/>
      <c r="L63" s="65"/>
      <c r="M63" s="65"/>
      <c r="N63" s="65"/>
      <c r="O63" s="65"/>
      <c r="P63" s="65"/>
      <c r="Q63" s="65"/>
      <c r="R63" s="65"/>
      <c r="S63" s="65"/>
      <c r="T63" s="65"/>
      <c r="U63" s="65"/>
      <c r="V63" s="65"/>
      <c r="W63" s="44" t="s">
        <v>231</v>
      </c>
      <c r="X63" s="66">
        <v>1.5E-3</v>
      </c>
      <c r="Y63" s="48">
        <v>43929</v>
      </c>
      <c r="Z63" s="89" t="s">
        <v>302</v>
      </c>
      <c r="AA63" s="45" t="s">
        <v>352</v>
      </c>
      <c r="AB63" s="44" t="s">
        <v>58</v>
      </c>
      <c r="AC63" s="94">
        <f t="shared" ca="1" si="3"/>
        <v>1.5E-3</v>
      </c>
      <c r="AD63" s="94">
        <f t="shared" ca="1" si="4"/>
        <v>0</v>
      </c>
      <c r="AE63" s="167"/>
      <c r="AF63" s="169"/>
      <c r="AG63" s="52"/>
      <c r="AH63" s="52"/>
      <c r="AI63" s="170"/>
      <c r="AJ63" s="3"/>
    </row>
    <row r="64" spans="1:36" ht="23.25" customHeight="1" x14ac:dyDescent="0.2">
      <c r="A64" s="121" t="s">
        <v>425</v>
      </c>
      <c r="B64" s="44" t="s">
        <v>45</v>
      </c>
      <c r="C64" s="45" t="s">
        <v>203</v>
      </c>
      <c r="D64" s="44" t="s">
        <v>91</v>
      </c>
      <c r="E64" s="44" t="s">
        <v>100</v>
      </c>
      <c r="F64" s="44" t="s">
        <v>177</v>
      </c>
      <c r="G64" s="46" t="s">
        <v>169</v>
      </c>
      <c r="H64" s="47" t="str">
        <f t="shared" si="5"/>
        <v>Asesor de Control Interno</v>
      </c>
      <c r="I64" s="48">
        <v>43955</v>
      </c>
      <c r="J64" s="48">
        <v>43959</v>
      </c>
      <c r="K64" s="65"/>
      <c r="L64" s="65"/>
      <c r="M64" s="65"/>
      <c r="N64" s="65"/>
      <c r="O64" s="65"/>
      <c r="P64" s="65"/>
      <c r="Q64" s="65"/>
      <c r="R64" s="65"/>
      <c r="S64" s="65"/>
      <c r="T64" s="65"/>
      <c r="U64" s="65"/>
      <c r="V64" s="65"/>
      <c r="W64" s="44" t="s">
        <v>231</v>
      </c>
      <c r="X64" s="66">
        <v>1.5E-3</v>
      </c>
      <c r="Y64" s="48">
        <v>43956</v>
      </c>
      <c r="Z64" s="89" t="s">
        <v>367</v>
      </c>
      <c r="AA64" s="89" t="s">
        <v>499</v>
      </c>
      <c r="AB64" s="44" t="s">
        <v>58</v>
      </c>
      <c r="AC64" s="94">
        <f t="shared" ca="1" si="3"/>
        <v>1.5E-3</v>
      </c>
      <c r="AD64" s="94">
        <f t="shared" ca="1" si="4"/>
        <v>0</v>
      </c>
      <c r="AE64" s="167"/>
      <c r="AF64" s="169"/>
      <c r="AG64" s="52"/>
      <c r="AH64" s="52"/>
      <c r="AI64" s="170"/>
      <c r="AJ64" s="3"/>
    </row>
    <row r="65" spans="1:36" ht="23.25" customHeight="1" x14ac:dyDescent="0.2">
      <c r="A65" s="121" t="s">
        <v>425</v>
      </c>
      <c r="B65" s="44" t="s">
        <v>45</v>
      </c>
      <c r="C65" s="45" t="s">
        <v>203</v>
      </c>
      <c r="D65" s="44" t="s">
        <v>91</v>
      </c>
      <c r="E65" s="44" t="s">
        <v>100</v>
      </c>
      <c r="F65" s="44" t="s">
        <v>177</v>
      </c>
      <c r="G65" s="46" t="s">
        <v>169</v>
      </c>
      <c r="H65" s="47" t="str">
        <f t="shared" si="5"/>
        <v>Asesor de Control Interno</v>
      </c>
      <c r="I65" s="48">
        <v>43983</v>
      </c>
      <c r="J65" s="48">
        <v>43987</v>
      </c>
      <c r="K65" s="65"/>
      <c r="L65" s="65"/>
      <c r="M65" s="65"/>
      <c r="N65" s="65"/>
      <c r="O65" s="65"/>
      <c r="P65" s="65"/>
      <c r="Q65" s="65"/>
      <c r="R65" s="65"/>
      <c r="S65" s="65"/>
      <c r="T65" s="65"/>
      <c r="U65" s="65"/>
      <c r="V65" s="65"/>
      <c r="W65" s="44" t="s">
        <v>231</v>
      </c>
      <c r="X65" s="66">
        <v>1.5E-3</v>
      </c>
      <c r="Y65" s="48">
        <v>43991</v>
      </c>
      <c r="Z65" s="89" t="s">
        <v>367</v>
      </c>
      <c r="AA65" s="89" t="s">
        <v>500</v>
      </c>
      <c r="AB65" s="44" t="s">
        <v>58</v>
      </c>
      <c r="AC65" s="94">
        <f t="shared" ca="1" si="3"/>
        <v>1.5E-3</v>
      </c>
      <c r="AD65" s="94">
        <f t="shared" ca="1" si="4"/>
        <v>0</v>
      </c>
      <c r="AE65" s="167"/>
      <c r="AF65" s="169"/>
      <c r="AG65" s="52"/>
      <c r="AH65" s="52"/>
      <c r="AI65" s="170"/>
      <c r="AJ65" s="3"/>
    </row>
    <row r="66" spans="1:36" ht="23.25" customHeight="1" x14ac:dyDescent="0.2">
      <c r="A66" s="121" t="s">
        <v>392</v>
      </c>
      <c r="B66" s="44" t="s">
        <v>45</v>
      </c>
      <c r="C66" s="45" t="s">
        <v>203</v>
      </c>
      <c r="D66" s="44" t="s">
        <v>91</v>
      </c>
      <c r="E66" s="44" t="s">
        <v>100</v>
      </c>
      <c r="F66" s="44" t="s">
        <v>177</v>
      </c>
      <c r="G66" s="46" t="s">
        <v>169</v>
      </c>
      <c r="H66" s="47" t="str">
        <f t="shared" si="5"/>
        <v>Asesor de Control Interno</v>
      </c>
      <c r="I66" s="48">
        <v>44013</v>
      </c>
      <c r="J66" s="48">
        <v>44019</v>
      </c>
      <c r="K66" s="65"/>
      <c r="L66" s="65"/>
      <c r="M66" s="65"/>
      <c r="N66" s="65"/>
      <c r="O66" s="65"/>
      <c r="P66" s="65"/>
      <c r="Q66" s="65"/>
      <c r="R66" s="65"/>
      <c r="S66" s="65"/>
      <c r="T66" s="65"/>
      <c r="U66" s="65"/>
      <c r="V66" s="65"/>
      <c r="W66" s="44" t="s">
        <v>231</v>
      </c>
      <c r="X66" s="66">
        <v>1.5E-3</v>
      </c>
      <c r="Y66" s="48"/>
      <c r="Z66" s="45"/>
      <c r="AA66" s="89"/>
      <c r="AB66" s="44" t="s">
        <v>58</v>
      </c>
      <c r="AC66" s="94">
        <f t="shared" ca="1" si="3"/>
        <v>1.5E-3</v>
      </c>
      <c r="AD66" s="94">
        <f t="shared" ca="1" si="4"/>
        <v>0</v>
      </c>
      <c r="AE66" s="167"/>
      <c r="AF66" s="169"/>
      <c r="AG66" s="52"/>
      <c r="AH66" s="52"/>
      <c r="AI66" s="170"/>
      <c r="AJ66" s="3"/>
    </row>
    <row r="67" spans="1:36" ht="23.25" customHeight="1" x14ac:dyDescent="0.2">
      <c r="A67" s="121" t="s">
        <v>392</v>
      </c>
      <c r="B67" s="44" t="s">
        <v>45</v>
      </c>
      <c r="C67" s="45" t="s">
        <v>203</v>
      </c>
      <c r="D67" s="44" t="s">
        <v>91</v>
      </c>
      <c r="E67" s="44" t="s">
        <v>100</v>
      </c>
      <c r="F67" s="44" t="s">
        <v>177</v>
      </c>
      <c r="G67" s="46" t="s">
        <v>169</v>
      </c>
      <c r="H67" s="47" t="str">
        <f t="shared" si="5"/>
        <v>Asesor de Control Interno</v>
      </c>
      <c r="I67" s="48">
        <v>44046</v>
      </c>
      <c r="J67" s="48">
        <v>44053</v>
      </c>
      <c r="K67" s="65"/>
      <c r="L67" s="65"/>
      <c r="M67" s="65"/>
      <c r="N67" s="65"/>
      <c r="O67" s="65"/>
      <c r="P67" s="65"/>
      <c r="Q67" s="65"/>
      <c r="R67" s="65"/>
      <c r="S67" s="65"/>
      <c r="T67" s="65"/>
      <c r="U67" s="65"/>
      <c r="V67" s="65"/>
      <c r="W67" s="44" t="s">
        <v>231</v>
      </c>
      <c r="X67" s="66">
        <v>1.5E-3</v>
      </c>
      <c r="Y67" s="48"/>
      <c r="Z67" s="45"/>
      <c r="AA67" s="89"/>
      <c r="AB67" s="44"/>
      <c r="AC67" s="81">
        <f t="shared" ca="1" si="3"/>
        <v>0</v>
      </c>
      <c r="AD67" s="81">
        <f t="shared" ca="1" si="4"/>
        <v>1.5E-3</v>
      </c>
      <c r="AE67" s="167"/>
      <c r="AF67" s="169"/>
      <c r="AG67" s="52"/>
      <c r="AH67" s="52"/>
      <c r="AI67" s="170"/>
      <c r="AJ67" s="3"/>
    </row>
    <row r="68" spans="1:36" ht="23.25" customHeight="1" x14ac:dyDescent="0.2">
      <c r="A68" s="121" t="s">
        <v>392</v>
      </c>
      <c r="B68" s="44" t="s">
        <v>45</v>
      </c>
      <c r="C68" s="45" t="s">
        <v>203</v>
      </c>
      <c r="D68" s="44" t="s">
        <v>91</v>
      </c>
      <c r="E68" s="44" t="s">
        <v>100</v>
      </c>
      <c r="F68" s="44" t="s">
        <v>177</v>
      </c>
      <c r="G68" s="46" t="s">
        <v>169</v>
      </c>
      <c r="H68" s="47" t="str">
        <f t="shared" si="5"/>
        <v>Asesor de Control Interno</v>
      </c>
      <c r="I68" s="48">
        <v>44075</v>
      </c>
      <c r="J68" s="48">
        <v>44081</v>
      </c>
      <c r="K68" s="65"/>
      <c r="L68" s="65"/>
      <c r="M68" s="65"/>
      <c r="N68" s="65"/>
      <c r="O68" s="65"/>
      <c r="P68" s="65"/>
      <c r="Q68" s="65"/>
      <c r="R68" s="65"/>
      <c r="S68" s="65"/>
      <c r="T68" s="65"/>
      <c r="U68" s="65"/>
      <c r="V68" s="65"/>
      <c r="W68" s="44" t="s">
        <v>231</v>
      </c>
      <c r="X68" s="66">
        <v>1.5E-3</v>
      </c>
      <c r="Y68" s="48"/>
      <c r="Z68" s="45"/>
      <c r="AA68" s="89"/>
      <c r="AB68" s="44"/>
      <c r="AC68" s="81">
        <f t="shared" ca="1" si="3"/>
        <v>0</v>
      </c>
      <c r="AD68" s="81">
        <f t="shared" ca="1" si="4"/>
        <v>1.5E-3</v>
      </c>
      <c r="AE68" s="167"/>
      <c r="AF68" s="169"/>
      <c r="AG68" s="52"/>
      <c r="AH68" s="52"/>
      <c r="AI68" s="170"/>
      <c r="AJ68" s="3"/>
    </row>
    <row r="69" spans="1:36" ht="23.25" customHeight="1" x14ac:dyDescent="0.2">
      <c r="A69" s="121" t="s">
        <v>392</v>
      </c>
      <c r="B69" s="44" t="s">
        <v>45</v>
      </c>
      <c r="C69" s="45" t="s">
        <v>203</v>
      </c>
      <c r="D69" s="44" t="s">
        <v>91</v>
      </c>
      <c r="E69" s="44" t="s">
        <v>100</v>
      </c>
      <c r="F69" s="44" t="s">
        <v>177</v>
      </c>
      <c r="G69" s="46" t="s">
        <v>169</v>
      </c>
      <c r="H69" s="47" t="str">
        <f t="shared" si="5"/>
        <v>Asesor de Control Interno</v>
      </c>
      <c r="I69" s="48">
        <v>44105</v>
      </c>
      <c r="J69" s="48">
        <v>44111</v>
      </c>
      <c r="K69" s="65"/>
      <c r="L69" s="65"/>
      <c r="M69" s="65"/>
      <c r="N69" s="65"/>
      <c r="O69" s="65"/>
      <c r="P69" s="65"/>
      <c r="Q69" s="65"/>
      <c r="R69" s="65"/>
      <c r="S69" s="65"/>
      <c r="T69" s="65"/>
      <c r="U69" s="65"/>
      <c r="V69" s="65"/>
      <c r="W69" s="44" t="s">
        <v>231</v>
      </c>
      <c r="X69" s="66">
        <v>1.5E-3</v>
      </c>
      <c r="Y69" s="48"/>
      <c r="Z69" s="45"/>
      <c r="AA69" s="89"/>
      <c r="AB69" s="44"/>
      <c r="AC69" s="81">
        <f t="shared" ca="1" si="3"/>
        <v>0</v>
      </c>
      <c r="AD69" s="81">
        <f t="shared" ca="1" si="4"/>
        <v>1.5E-3</v>
      </c>
      <c r="AE69" s="167"/>
      <c r="AF69" s="169"/>
      <c r="AG69" s="52"/>
      <c r="AH69" s="52"/>
      <c r="AI69" s="170"/>
      <c r="AJ69" s="3"/>
    </row>
    <row r="70" spans="1:36" ht="23.25" customHeight="1" x14ac:dyDescent="0.2">
      <c r="A70" s="121" t="s">
        <v>392</v>
      </c>
      <c r="B70" s="44" t="s">
        <v>45</v>
      </c>
      <c r="C70" s="45" t="s">
        <v>203</v>
      </c>
      <c r="D70" s="44" t="s">
        <v>91</v>
      </c>
      <c r="E70" s="44" t="s">
        <v>100</v>
      </c>
      <c r="F70" s="44" t="s">
        <v>177</v>
      </c>
      <c r="G70" s="46" t="s">
        <v>169</v>
      </c>
      <c r="H70" s="47" t="str">
        <f t="shared" si="5"/>
        <v>Asesor de Control Interno</v>
      </c>
      <c r="I70" s="48">
        <v>44138</v>
      </c>
      <c r="J70" s="48">
        <v>44144</v>
      </c>
      <c r="K70" s="65"/>
      <c r="L70" s="65"/>
      <c r="M70" s="65"/>
      <c r="N70" s="65"/>
      <c r="O70" s="65"/>
      <c r="P70" s="65"/>
      <c r="Q70" s="65"/>
      <c r="R70" s="65"/>
      <c r="S70" s="65"/>
      <c r="T70" s="65"/>
      <c r="U70" s="65"/>
      <c r="V70" s="65"/>
      <c r="W70" s="44" t="s">
        <v>231</v>
      </c>
      <c r="X70" s="66">
        <v>1.5E-3</v>
      </c>
      <c r="Y70" s="48"/>
      <c r="Z70" s="45"/>
      <c r="AA70" s="89"/>
      <c r="AB70" s="44"/>
      <c r="AC70" s="81">
        <f t="shared" ca="1" si="3"/>
        <v>0</v>
      </c>
      <c r="AD70" s="81">
        <f t="shared" ca="1" si="4"/>
        <v>1.5E-3</v>
      </c>
      <c r="AE70" s="167"/>
      <c r="AF70" s="169"/>
      <c r="AG70" s="52"/>
      <c r="AH70" s="52"/>
      <c r="AI70" s="170"/>
      <c r="AJ70" s="3"/>
    </row>
    <row r="71" spans="1:36" ht="23.25" customHeight="1" x14ac:dyDescent="0.2">
      <c r="A71" s="121" t="s">
        <v>392</v>
      </c>
      <c r="B71" s="44" t="s">
        <v>45</v>
      </c>
      <c r="C71" s="45" t="s">
        <v>203</v>
      </c>
      <c r="D71" s="44" t="s">
        <v>91</v>
      </c>
      <c r="E71" s="44" t="s">
        <v>100</v>
      </c>
      <c r="F71" s="44" t="s">
        <v>177</v>
      </c>
      <c r="G71" s="46" t="s">
        <v>169</v>
      </c>
      <c r="H71" s="47" t="str">
        <f t="shared" si="5"/>
        <v>Asesor de Control Interno</v>
      </c>
      <c r="I71" s="48">
        <v>44166</v>
      </c>
      <c r="J71" s="48">
        <v>44172</v>
      </c>
      <c r="K71" s="65"/>
      <c r="L71" s="65"/>
      <c r="M71" s="65"/>
      <c r="N71" s="65"/>
      <c r="O71" s="65"/>
      <c r="P71" s="65"/>
      <c r="Q71" s="65"/>
      <c r="R71" s="65"/>
      <c r="S71" s="65"/>
      <c r="T71" s="65"/>
      <c r="U71" s="65"/>
      <c r="V71" s="65"/>
      <c r="W71" s="44" t="s">
        <v>231</v>
      </c>
      <c r="X71" s="66">
        <v>1.5E-3</v>
      </c>
      <c r="Y71" s="48"/>
      <c r="Z71" s="45"/>
      <c r="AA71" s="89"/>
      <c r="AB71" s="44"/>
      <c r="AC71" s="81">
        <f t="shared" ca="1" si="3"/>
        <v>0</v>
      </c>
      <c r="AD71" s="81">
        <f t="shared" ca="1" si="4"/>
        <v>1.5E-3</v>
      </c>
      <c r="AE71" s="167"/>
      <c r="AF71" s="169"/>
      <c r="AG71" s="52"/>
      <c r="AH71" s="52"/>
      <c r="AI71" s="170"/>
      <c r="AJ71" s="3"/>
    </row>
    <row r="72" spans="1:36" ht="23.25" customHeight="1" x14ac:dyDescent="0.2">
      <c r="A72" s="121" t="s">
        <v>425</v>
      </c>
      <c r="B72" s="44" t="s">
        <v>45</v>
      </c>
      <c r="C72" s="45" t="s">
        <v>117</v>
      </c>
      <c r="D72" s="44" t="s">
        <v>91</v>
      </c>
      <c r="E72" s="44" t="s">
        <v>100</v>
      </c>
      <c r="F72" s="44" t="s">
        <v>177</v>
      </c>
      <c r="G72" s="59" t="s">
        <v>229</v>
      </c>
      <c r="H72" s="47" t="str">
        <f t="shared" si="5"/>
        <v>Asesor de Control Interno</v>
      </c>
      <c r="I72" s="48">
        <v>43832</v>
      </c>
      <c r="J72" s="48">
        <v>43839</v>
      </c>
      <c r="K72" s="65"/>
      <c r="L72" s="65"/>
      <c r="M72" s="65"/>
      <c r="N72" s="65"/>
      <c r="O72" s="65"/>
      <c r="P72" s="65"/>
      <c r="Q72" s="65"/>
      <c r="R72" s="65"/>
      <c r="S72" s="65"/>
      <c r="T72" s="65"/>
      <c r="U72" s="65"/>
      <c r="V72" s="65"/>
      <c r="W72" s="44" t="s">
        <v>230</v>
      </c>
      <c r="X72" s="66">
        <v>1.5E-3</v>
      </c>
      <c r="Y72" s="48">
        <v>43843</v>
      </c>
      <c r="Z72" s="89" t="s">
        <v>501</v>
      </c>
      <c r="AA72" s="89" t="s">
        <v>502</v>
      </c>
      <c r="AB72" s="44" t="s">
        <v>58</v>
      </c>
      <c r="AC72" s="94">
        <f t="shared" ca="1" si="3"/>
        <v>1.5E-3</v>
      </c>
      <c r="AD72" s="94">
        <f t="shared" ca="1" si="4"/>
        <v>0</v>
      </c>
      <c r="AE72" s="167"/>
      <c r="AF72" s="169"/>
      <c r="AG72" s="52"/>
      <c r="AH72" s="52"/>
      <c r="AI72" s="170"/>
      <c r="AJ72" s="3"/>
    </row>
    <row r="73" spans="1:36" ht="23.25" customHeight="1" x14ac:dyDescent="0.2">
      <c r="A73" s="121" t="s">
        <v>425</v>
      </c>
      <c r="B73" s="44" t="s">
        <v>45</v>
      </c>
      <c r="C73" s="45" t="s">
        <v>354</v>
      </c>
      <c r="D73" s="44" t="s">
        <v>91</v>
      </c>
      <c r="E73" s="44" t="s">
        <v>100</v>
      </c>
      <c r="F73" s="44" t="s">
        <v>177</v>
      </c>
      <c r="G73" s="59" t="s">
        <v>229</v>
      </c>
      <c r="H73" s="47" t="str">
        <f t="shared" si="5"/>
        <v>Asesor de Control Interno</v>
      </c>
      <c r="I73" s="48">
        <v>43844</v>
      </c>
      <c r="J73" s="48">
        <v>43868</v>
      </c>
      <c r="K73" s="65"/>
      <c r="L73" s="65"/>
      <c r="M73" s="65"/>
      <c r="N73" s="65"/>
      <c r="O73" s="65"/>
      <c r="P73" s="65"/>
      <c r="Q73" s="65"/>
      <c r="R73" s="65"/>
      <c r="S73" s="65"/>
      <c r="T73" s="65"/>
      <c r="U73" s="65"/>
      <c r="V73" s="65"/>
      <c r="W73" s="44" t="s">
        <v>205</v>
      </c>
      <c r="X73" s="66">
        <v>6.0000000000000001E-3</v>
      </c>
      <c r="Y73" s="48">
        <v>43861</v>
      </c>
      <c r="Z73" s="89" t="s">
        <v>503</v>
      </c>
      <c r="AA73" s="89" t="s">
        <v>504</v>
      </c>
      <c r="AB73" s="44" t="s">
        <v>58</v>
      </c>
      <c r="AC73" s="94">
        <f t="shared" ca="1" si="3"/>
        <v>6.0000000000000001E-3</v>
      </c>
      <c r="AD73" s="94">
        <f t="shared" ca="1" si="4"/>
        <v>0</v>
      </c>
      <c r="AE73" s="167"/>
      <c r="AF73" s="169"/>
      <c r="AG73" s="52"/>
      <c r="AH73" s="52"/>
      <c r="AI73" s="170"/>
      <c r="AJ73" s="3"/>
    </row>
    <row r="74" spans="1:36" ht="23.25" customHeight="1" x14ac:dyDescent="0.2">
      <c r="A74" s="121" t="s">
        <v>425</v>
      </c>
      <c r="B74" s="44" t="s">
        <v>45</v>
      </c>
      <c r="C74" s="45" t="s">
        <v>199</v>
      </c>
      <c r="D74" s="44" t="s">
        <v>91</v>
      </c>
      <c r="E74" s="44" t="s">
        <v>100</v>
      </c>
      <c r="F74" s="44" t="s">
        <v>177</v>
      </c>
      <c r="G74" s="59" t="s">
        <v>229</v>
      </c>
      <c r="H74" s="47" t="str">
        <f t="shared" si="5"/>
        <v>Asesor de Control Interno</v>
      </c>
      <c r="I74" s="48">
        <v>43850</v>
      </c>
      <c r="J74" s="48">
        <v>43920</v>
      </c>
      <c r="K74" s="65"/>
      <c r="L74" s="65"/>
      <c r="M74" s="65"/>
      <c r="N74" s="65"/>
      <c r="O74" s="65"/>
      <c r="P74" s="65"/>
      <c r="Q74" s="65"/>
      <c r="R74" s="65"/>
      <c r="S74" s="65"/>
      <c r="T74" s="65"/>
      <c r="U74" s="65"/>
      <c r="V74" s="65"/>
      <c r="W74" s="44" t="s">
        <v>205</v>
      </c>
      <c r="X74" s="66">
        <v>8.9999999999999993E-3</v>
      </c>
      <c r="Y74" s="48">
        <v>43909</v>
      </c>
      <c r="Z74" s="89" t="s">
        <v>505</v>
      </c>
      <c r="AA74" s="89" t="s">
        <v>506</v>
      </c>
      <c r="AB74" s="44" t="s">
        <v>58</v>
      </c>
      <c r="AC74" s="94">
        <f t="shared" ca="1" si="3"/>
        <v>8.9999999999999993E-3</v>
      </c>
      <c r="AD74" s="94">
        <f t="shared" ca="1" si="4"/>
        <v>0</v>
      </c>
      <c r="AE74" s="167"/>
      <c r="AF74" s="169"/>
      <c r="AG74" s="52"/>
      <c r="AH74" s="52"/>
      <c r="AI74" s="170"/>
      <c r="AJ74" s="3"/>
    </row>
    <row r="75" spans="1:36" ht="23.25" customHeight="1" x14ac:dyDescent="0.2">
      <c r="A75" s="121" t="s">
        <v>425</v>
      </c>
      <c r="B75" s="44" t="s">
        <v>45</v>
      </c>
      <c r="C75" s="45" t="s">
        <v>117</v>
      </c>
      <c r="D75" s="44" t="s">
        <v>91</v>
      </c>
      <c r="E75" s="44" t="s">
        <v>100</v>
      </c>
      <c r="F75" s="44" t="s">
        <v>177</v>
      </c>
      <c r="G75" s="59" t="s">
        <v>229</v>
      </c>
      <c r="H75" s="47" t="str">
        <f t="shared" si="5"/>
        <v>Asesor de Control Interno</v>
      </c>
      <c r="I75" s="48">
        <v>43864</v>
      </c>
      <c r="J75" s="48">
        <v>43868</v>
      </c>
      <c r="K75" s="65"/>
      <c r="L75" s="65"/>
      <c r="M75" s="65"/>
      <c r="N75" s="65"/>
      <c r="O75" s="65"/>
      <c r="P75" s="65"/>
      <c r="Q75" s="65"/>
      <c r="R75" s="65"/>
      <c r="S75" s="65"/>
      <c r="T75" s="65"/>
      <c r="U75" s="65"/>
      <c r="V75" s="65"/>
      <c r="W75" s="44" t="s">
        <v>230</v>
      </c>
      <c r="X75" s="66">
        <v>1.5E-3</v>
      </c>
      <c r="Y75" s="48">
        <v>43867</v>
      </c>
      <c r="Z75" s="89" t="s">
        <v>306</v>
      </c>
      <c r="AA75" s="89" t="s">
        <v>507</v>
      </c>
      <c r="AB75" s="44" t="s">
        <v>58</v>
      </c>
      <c r="AC75" s="94">
        <f t="shared" ca="1" si="3"/>
        <v>1.5E-3</v>
      </c>
      <c r="AD75" s="94">
        <f t="shared" ca="1" si="4"/>
        <v>0</v>
      </c>
      <c r="AE75" s="167"/>
      <c r="AF75" s="169"/>
      <c r="AG75" s="52"/>
      <c r="AH75" s="52"/>
      <c r="AI75" s="170"/>
      <c r="AJ75" s="3"/>
    </row>
    <row r="76" spans="1:36" ht="23.25" customHeight="1" x14ac:dyDescent="0.2">
      <c r="A76" s="121" t="s">
        <v>425</v>
      </c>
      <c r="B76" s="44" t="s">
        <v>45</v>
      </c>
      <c r="C76" s="45" t="s">
        <v>117</v>
      </c>
      <c r="D76" s="44" t="s">
        <v>91</v>
      </c>
      <c r="E76" s="44" t="s">
        <v>100</v>
      </c>
      <c r="F76" s="44" t="s">
        <v>177</v>
      </c>
      <c r="G76" s="59" t="s">
        <v>229</v>
      </c>
      <c r="H76" s="47" t="str">
        <f t="shared" si="5"/>
        <v>Asesor de Control Interno</v>
      </c>
      <c r="I76" s="48">
        <v>43892</v>
      </c>
      <c r="J76" s="48">
        <v>43896</v>
      </c>
      <c r="K76" s="65"/>
      <c r="L76" s="65"/>
      <c r="M76" s="65"/>
      <c r="N76" s="65"/>
      <c r="O76" s="65"/>
      <c r="P76" s="65"/>
      <c r="Q76" s="65"/>
      <c r="R76" s="65"/>
      <c r="S76" s="65"/>
      <c r="T76" s="65"/>
      <c r="U76" s="65"/>
      <c r="V76" s="65"/>
      <c r="W76" s="44" t="s">
        <v>230</v>
      </c>
      <c r="X76" s="66">
        <v>1.5E-3</v>
      </c>
      <c r="Y76" s="48">
        <v>43892</v>
      </c>
      <c r="Z76" s="89" t="s">
        <v>306</v>
      </c>
      <c r="AA76" s="89" t="s">
        <v>333</v>
      </c>
      <c r="AB76" s="44" t="s">
        <v>58</v>
      </c>
      <c r="AC76" s="94">
        <f t="shared" ca="1" si="3"/>
        <v>1.5E-3</v>
      </c>
      <c r="AD76" s="94">
        <f t="shared" ca="1" si="4"/>
        <v>0</v>
      </c>
      <c r="AE76" s="167"/>
      <c r="AF76" s="169"/>
      <c r="AG76" s="52"/>
      <c r="AH76" s="52"/>
      <c r="AI76" s="170"/>
      <c r="AJ76" s="3"/>
    </row>
    <row r="77" spans="1:36" ht="23.25" customHeight="1" x14ac:dyDescent="0.2">
      <c r="A77" s="121" t="s">
        <v>425</v>
      </c>
      <c r="B77" s="44" t="s">
        <v>45</v>
      </c>
      <c r="C77" s="45" t="s">
        <v>355</v>
      </c>
      <c r="D77" s="44" t="s">
        <v>91</v>
      </c>
      <c r="E77" s="44" t="s">
        <v>100</v>
      </c>
      <c r="F77" s="44" t="s">
        <v>177</v>
      </c>
      <c r="G77" s="59" t="s">
        <v>229</v>
      </c>
      <c r="H77" s="47" t="str">
        <f t="shared" si="5"/>
        <v>Asesor de Control Interno</v>
      </c>
      <c r="I77" s="48">
        <v>43914</v>
      </c>
      <c r="J77" s="48">
        <v>43920</v>
      </c>
      <c r="K77" s="65"/>
      <c r="L77" s="65"/>
      <c r="M77" s="65"/>
      <c r="N77" s="65"/>
      <c r="O77" s="65"/>
      <c r="P77" s="65"/>
      <c r="Q77" s="65"/>
      <c r="R77" s="65"/>
      <c r="S77" s="65"/>
      <c r="T77" s="65"/>
      <c r="U77" s="65"/>
      <c r="V77" s="65"/>
      <c r="W77" s="44" t="s">
        <v>205</v>
      </c>
      <c r="X77" s="66">
        <v>6.0000000000000001E-3</v>
      </c>
      <c r="Y77" s="48">
        <v>43920</v>
      </c>
      <c r="Z77" s="89" t="s">
        <v>334</v>
      </c>
      <c r="AA77" s="89" t="s">
        <v>508</v>
      </c>
      <c r="AB77" s="44" t="s">
        <v>58</v>
      </c>
      <c r="AC77" s="94">
        <f t="shared" ca="1" si="3"/>
        <v>6.0000000000000001E-3</v>
      </c>
      <c r="AD77" s="94">
        <f t="shared" ca="1" si="4"/>
        <v>0</v>
      </c>
      <c r="AE77" s="167"/>
      <c r="AF77" s="169"/>
      <c r="AG77" s="52"/>
      <c r="AH77" s="52"/>
      <c r="AI77" s="170"/>
      <c r="AJ77" s="3"/>
    </row>
    <row r="78" spans="1:36" ht="23.25" customHeight="1" x14ac:dyDescent="0.2">
      <c r="A78" s="121" t="s">
        <v>425</v>
      </c>
      <c r="B78" s="44" t="s">
        <v>45</v>
      </c>
      <c r="C78" s="45" t="s">
        <v>117</v>
      </c>
      <c r="D78" s="44" t="s">
        <v>91</v>
      </c>
      <c r="E78" s="44" t="s">
        <v>100</v>
      </c>
      <c r="F78" s="44" t="s">
        <v>177</v>
      </c>
      <c r="G78" s="59" t="s">
        <v>229</v>
      </c>
      <c r="H78" s="47" t="str">
        <f t="shared" si="5"/>
        <v>Asesor de Control Interno</v>
      </c>
      <c r="I78" s="48">
        <v>43922</v>
      </c>
      <c r="J78" s="48">
        <v>43928</v>
      </c>
      <c r="K78" s="65"/>
      <c r="L78" s="65"/>
      <c r="M78" s="65"/>
      <c r="N78" s="65"/>
      <c r="O78" s="65"/>
      <c r="P78" s="65"/>
      <c r="Q78" s="65"/>
      <c r="R78" s="65"/>
      <c r="S78" s="65"/>
      <c r="T78" s="65"/>
      <c r="U78" s="65"/>
      <c r="V78" s="65"/>
      <c r="W78" s="44" t="s">
        <v>230</v>
      </c>
      <c r="X78" s="66">
        <v>1.5E-3</v>
      </c>
      <c r="Y78" s="48">
        <v>43924</v>
      </c>
      <c r="Z78" s="89" t="s">
        <v>335</v>
      </c>
      <c r="AA78" s="89" t="s">
        <v>338</v>
      </c>
      <c r="AB78" s="44" t="s">
        <v>58</v>
      </c>
      <c r="AC78" s="94">
        <f t="shared" ca="1" si="3"/>
        <v>1.5E-3</v>
      </c>
      <c r="AD78" s="94">
        <f t="shared" ca="1" si="4"/>
        <v>0</v>
      </c>
      <c r="AE78" s="167"/>
      <c r="AF78" s="169"/>
      <c r="AG78" s="52"/>
      <c r="AH78" s="52"/>
      <c r="AI78" s="170"/>
      <c r="AJ78" s="3"/>
    </row>
    <row r="79" spans="1:36" ht="23.25" customHeight="1" x14ac:dyDescent="0.2">
      <c r="A79" s="121" t="s">
        <v>425</v>
      </c>
      <c r="B79" s="44" t="s">
        <v>45</v>
      </c>
      <c r="C79" s="45" t="s">
        <v>117</v>
      </c>
      <c r="D79" s="44" t="s">
        <v>91</v>
      </c>
      <c r="E79" s="44" t="s">
        <v>100</v>
      </c>
      <c r="F79" s="44" t="s">
        <v>177</v>
      </c>
      <c r="G79" s="59" t="s">
        <v>229</v>
      </c>
      <c r="H79" s="47" t="str">
        <f t="shared" si="5"/>
        <v>Asesor de Control Interno</v>
      </c>
      <c r="I79" s="48">
        <v>43955</v>
      </c>
      <c r="J79" s="48">
        <v>43959</v>
      </c>
      <c r="K79" s="65"/>
      <c r="L79" s="65"/>
      <c r="M79" s="65"/>
      <c r="N79" s="65"/>
      <c r="O79" s="65"/>
      <c r="P79" s="65"/>
      <c r="Q79" s="65"/>
      <c r="R79" s="65"/>
      <c r="S79" s="65"/>
      <c r="T79" s="65"/>
      <c r="U79" s="65"/>
      <c r="V79" s="65"/>
      <c r="W79" s="44" t="s">
        <v>230</v>
      </c>
      <c r="X79" s="66">
        <v>1.5E-3</v>
      </c>
      <c r="Y79" s="48">
        <v>43957</v>
      </c>
      <c r="Z79" s="45" t="s">
        <v>306</v>
      </c>
      <c r="AA79" s="89" t="s">
        <v>339</v>
      </c>
      <c r="AB79" s="44" t="s">
        <v>58</v>
      </c>
      <c r="AC79" s="94">
        <f t="shared" ca="1" si="3"/>
        <v>1.5E-3</v>
      </c>
      <c r="AD79" s="94">
        <f t="shared" ca="1" si="4"/>
        <v>0</v>
      </c>
      <c r="AE79" s="167"/>
      <c r="AF79" s="169"/>
      <c r="AG79" s="52"/>
      <c r="AH79" s="52"/>
      <c r="AI79" s="170"/>
      <c r="AJ79" s="3"/>
    </row>
    <row r="80" spans="1:36" ht="23.25" customHeight="1" x14ac:dyDescent="0.2">
      <c r="A80" s="121" t="s">
        <v>425</v>
      </c>
      <c r="B80" s="44" t="s">
        <v>45</v>
      </c>
      <c r="C80" s="45" t="s">
        <v>117</v>
      </c>
      <c r="D80" s="44" t="s">
        <v>91</v>
      </c>
      <c r="E80" s="44" t="s">
        <v>100</v>
      </c>
      <c r="F80" s="44" t="s">
        <v>177</v>
      </c>
      <c r="G80" s="59" t="s">
        <v>229</v>
      </c>
      <c r="H80" s="47" t="str">
        <f t="shared" si="5"/>
        <v>Asesor de Control Interno</v>
      </c>
      <c r="I80" s="48">
        <v>43983</v>
      </c>
      <c r="J80" s="48">
        <v>43987</v>
      </c>
      <c r="K80" s="65"/>
      <c r="L80" s="65"/>
      <c r="M80" s="65"/>
      <c r="N80" s="65"/>
      <c r="O80" s="65"/>
      <c r="P80" s="65"/>
      <c r="Q80" s="65"/>
      <c r="R80" s="65"/>
      <c r="S80" s="65"/>
      <c r="T80" s="65"/>
      <c r="U80" s="65"/>
      <c r="V80" s="65"/>
      <c r="W80" s="44" t="s">
        <v>230</v>
      </c>
      <c r="X80" s="66">
        <v>1.5E-3</v>
      </c>
      <c r="Y80" s="48">
        <v>43986</v>
      </c>
      <c r="Z80" s="45" t="s">
        <v>306</v>
      </c>
      <c r="AA80" s="89" t="s">
        <v>372</v>
      </c>
      <c r="AB80" s="44" t="s">
        <v>58</v>
      </c>
      <c r="AC80" s="94">
        <f t="shared" ca="1" si="3"/>
        <v>1.5E-3</v>
      </c>
      <c r="AD80" s="94">
        <f t="shared" ca="1" si="4"/>
        <v>0</v>
      </c>
      <c r="AE80" s="167"/>
      <c r="AF80" s="169"/>
      <c r="AG80" s="52"/>
      <c r="AH80" s="52"/>
      <c r="AI80" s="170"/>
      <c r="AJ80" s="3"/>
    </row>
    <row r="81" spans="1:36" ht="23.25" hidden="1" customHeight="1" x14ac:dyDescent="0.2">
      <c r="A81" s="121" t="s">
        <v>394</v>
      </c>
      <c r="B81" s="44" t="s">
        <v>45</v>
      </c>
      <c r="C81" s="86" t="s">
        <v>243</v>
      </c>
      <c r="D81" s="44" t="s">
        <v>91</v>
      </c>
      <c r="E81" s="44" t="s">
        <v>100</v>
      </c>
      <c r="F81" s="44" t="s">
        <v>177</v>
      </c>
      <c r="G81" s="59" t="s">
        <v>229</v>
      </c>
      <c r="H81" s="47" t="str">
        <f t="shared" si="5"/>
        <v>Asesor de Control Interno</v>
      </c>
      <c r="I81" s="48">
        <v>43990</v>
      </c>
      <c r="J81" s="48">
        <v>44043</v>
      </c>
      <c r="K81" s="65"/>
      <c r="L81" s="65"/>
      <c r="M81" s="65"/>
      <c r="N81" s="65"/>
      <c r="O81" s="65"/>
      <c r="P81" s="65"/>
      <c r="Q81" s="65"/>
      <c r="R81" s="65"/>
      <c r="S81" s="65"/>
      <c r="T81" s="65"/>
      <c r="U81" s="65"/>
      <c r="V81" s="65"/>
      <c r="W81" s="44" t="s">
        <v>204</v>
      </c>
      <c r="X81" s="66"/>
      <c r="Y81" s="48"/>
      <c r="Z81" s="156" t="s">
        <v>373</v>
      </c>
      <c r="AA81" s="158" t="s">
        <v>374</v>
      </c>
      <c r="AB81" s="157" t="s">
        <v>60</v>
      </c>
      <c r="AC81" s="161">
        <f t="shared" ca="1" si="3"/>
        <v>0</v>
      </c>
      <c r="AD81" s="161">
        <f t="shared" ca="1" si="4"/>
        <v>0</v>
      </c>
      <c r="AE81" s="167"/>
      <c r="AF81" s="169"/>
      <c r="AG81" s="52"/>
      <c r="AH81" s="52"/>
      <c r="AI81" s="170"/>
      <c r="AJ81" s="3"/>
    </row>
    <row r="82" spans="1:36" ht="23.25" customHeight="1" x14ac:dyDescent="0.2">
      <c r="A82" s="121" t="s">
        <v>392</v>
      </c>
      <c r="B82" s="44" t="s">
        <v>45</v>
      </c>
      <c r="C82" s="45" t="s">
        <v>117</v>
      </c>
      <c r="D82" s="44" t="s">
        <v>91</v>
      </c>
      <c r="E82" s="44" t="s">
        <v>100</v>
      </c>
      <c r="F82" s="44" t="s">
        <v>177</v>
      </c>
      <c r="G82" s="59" t="s">
        <v>229</v>
      </c>
      <c r="H82" s="47" t="str">
        <f t="shared" si="5"/>
        <v>Asesor de Control Interno</v>
      </c>
      <c r="I82" s="48">
        <v>44013</v>
      </c>
      <c r="J82" s="48">
        <v>44019</v>
      </c>
      <c r="K82" s="65"/>
      <c r="L82" s="65"/>
      <c r="M82" s="65"/>
      <c r="N82" s="65"/>
      <c r="O82" s="65"/>
      <c r="P82" s="65"/>
      <c r="Q82" s="65"/>
      <c r="R82" s="65"/>
      <c r="S82" s="65"/>
      <c r="T82" s="65"/>
      <c r="U82" s="65"/>
      <c r="V82" s="65"/>
      <c r="W82" s="44" t="s">
        <v>230</v>
      </c>
      <c r="X82" s="66">
        <v>1.5E-3</v>
      </c>
      <c r="Y82" s="48"/>
      <c r="Z82" s="45"/>
      <c r="AA82" s="89"/>
      <c r="AB82" s="44" t="s">
        <v>58</v>
      </c>
      <c r="AC82" s="94">
        <f t="shared" ca="1" si="3"/>
        <v>1.5E-3</v>
      </c>
      <c r="AD82" s="94">
        <f t="shared" ca="1" si="4"/>
        <v>0</v>
      </c>
      <c r="AE82" s="167"/>
      <c r="AF82" s="169"/>
      <c r="AG82" s="52"/>
      <c r="AH82" s="52"/>
      <c r="AI82" s="170"/>
      <c r="AJ82" s="3"/>
    </row>
    <row r="83" spans="1:36" ht="23.25" customHeight="1" x14ac:dyDescent="0.2">
      <c r="A83" s="121" t="s">
        <v>392</v>
      </c>
      <c r="B83" s="44" t="s">
        <v>45</v>
      </c>
      <c r="C83" s="45" t="s">
        <v>117</v>
      </c>
      <c r="D83" s="44" t="s">
        <v>91</v>
      </c>
      <c r="E83" s="44" t="s">
        <v>100</v>
      </c>
      <c r="F83" s="44" t="s">
        <v>177</v>
      </c>
      <c r="G83" s="59" t="s">
        <v>229</v>
      </c>
      <c r="H83" s="47" t="str">
        <f t="shared" si="5"/>
        <v>Asesor de Control Interno</v>
      </c>
      <c r="I83" s="48">
        <v>44046</v>
      </c>
      <c r="J83" s="48">
        <v>44053</v>
      </c>
      <c r="K83" s="65"/>
      <c r="L83" s="65"/>
      <c r="M83" s="65"/>
      <c r="N83" s="65"/>
      <c r="O83" s="65"/>
      <c r="P83" s="65"/>
      <c r="Q83" s="65"/>
      <c r="R83" s="65"/>
      <c r="S83" s="65"/>
      <c r="T83" s="65"/>
      <c r="U83" s="65"/>
      <c r="V83" s="65"/>
      <c r="W83" s="44" t="s">
        <v>230</v>
      </c>
      <c r="X83" s="66">
        <v>1.5E-3</v>
      </c>
      <c r="Y83" s="48"/>
      <c r="Z83" s="45"/>
      <c r="AA83" s="89"/>
      <c r="AB83" s="44"/>
      <c r="AC83" s="81">
        <f t="shared" ref="AC83:AC114" ca="1" si="6">IF(ISERROR(VLOOKUP(AB83,INDIRECT(VLOOKUP(B83,ACTA,2,0)&amp;"A"),2,0))=TRUE,0,X83*(VLOOKUP(AB83,INDIRECT(VLOOKUP(B83,ACTA,2,0)&amp;"A"),2,0)))</f>
        <v>0</v>
      </c>
      <c r="AD83" s="81">
        <f t="shared" ref="AD83:AD114" ca="1" si="7">+X83-AC83</f>
        <v>1.5E-3</v>
      </c>
      <c r="AE83" s="167"/>
      <c r="AF83" s="169"/>
      <c r="AG83" s="52"/>
      <c r="AH83" s="52"/>
      <c r="AI83" s="170"/>
      <c r="AJ83" s="3"/>
    </row>
    <row r="84" spans="1:36" ht="23.25" customHeight="1" x14ac:dyDescent="0.2">
      <c r="A84" s="121" t="s">
        <v>392</v>
      </c>
      <c r="B84" s="44" t="s">
        <v>45</v>
      </c>
      <c r="C84" s="45" t="s">
        <v>117</v>
      </c>
      <c r="D84" s="44" t="s">
        <v>91</v>
      </c>
      <c r="E84" s="44" t="s">
        <v>100</v>
      </c>
      <c r="F84" s="44" t="s">
        <v>177</v>
      </c>
      <c r="G84" s="59" t="s">
        <v>229</v>
      </c>
      <c r="H84" s="47" t="str">
        <f t="shared" si="5"/>
        <v>Asesor de Control Interno</v>
      </c>
      <c r="I84" s="48">
        <v>44075</v>
      </c>
      <c r="J84" s="48">
        <v>44081</v>
      </c>
      <c r="K84" s="65"/>
      <c r="L84" s="65"/>
      <c r="M84" s="65"/>
      <c r="N84" s="65"/>
      <c r="O84" s="65"/>
      <c r="P84" s="65"/>
      <c r="Q84" s="65"/>
      <c r="R84" s="65"/>
      <c r="S84" s="65"/>
      <c r="T84" s="65"/>
      <c r="U84" s="65"/>
      <c r="V84" s="65"/>
      <c r="W84" s="44" t="s">
        <v>230</v>
      </c>
      <c r="X84" s="66">
        <v>1.5E-3</v>
      </c>
      <c r="Y84" s="48"/>
      <c r="Z84" s="45"/>
      <c r="AA84" s="89"/>
      <c r="AB84" s="44"/>
      <c r="AC84" s="81">
        <f t="shared" ca="1" si="6"/>
        <v>0</v>
      </c>
      <c r="AD84" s="81">
        <f t="shared" ca="1" si="7"/>
        <v>1.5E-3</v>
      </c>
      <c r="AE84" s="167"/>
      <c r="AF84" s="169"/>
      <c r="AG84" s="52"/>
      <c r="AH84" s="52"/>
      <c r="AI84" s="170"/>
      <c r="AJ84" s="3"/>
    </row>
    <row r="85" spans="1:36" ht="23.25" customHeight="1" x14ac:dyDescent="0.2">
      <c r="A85" s="121" t="s">
        <v>392</v>
      </c>
      <c r="B85" s="44" t="s">
        <v>45</v>
      </c>
      <c r="C85" s="45" t="s">
        <v>117</v>
      </c>
      <c r="D85" s="44" t="s">
        <v>91</v>
      </c>
      <c r="E85" s="44" t="s">
        <v>100</v>
      </c>
      <c r="F85" s="44" t="s">
        <v>177</v>
      </c>
      <c r="G85" s="59" t="s">
        <v>229</v>
      </c>
      <c r="H85" s="47" t="str">
        <f t="shared" si="5"/>
        <v>Asesor de Control Interno</v>
      </c>
      <c r="I85" s="48">
        <v>44105</v>
      </c>
      <c r="J85" s="48">
        <v>44111</v>
      </c>
      <c r="K85" s="65"/>
      <c r="L85" s="65"/>
      <c r="M85" s="65"/>
      <c r="N85" s="65"/>
      <c r="O85" s="65"/>
      <c r="P85" s="65"/>
      <c r="Q85" s="65"/>
      <c r="R85" s="65"/>
      <c r="S85" s="65"/>
      <c r="T85" s="65"/>
      <c r="U85" s="65"/>
      <c r="V85" s="65"/>
      <c r="W85" s="44" t="s">
        <v>230</v>
      </c>
      <c r="X85" s="66">
        <v>1.5E-3</v>
      </c>
      <c r="Y85" s="48"/>
      <c r="Z85" s="45"/>
      <c r="AA85" s="89"/>
      <c r="AB85" s="44"/>
      <c r="AC85" s="81">
        <f t="shared" ca="1" si="6"/>
        <v>0</v>
      </c>
      <c r="AD85" s="81">
        <f t="shared" ca="1" si="7"/>
        <v>1.5E-3</v>
      </c>
      <c r="AE85" s="167"/>
      <c r="AF85" s="169"/>
      <c r="AG85" s="52"/>
      <c r="AH85" s="52"/>
      <c r="AI85" s="170"/>
      <c r="AJ85" s="3"/>
    </row>
    <row r="86" spans="1:36" ht="23.25" customHeight="1" x14ac:dyDescent="0.2">
      <c r="A86" s="121" t="s">
        <v>392</v>
      </c>
      <c r="B86" s="44" t="s">
        <v>45</v>
      </c>
      <c r="C86" s="45" t="s">
        <v>117</v>
      </c>
      <c r="D86" s="44" t="s">
        <v>91</v>
      </c>
      <c r="E86" s="44" t="s">
        <v>100</v>
      </c>
      <c r="F86" s="44" t="s">
        <v>177</v>
      </c>
      <c r="G86" s="59" t="s">
        <v>229</v>
      </c>
      <c r="H86" s="47" t="str">
        <f t="shared" si="5"/>
        <v>Asesor de Control Interno</v>
      </c>
      <c r="I86" s="48">
        <v>44138</v>
      </c>
      <c r="J86" s="48">
        <v>44144</v>
      </c>
      <c r="K86" s="65"/>
      <c r="L86" s="65"/>
      <c r="M86" s="65"/>
      <c r="N86" s="65"/>
      <c r="O86" s="65"/>
      <c r="P86" s="65"/>
      <c r="Q86" s="65"/>
      <c r="R86" s="65"/>
      <c r="S86" s="65"/>
      <c r="T86" s="65"/>
      <c r="U86" s="65"/>
      <c r="V86" s="65"/>
      <c r="W86" s="44" t="s">
        <v>230</v>
      </c>
      <c r="X86" s="66">
        <v>1.5E-3</v>
      </c>
      <c r="Y86" s="48"/>
      <c r="Z86" s="45"/>
      <c r="AA86" s="89"/>
      <c r="AB86" s="44"/>
      <c r="AC86" s="81">
        <f t="shared" ca="1" si="6"/>
        <v>0</v>
      </c>
      <c r="AD86" s="81">
        <f t="shared" ca="1" si="7"/>
        <v>1.5E-3</v>
      </c>
      <c r="AE86" s="167"/>
      <c r="AF86" s="169"/>
      <c r="AG86" s="52"/>
      <c r="AH86" s="52"/>
      <c r="AI86" s="170"/>
      <c r="AJ86" s="3"/>
    </row>
    <row r="87" spans="1:36" ht="23.25" customHeight="1" x14ac:dyDescent="0.2">
      <c r="A87" s="121" t="s">
        <v>392</v>
      </c>
      <c r="B87" s="44" t="s">
        <v>45</v>
      </c>
      <c r="C87" s="45" t="s">
        <v>117</v>
      </c>
      <c r="D87" s="44" t="s">
        <v>91</v>
      </c>
      <c r="E87" s="44" t="s">
        <v>100</v>
      </c>
      <c r="F87" s="44" t="s">
        <v>177</v>
      </c>
      <c r="G87" s="59" t="s">
        <v>229</v>
      </c>
      <c r="H87" s="47" t="str">
        <f t="shared" si="5"/>
        <v>Asesor de Control Interno</v>
      </c>
      <c r="I87" s="48">
        <v>44166</v>
      </c>
      <c r="J87" s="48">
        <v>44172</v>
      </c>
      <c r="K87" s="65"/>
      <c r="L87" s="65"/>
      <c r="M87" s="65"/>
      <c r="N87" s="65"/>
      <c r="O87" s="65"/>
      <c r="P87" s="65"/>
      <c r="Q87" s="65"/>
      <c r="R87" s="65"/>
      <c r="S87" s="65"/>
      <c r="T87" s="65"/>
      <c r="U87" s="65"/>
      <c r="V87" s="65"/>
      <c r="W87" s="44" t="s">
        <v>230</v>
      </c>
      <c r="X87" s="66">
        <v>1.5E-3</v>
      </c>
      <c r="Y87" s="70"/>
      <c r="Z87" s="45"/>
      <c r="AA87" s="89"/>
      <c r="AB87" s="44"/>
      <c r="AC87" s="81">
        <f t="shared" ca="1" si="6"/>
        <v>0</v>
      </c>
      <c r="AD87" s="81">
        <f t="shared" ca="1" si="7"/>
        <v>1.5E-3</v>
      </c>
      <c r="AE87" s="167"/>
      <c r="AF87" s="169"/>
      <c r="AG87" s="52"/>
      <c r="AH87" s="52"/>
      <c r="AI87" s="170"/>
      <c r="AJ87" s="3"/>
    </row>
    <row r="88" spans="1:36" ht="23.25" customHeight="1" x14ac:dyDescent="0.2">
      <c r="A88" s="121" t="s">
        <v>392</v>
      </c>
      <c r="B88" s="44" t="s">
        <v>45</v>
      </c>
      <c r="C88" s="45" t="s">
        <v>133</v>
      </c>
      <c r="D88" s="44" t="s">
        <v>91</v>
      </c>
      <c r="E88" s="44" t="s">
        <v>100</v>
      </c>
      <c r="F88" s="44" t="s">
        <v>177</v>
      </c>
      <c r="G88" s="59" t="s">
        <v>464</v>
      </c>
      <c r="H88" s="47" t="str">
        <f t="shared" si="5"/>
        <v>Asesor de Control Interno</v>
      </c>
      <c r="I88" s="48">
        <v>43864</v>
      </c>
      <c r="J88" s="111">
        <v>44001</v>
      </c>
      <c r="K88" s="65"/>
      <c r="L88" s="65"/>
      <c r="M88" s="65"/>
      <c r="N88" s="65"/>
      <c r="O88" s="65"/>
      <c r="P88" s="65"/>
      <c r="Q88" s="65"/>
      <c r="R88" s="65"/>
      <c r="S88" s="65"/>
      <c r="T88" s="65"/>
      <c r="U88" s="65"/>
      <c r="V88" s="65"/>
      <c r="W88" s="44" t="s">
        <v>244</v>
      </c>
      <c r="X88" s="66">
        <v>0.03</v>
      </c>
      <c r="Y88" s="48"/>
      <c r="Z88" s="89" t="s">
        <v>509</v>
      </c>
      <c r="AA88" s="89" t="s">
        <v>510</v>
      </c>
      <c r="AB88" s="44" t="s">
        <v>60</v>
      </c>
      <c r="AC88" s="95">
        <f t="shared" ca="1" si="6"/>
        <v>3.0000000000000001E-3</v>
      </c>
      <c r="AD88" s="95">
        <f t="shared" ca="1" si="7"/>
        <v>2.7E-2</v>
      </c>
      <c r="AE88" s="167"/>
      <c r="AF88" s="169"/>
      <c r="AG88" s="52"/>
      <c r="AH88" s="52"/>
      <c r="AI88" s="170"/>
      <c r="AJ88" s="3"/>
    </row>
    <row r="89" spans="1:36" ht="23.25" hidden="1" customHeight="1" x14ac:dyDescent="0.2">
      <c r="A89" s="121" t="s">
        <v>394</v>
      </c>
      <c r="B89" s="44" t="s">
        <v>45</v>
      </c>
      <c r="C89" s="45" t="s">
        <v>133</v>
      </c>
      <c r="D89" s="44" t="s">
        <v>91</v>
      </c>
      <c r="E89" s="44" t="s">
        <v>100</v>
      </c>
      <c r="F89" s="44" t="s">
        <v>177</v>
      </c>
      <c r="G89" s="59" t="s">
        <v>228</v>
      </c>
      <c r="H89" s="47" t="str">
        <f t="shared" si="5"/>
        <v>Asesor de Control Interno</v>
      </c>
      <c r="I89" s="48">
        <v>44055</v>
      </c>
      <c r="J89" s="48">
        <v>44104</v>
      </c>
      <c r="K89" s="65"/>
      <c r="L89" s="65"/>
      <c r="M89" s="65"/>
      <c r="N89" s="65"/>
      <c r="O89" s="65"/>
      <c r="P89" s="65"/>
      <c r="Q89" s="65"/>
      <c r="R89" s="65"/>
      <c r="S89" s="65"/>
      <c r="T89" s="65"/>
      <c r="U89" s="65"/>
      <c r="V89" s="65"/>
      <c r="W89" s="44" t="s">
        <v>244</v>
      </c>
      <c r="X89" s="66"/>
      <c r="Y89" s="48"/>
      <c r="Z89" s="45"/>
      <c r="AA89" s="89"/>
      <c r="AB89" s="44"/>
      <c r="AC89" s="161">
        <f t="shared" ca="1" si="6"/>
        <v>0</v>
      </c>
      <c r="AD89" s="161">
        <f t="shared" ca="1" si="7"/>
        <v>0</v>
      </c>
      <c r="AE89" s="167"/>
      <c r="AF89" s="169"/>
      <c r="AG89" s="52"/>
      <c r="AH89" s="52"/>
      <c r="AI89" s="170"/>
      <c r="AJ89" s="3"/>
    </row>
    <row r="90" spans="1:36" ht="23.25" customHeight="1" x14ac:dyDescent="0.2">
      <c r="A90" s="121" t="s">
        <v>425</v>
      </c>
      <c r="B90" s="44" t="s">
        <v>45</v>
      </c>
      <c r="C90" s="45" t="s">
        <v>246</v>
      </c>
      <c r="D90" s="44" t="s">
        <v>91</v>
      </c>
      <c r="E90" s="44" t="s">
        <v>100</v>
      </c>
      <c r="F90" s="44" t="s">
        <v>177</v>
      </c>
      <c r="G90" s="46" t="s">
        <v>219</v>
      </c>
      <c r="H90" s="47" t="str">
        <f t="shared" si="5"/>
        <v>Asesor de Control Interno</v>
      </c>
      <c r="I90" s="48">
        <v>43864</v>
      </c>
      <c r="J90" s="48">
        <v>43882</v>
      </c>
      <c r="K90" s="65"/>
      <c r="L90" s="65"/>
      <c r="M90" s="65"/>
      <c r="N90" s="65"/>
      <c r="O90" s="65"/>
      <c r="P90" s="65"/>
      <c r="Q90" s="65"/>
      <c r="R90" s="65"/>
      <c r="S90" s="65"/>
      <c r="T90" s="65"/>
      <c r="U90" s="65"/>
      <c r="V90" s="65"/>
      <c r="W90" s="44" t="s">
        <v>247</v>
      </c>
      <c r="X90" s="49">
        <v>5.0000000000000001E-3</v>
      </c>
      <c r="Y90" s="48">
        <v>43882</v>
      </c>
      <c r="Z90" s="89" t="s">
        <v>325</v>
      </c>
      <c r="AA90" s="89" t="s">
        <v>511</v>
      </c>
      <c r="AB90" s="44" t="s">
        <v>58</v>
      </c>
      <c r="AC90" s="94">
        <f t="shared" ca="1" si="6"/>
        <v>5.0000000000000001E-3</v>
      </c>
      <c r="AD90" s="94">
        <f t="shared" ca="1" si="7"/>
        <v>0</v>
      </c>
      <c r="AE90" s="167"/>
      <c r="AF90" s="169"/>
      <c r="AG90" s="52"/>
      <c r="AH90" s="52"/>
      <c r="AI90" s="170"/>
      <c r="AJ90" s="3"/>
    </row>
    <row r="91" spans="1:36" ht="23.25" customHeight="1" x14ac:dyDescent="0.2">
      <c r="A91" s="121" t="s">
        <v>425</v>
      </c>
      <c r="B91" s="44" t="s">
        <v>45</v>
      </c>
      <c r="C91" s="45" t="s">
        <v>245</v>
      </c>
      <c r="D91" s="44" t="s">
        <v>91</v>
      </c>
      <c r="E91" s="44" t="s">
        <v>100</v>
      </c>
      <c r="F91" s="44" t="s">
        <v>177</v>
      </c>
      <c r="G91" s="67" t="s">
        <v>48</v>
      </c>
      <c r="H91" s="47" t="str">
        <f t="shared" ref="H91:H122" si="8">IF(LEN(D91)&gt;0,VLOOKUP(D91,PROCESO2,3,0),"")</f>
        <v>Asesor de Control Interno</v>
      </c>
      <c r="I91" s="48">
        <v>43864</v>
      </c>
      <c r="J91" s="48">
        <v>43882</v>
      </c>
      <c r="K91" s="65"/>
      <c r="L91" s="65"/>
      <c r="M91" s="65"/>
      <c r="N91" s="65"/>
      <c r="O91" s="65"/>
      <c r="P91" s="65"/>
      <c r="Q91" s="65"/>
      <c r="R91" s="65"/>
      <c r="S91" s="65"/>
      <c r="T91" s="65"/>
      <c r="U91" s="65"/>
      <c r="V91" s="65"/>
      <c r="W91" s="44" t="s">
        <v>247</v>
      </c>
      <c r="X91" s="49">
        <v>5.0000000000000001E-3</v>
      </c>
      <c r="Y91" s="48">
        <v>43882</v>
      </c>
      <c r="Z91" s="106" t="s">
        <v>326</v>
      </c>
      <c r="AA91" s="89" t="s">
        <v>512</v>
      </c>
      <c r="AB91" s="44" t="s">
        <v>58</v>
      </c>
      <c r="AC91" s="94">
        <f t="shared" ca="1" si="6"/>
        <v>5.0000000000000001E-3</v>
      </c>
      <c r="AD91" s="94">
        <f t="shared" ca="1" si="7"/>
        <v>0</v>
      </c>
      <c r="AE91" s="167"/>
      <c r="AF91" s="169"/>
      <c r="AG91" s="52"/>
      <c r="AH91" s="52"/>
      <c r="AI91" s="170"/>
      <c r="AJ91" s="3"/>
    </row>
    <row r="92" spans="1:36" ht="23.25" customHeight="1" x14ac:dyDescent="0.2">
      <c r="A92" s="121" t="s">
        <v>425</v>
      </c>
      <c r="B92" s="44" t="s">
        <v>52</v>
      </c>
      <c r="C92" s="45" t="s">
        <v>155</v>
      </c>
      <c r="D92" s="44" t="s">
        <v>136</v>
      </c>
      <c r="E92" s="44" t="s">
        <v>98</v>
      </c>
      <c r="F92" s="44" t="s">
        <v>177</v>
      </c>
      <c r="G92" s="46" t="s">
        <v>169</v>
      </c>
      <c r="H92" s="47" t="str">
        <f t="shared" si="8"/>
        <v xml:space="preserve">Director Jurídico </v>
      </c>
      <c r="I92" s="48">
        <v>43922</v>
      </c>
      <c r="J92" s="48">
        <v>43945</v>
      </c>
      <c r="K92" s="65"/>
      <c r="L92" s="65"/>
      <c r="M92" s="65"/>
      <c r="N92" s="65"/>
      <c r="O92" s="65"/>
      <c r="P92" s="65"/>
      <c r="Q92" s="65"/>
      <c r="R92" s="65"/>
      <c r="S92" s="65"/>
      <c r="T92" s="65"/>
      <c r="U92" s="65"/>
      <c r="V92" s="65"/>
      <c r="W92" s="44" t="s">
        <v>132</v>
      </c>
      <c r="X92" s="66">
        <v>0.01</v>
      </c>
      <c r="Y92" s="48">
        <v>44012</v>
      </c>
      <c r="Z92" s="45" t="s">
        <v>362</v>
      </c>
      <c r="AA92" s="89" t="s">
        <v>513</v>
      </c>
      <c r="AB92" s="44" t="s">
        <v>188</v>
      </c>
      <c r="AC92" s="94">
        <f t="shared" ca="1" si="6"/>
        <v>9.9999999999999985E-3</v>
      </c>
      <c r="AD92" s="94">
        <f t="shared" ca="1" si="7"/>
        <v>0</v>
      </c>
      <c r="AE92" s="167"/>
      <c r="AF92" s="169"/>
      <c r="AG92" s="52"/>
      <c r="AH92" s="52"/>
      <c r="AI92" s="170"/>
      <c r="AJ92" s="3"/>
    </row>
    <row r="93" spans="1:36" ht="23.25" customHeight="1" x14ac:dyDescent="0.2">
      <c r="A93" s="121" t="s">
        <v>425</v>
      </c>
      <c r="B93" s="44" t="s">
        <v>52</v>
      </c>
      <c r="C93" s="45" t="s">
        <v>248</v>
      </c>
      <c r="D93" s="44" t="s">
        <v>101</v>
      </c>
      <c r="E93" s="44" t="s">
        <v>101</v>
      </c>
      <c r="F93" s="44" t="s">
        <v>177</v>
      </c>
      <c r="G93" s="59" t="s">
        <v>228</v>
      </c>
      <c r="H93" s="47" t="str">
        <f t="shared" si="8"/>
        <v>Líderes de Cada Proceso</v>
      </c>
      <c r="I93" s="48">
        <v>43832</v>
      </c>
      <c r="J93" s="48">
        <v>43847</v>
      </c>
      <c r="K93" s="65"/>
      <c r="L93" s="65"/>
      <c r="M93" s="65"/>
      <c r="N93" s="65"/>
      <c r="O93" s="65"/>
      <c r="P93" s="65"/>
      <c r="Q93" s="65"/>
      <c r="R93" s="65"/>
      <c r="S93" s="65"/>
      <c r="T93" s="65"/>
      <c r="U93" s="65"/>
      <c r="V93" s="65"/>
      <c r="W93" s="44" t="s">
        <v>214</v>
      </c>
      <c r="X93" s="66">
        <v>1.4999999999999999E-2</v>
      </c>
      <c r="Y93" s="48">
        <v>43847</v>
      </c>
      <c r="Z93" s="89" t="s">
        <v>514</v>
      </c>
      <c r="AA93" s="89" t="s">
        <v>515</v>
      </c>
      <c r="AB93" s="44" t="s">
        <v>188</v>
      </c>
      <c r="AC93" s="94">
        <f t="shared" ca="1" si="6"/>
        <v>1.4999999999999998E-2</v>
      </c>
      <c r="AD93" s="94">
        <f t="shared" ca="1" si="7"/>
        <v>0</v>
      </c>
      <c r="AE93" s="167"/>
      <c r="AF93" s="169"/>
      <c r="AG93" s="52"/>
      <c r="AH93" s="52"/>
      <c r="AI93" s="170"/>
      <c r="AJ93" s="3"/>
    </row>
    <row r="94" spans="1:36" ht="23.25" customHeight="1" x14ac:dyDescent="0.2">
      <c r="A94" s="121" t="s">
        <v>425</v>
      </c>
      <c r="B94" s="44" t="s">
        <v>52</v>
      </c>
      <c r="C94" s="45" t="s">
        <v>249</v>
      </c>
      <c r="D94" s="44" t="s">
        <v>101</v>
      </c>
      <c r="E94" s="44" t="s">
        <v>101</v>
      </c>
      <c r="F94" s="44" t="s">
        <v>177</v>
      </c>
      <c r="G94" s="59" t="s">
        <v>228</v>
      </c>
      <c r="H94" s="47" t="str">
        <f t="shared" si="8"/>
        <v>Líderes de Cada Proceso</v>
      </c>
      <c r="I94" s="48">
        <v>43832</v>
      </c>
      <c r="J94" s="48">
        <v>43847</v>
      </c>
      <c r="K94" s="65"/>
      <c r="L94" s="65"/>
      <c r="M94" s="65"/>
      <c r="N94" s="65"/>
      <c r="O94" s="65"/>
      <c r="P94" s="65"/>
      <c r="Q94" s="65"/>
      <c r="R94" s="65"/>
      <c r="S94" s="65"/>
      <c r="T94" s="65"/>
      <c r="U94" s="65"/>
      <c r="V94" s="65"/>
      <c r="W94" s="44" t="s">
        <v>132</v>
      </c>
      <c r="X94" s="66">
        <v>1.4999999999999999E-2</v>
      </c>
      <c r="Y94" s="48">
        <v>43847</v>
      </c>
      <c r="Z94" s="89" t="s">
        <v>514</v>
      </c>
      <c r="AA94" s="89" t="s">
        <v>515</v>
      </c>
      <c r="AB94" s="44" t="s">
        <v>188</v>
      </c>
      <c r="AC94" s="94">
        <f t="shared" ca="1" si="6"/>
        <v>1.4999999999999998E-2</v>
      </c>
      <c r="AD94" s="94">
        <f t="shared" ca="1" si="7"/>
        <v>0</v>
      </c>
      <c r="AE94" s="167"/>
      <c r="AF94" s="169"/>
      <c r="AG94" s="52"/>
      <c r="AH94" s="52"/>
      <c r="AI94" s="170"/>
      <c r="AJ94" s="3"/>
    </row>
    <row r="95" spans="1:36" ht="23.25" customHeight="1" x14ac:dyDescent="0.2">
      <c r="A95" s="121" t="s">
        <v>425</v>
      </c>
      <c r="B95" s="44" t="s">
        <v>52</v>
      </c>
      <c r="C95" s="45" t="s">
        <v>250</v>
      </c>
      <c r="D95" s="44" t="s">
        <v>101</v>
      </c>
      <c r="E95" s="44" t="s">
        <v>101</v>
      </c>
      <c r="F95" s="44" t="s">
        <v>177</v>
      </c>
      <c r="G95" s="59" t="s">
        <v>229</v>
      </c>
      <c r="H95" s="47" t="str">
        <f t="shared" si="8"/>
        <v>Líderes de Cada Proceso</v>
      </c>
      <c r="I95" s="48">
        <v>43955</v>
      </c>
      <c r="J95" s="48">
        <v>43966</v>
      </c>
      <c r="K95" s="65"/>
      <c r="L95" s="65"/>
      <c r="M95" s="65"/>
      <c r="N95" s="65"/>
      <c r="O95" s="65"/>
      <c r="P95" s="65"/>
      <c r="Q95" s="65"/>
      <c r="R95" s="65"/>
      <c r="S95" s="65"/>
      <c r="T95" s="65"/>
      <c r="U95" s="65"/>
      <c r="V95" s="65"/>
      <c r="W95" s="44" t="s">
        <v>214</v>
      </c>
      <c r="X95" s="66">
        <v>1.4999999999999999E-2</v>
      </c>
      <c r="Y95" s="48">
        <v>43966</v>
      </c>
      <c r="Z95" s="45" t="s">
        <v>340</v>
      </c>
      <c r="AA95" s="89" t="s">
        <v>516</v>
      </c>
      <c r="AB95" s="44" t="s">
        <v>188</v>
      </c>
      <c r="AC95" s="94">
        <f t="shared" ca="1" si="6"/>
        <v>1.4999999999999998E-2</v>
      </c>
      <c r="AD95" s="94">
        <f t="shared" ca="1" si="7"/>
        <v>0</v>
      </c>
      <c r="AE95" s="167"/>
      <c r="AF95" s="169"/>
      <c r="AG95" s="52"/>
      <c r="AH95" s="52"/>
      <c r="AI95" s="170"/>
      <c r="AJ95" s="3"/>
    </row>
    <row r="96" spans="1:36" ht="23.25" customHeight="1" x14ac:dyDescent="0.2">
      <c r="A96" s="121" t="s">
        <v>425</v>
      </c>
      <c r="B96" s="44" t="s">
        <v>52</v>
      </c>
      <c r="C96" s="45" t="s">
        <v>251</v>
      </c>
      <c r="D96" s="44" t="s">
        <v>101</v>
      </c>
      <c r="E96" s="44" t="s">
        <v>101</v>
      </c>
      <c r="F96" s="44" t="s">
        <v>177</v>
      </c>
      <c r="G96" s="59" t="s">
        <v>229</v>
      </c>
      <c r="H96" s="47" t="str">
        <f t="shared" si="8"/>
        <v>Líderes de Cada Proceso</v>
      </c>
      <c r="I96" s="48">
        <v>43955</v>
      </c>
      <c r="J96" s="48">
        <v>43966</v>
      </c>
      <c r="K96" s="65"/>
      <c r="L96" s="65"/>
      <c r="M96" s="65"/>
      <c r="N96" s="65"/>
      <c r="O96" s="65"/>
      <c r="P96" s="65"/>
      <c r="Q96" s="65"/>
      <c r="R96" s="65"/>
      <c r="S96" s="65"/>
      <c r="T96" s="65"/>
      <c r="U96" s="65"/>
      <c r="V96" s="65"/>
      <c r="W96" s="44" t="s">
        <v>132</v>
      </c>
      <c r="X96" s="66">
        <v>1.4999999999999999E-2</v>
      </c>
      <c r="Y96" s="48">
        <v>43966</v>
      </c>
      <c r="Z96" s="45" t="s">
        <v>340</v>
      </c>
      <c r="AA96" s="89" t="s">
        <v>516</v>
      </c>
      <c r="AB96" s="44" t="s">
        <v>188</v>
      </c>
      <c r="AC96" s="94">
        <f t="shared" ca="1" si="6"/>
        <v>1.4999999999999998E-2</v>
      </c>
      <c r="AD96" s="94">
        <f t="shared" ca="1" si="7"/>
        <v>0</v>
      </c>
      <c r="AE96" s="167"/>
      <c r="AF96" s="169"/>
      <c r="AG96" s="52"/>
      <c r="AH96" s="52"/>
      <c r="AI96" s="170"/>
      <c r="AJ96" s="3"/>
    </row>
    <row r="97" spans="1:36" ht="23.25" customHeight="1" x14ac:dyDescent="0.2">
      <c r="A97" s="121" t="s">
        <v>392</v>
      </c>
      <c r="B97" s="44" t="s">
        <v>52</v>
      </c>
      <c r="C97" s="45" t="s">
        <v>250</v>
      </c>
      <c r="D97" s="44" t="s">
        <v>101</v>
      </c>
      <c r="E97" s="44" t="s">
        <v>101</v>
      </c>
      <c r="F97" s="44" t="s">
        <v>177</v>
      </c>
      <c r="G97" s="59" t="s">
        <v>464</v>
      </c>
      <c r="H97" s="47" t="str">
        <f t="shared" si="8"/>
        <v>Líderes de Cada Proceso</v>
      </c>
      <c r="I97" s="48">
        <v>44075</v>
      </c>
      <c r="J97" s="48">
        <v>44088</v>
      </c>
      <c r="K97" s="65"/>
      <c r="L97" s="65"/>
      <c r="M97" s="65"/>
      <c r="N97" s="65"/>
      <c r="O97" s="65"/>
      <c r="P97" s="65"/>
      <c r="Q97" s="65"/>
      <c r="R97" s="65"/>
      <c r="S97" s="65"/>
      <c r="T97" s="65"/>
      <c r="U97" s="65"/>
      <c r="V97" s="65"/>
      <c r="W97" s="44" t="s">
        <v>214</v>
      </c>
      <c r="X97" s="66">
        <v>0.02</v>
      </c>
      <c r="Y97" s="48"/>
      <c r="Z97" s="45"/>
      <c r="AA97" s="89"/>
      <c r="AB97" s="44"/>
      <c r="AC97" s="81">
        <f t="shared" ca="1" si="6"/>
        <v>0</v>
      </c>
      <c r="AD97" s="81">
        <f t="shared" ca="1" si="7"/>
        <v>0.02</v>
      </c>
      <c r="AE97" s="167"/>
      <c r="AF97" s="169"/>
      <c r="AG97" s="52"/>
      <c r="AH97" s="52"/>
      <c r="AI97" s="170"/>
      <c r="AJ97" s="3"/>
    </row>
    <row r="98" spans="1:36" ht="23.25" customHeight="1" x14ac:dyDescent="0.2">
      <c r="A98" s="121" t="s">
        <v>392</v>
      </c>
      <c r="B98" s="44" t="s">
        <v>52</v>
      </c>
      <c r="C98" s="45" t="s">
        <v>251</v>
      </c>
      <c r="D98" s="44" t="s">
        <v>101</v>
      </c>
      <c r="E98" s="44" t="s">
        <v>101</v>
      </c>
      <c r="F98" s="44" t="s">
        <v>177</v>
      </c>
      <c r="G98" s="59" t="s">
        <v>464</v>
      </c>
      <c r="H98" s="47" t="str">
        <f t="shared" si="8"/>
        <v>Líderes de Cada Proceso</v>
      </c>
      <c r="I98" s="48">
        <v>44075</v>
      </c>
      <c r="J98" s="48">
        <v>44088</v>
      </c>
      <c r="K98" s="65"/>
      <c r="L98" s="65"/>
      <c r="M98" s="65"/>
      <c r="N98" s="65"/>
      <c r="O98" s="65"/>
      <c r="P98" s="65"/>
      <c r="Q98" s="65"/>
      <c r="R98" s="65"/>
      <c r="S98" s="65"/>
      <c r="T98" s="65"/>
      <c r="U98" s="65"/>
      <c r="V98" s="65"/>
      <c r="W98" s="44" t="s">
        <v>132</v>
      </c>
      <c r="X98" s="66">
        <v>0.02</v>
      </c>
      <c r="Y98" s="48"/>
      <c r="Z98" s="45"/>
      <c r="AA98" s="89"/>
      <c r="AB98" s="44"/>
      <c r="AC98" s="81">
        <f t="shared" ca="1" si="6"/>
        <v>0</v>
      </c>
      <c r="AD98" s="81">
        <f t="shared" ca="1" si="7"/>
        <v>0.02</v>
      </c>
      <c r="AE98" s="167"/>
      <c r="AF98" s="169"/>
      <c r="AG98" s="52"/>
      <c r="AH98" s="52"/>
      <c r="AI98" s="170"/>
      <c r="AJ98" s="3"/>
    </row>
    <row r="99" spans="1:36" ht="23.25" customHeight="1" x14ac:dyDescent="0.2">
      <c r="A99" s="121" t="s">
        <v>425</v>
      </c>
      <c r="B99" s="44" t="s">
        <v>52</v>
      </c>
      <c r="C99" s="45" t="s">
        <v>281</v>
      </c>
      <c r="D99" s="44" t="s">
        <v>88</v>
      </c>
      <c r="E99" s="44" t="s">
        <v>99</v>
      </c>
      <c r="F99" s="44" t="s">
        <v>177</v>
      </c>
      <c r="G99" s="59" t="s">
        <v>168</v>
      </c>
      <c r="H99" s="47" t="str">
        <f t="shared" si="8"/>
        <v>Subdirector Administrativo</v>
      </c>
      <c r="I99" s="48">
        <v>43892</v>
      </c>
      <c r="J99" s="48">
        <v>43916</v>
      </c>
      <c r="K99" s="65"/>
      <c r="L99" s="65"/>
      <c r="M99" s="48"/>
      <c r="N99" s="65"/>
      <c r="O99" s="65"/>
      <c r="P99" s="65"/>
      <c r="Q99" s="65"/>
      <c r="R99" s="65"/>
      <c r="S99" s="65"/>
      <c r="T99" s="65"/>
      <c r="U99" s="65"/>
      <c r="V99" s="65"/>
      <c r="W99" s="44" t="s">
        <v>132</v>
      </c>
      <c r="X99" s="66">
        <v>0.01</v>
      </c>
      <c r="Y99" s="48">
        <v>43920</v>
      </c>
      <c r="Z99" s="45" t="s">
        <v>517</v>
      </c>
      <c r="AA99" s="89" t="s">
        <v>518</v>
      </c>
      <c r="AB99" s="44" t="s">
        <v>188</v>
      </c>
      <c r="AC99" s="94">
        <f t="shared" ca="1" si="6"/>
        <v>9.9999999999999985E-3</v>
      </c>
      <c r="AD99" s="94">
        <f t="shared" ca="1" si="7"/>
        <v>0</v>
      </c>
      <c r="AE99" s="167"/>
      <c r="AF99" s="169"/>
      <c r="AG99" s="52"/>
      <c r="AH99" s="52"/>
      <c r="AI99" s="170"/>
      <c r="AJ99" s="3"/>
    </row>
    <row r="100" spans="1:36" ht="23.25" customHeight="1" x14ac:dyDescent="0.2">
      <c r="A100" s="121" t="s">
        <v>392</v>
      </c>
      <c r="B100" s="44" t="s">
        <v>52</v>
      </c>
      <c r="C100" s="89" t="s">
        <v>282</v>
      </c>
      <c r="D100" s="44" t="s">
        <v>88</v>
      </c>
      <c r="E100" s="44" t="s">
        <v>99</v>
      </c>
      <c r="F100" s="44" t="s">
        <v>177</v>
      </c>
      <c r="G100" s="59" t="s">
        <v>168</v>
      </c>
      <c r="H100" s="47" t="str">
        <f t="shared" si="8"/>
        <v>Subdirector Administrativo</v>
      </c>
      <c r="I100" s="48">
        <v>43983</v>
      </c>
      <c r="J100" s="48">
        <v>44006</v>
      </c>
      <c r="K100" s="65"/>
      <c r="L100" s="65"/>
      <c r="M100" s="65"/>
      <c r="N100" s="65"/>
      <c r="O100" s="65"/>
      <c r="P100" s="65"/>
      <c r="Q100" s="65"/>
      <c r="R100" s="65"/>
      <c r="S100" s="65"/>
      <c r="T100" s="65"/>
      <c r="U100" s="65"/>
      <c r="V100" s="65"/>
      <c r="W100" s="44" t="s">
        <v>132</v>
      </c>
      <c r="X100" s="66">
        <v>0.01</v>
      </c>
      <c r="Y100" s="48"/>
      <c r="Z100" s="89" t="s">
        <v>519</v>
      </c>
      <c r="AA100" s="89" t="s">
        <v>384</v>
      </c>
      <c r="AB100" s="44" t="s">
        <v>104</v>
      </c>
      <c r="AC100" s="95">
        <f t="shared" ca="1" si="6"/>
        <v>3.0999999999999999E-3</v>
      </c>
      <c r="AD100" s="95">
        <f t="shared" ca="1" si="7"/>
        <v>6.8999999999999999E-3</v>
      </c>
      <c r="AE100" s="167"/>
      <c r="AF100" s="169"/>
      <c r="AG100" s="52"/>
      <c r="AH100" s="52"/>
      <c r="AI100" s="170"/>
      <c r="AJ100" s="3"/>
    </row>
    <row r="101" spans="1:36" ht="23.25" hidden="1" customHeight="1" x14ac:dyDescent="0.2">
      <c r="A101" s="121" t="s">
        <v>394</v>
      </c>
      <c r="B101" s="44" t="s">
        <v>52</v>
      </c>
      <c r="C101" s="89" t="s">
        <v>283</v>
      </c>
      <c r="D101" s="44" t="s">
        <v>90</v>
      </c>
      <c r="E101" s="44" t="s">
        <v>99</v>
      </c>
      <c r="F101" s="44" t="s">
        <v>177</v>
      </c>
      <c r="G101" s="59" t="s">
        <v>168</v>
      </c>
      <c r="H101" s="47" t="str">
        <f t="shared" si="8"/>
        <v>Subdirector Financiero</v>
      </c>
      <c r="I101" s="48">
        <v>44075</v>
      </c>
      <c r="J101" s="48">
        <v>44099</v>
      </c>
      <c r="K101" s="65"/>
      <c r="L101" s="65"/>
      <c r="M101" s="65"/>
      <c r="N101" s="65"/>
      <c r="O101" s="65"/>
      <c r="P101" s="65"/>
      <c r="Q101" s="65"/>
      <c r="R101" s="65"/>
      <c r="S101" s="65"/>
      <c r="T101" s="65"/>
      <c r="U101" s="65"/>
      <c r="V101" s="65"/>
      <c r="W101" s="44" t="s">
        <v>132</v>
      </c>
      <c r="X101" s="66"/>
      <c r="Y101" s="48"/>
      <c r="Z101" s="45"/>
      <c r="AA101" s="89"/>
      <c r="AB101" s="44"/>
      <c r="AC101" s="161">
        <f t="shared" ca="1" si="6"/>
        <v>0</v>
      </c>
      <c r="AD101" s="161">
        <f t="shared" ca="1" si="7"/>
        <v>0</v>
      </c>
      <c r="AE101" s="167"/>
      <c r="AF101" s="169"/>
      <c r="AG101" s="52"/>
      <c r="AH101" s="52"/>
      <c r="AI101" s="170"/>
      <c r="AJ101" s="3"/>
    </row>
    <row r="102" spans="1:36" ht="23.25" customHeight="1" x14ac:dyDescent="0.2">
      <c r="A102" s="121" t="s">
        <v>425</v>
      </c>
      <c r="B102" s="44" t="s">
        <v>44</v>
      </c>
      <c r="C102" s="89" t="s">
        <v>233</v>
      </c>
      <c r="D102" s="44" t="s">
        <v>101</v>
      </c>
      <c r="E102" s="44" t="s">
        <v>101</v>
      </c>
      <c r="F102" s="44" t="s">
        <v>177</v>
      </c>
      <c r="G102" s="46" t="s">
        <v>169</v>
      </c>
      <c r="H102" s="47" t="str">
        <f t="shared" si="8"/>
        <v>Líderes de Cada Proceso</v>
      </c>
      <c r="I102" s="48">
        <v>43850</v>
      </c>
      <c r="J102" s="48">
        <v>43860</v>
      </c>
      <c r="K102" s="65"/>
      <c r="L102" s="65"/>
      <c r="M102" s="65"/>
      <c r="N102" s="65"/>
      <c r="O102" s="65"/>
      <c r="P102" s="65"/>
      <c r="Q102" s="65"/>
      <c r="R102" s="65"/>
      <c r="S102" s="65"/>
      <c r="T102" s="65"/>
      <c r="U102" s="65"/>
      <c r="V102" s="65"/>
      <c r="W102" s="44" t="s">
        <v>132</v>
      </c>
      <c r="X102" s="66">
        <v>7.0000000000000001E-3</v>
      </c>
      <c r="Y102" s="48">
        <v>43914</v>
      </c>
      <c r="Z102" s="89" t="s">
        <v>520</v>
      </c>
      <c r="AA102" s="89" t="s">
        <v>521</v>
      </c>
      <c r="AB102" s="44" t="s">
        <v>188</v>
      </c>
      <c r="AC102" s="94">
        <f t="shared" ca="1" si="6"/>
        <v>6.9999999999999993E-3</v>
      </c>
      <c r="AD102" s="94">
        <f t="shared" ca="1" si="7"/>
        <v>0</v>
      </c>
      <c r="AE102" s="167"/>
      <c r="AF102" s="169"/>
      <c r="AG102" s="52"/>
      <c r="AH102" s="52"/>
      <c r="AI102" s="170"/>
      <c r="AJ102" s="3"/>
    </row>
    <row r="103" spans="1:36" ht="23.25" customHeight="1" x14ac:dyDescent="0.2">
      <c r="A103" s="121" t="s">
        <v>425</v>
      </c>
      <c r="B103" s="44" t="s">
        <v>44</v>
      </c>
      <c r="C103" s="45" t="s">
        <v>238</v>
      </c>
      <c r="D103" s="44" t="s">
        <v>91</v>
      </c>
      <c r="E103" s="44" t="s">
        <v>100</v>
      </c>
      <c r="F103" s="44" t="s">
        <v>177</v>
      </c>
      <c r="G103" s="59" t="s">
        <v>229</v>
      </c>
      <c r="H103" s="47" t="str">
        <f t="shared" si="8"/>
        <v>Asesor de Control Interno</v>
      </c>
      <c r="I103" s="48">
        <v>43832</v>
      </c>
      <c r="J103" s="48">
        <v>43840</v>
      </c>
      <c r="K103" s="65"/>
      <c r="L103" s="65"/>
      <c r="M103" s="65"/>
      <c r="N103" s="65"/>
      <c r="O103" s="65"/>
      <c r="P103" s="65"/>
      <c r="Q103" s="65"/>
      <c r="R103" s="65"/>
      <c r="S103" s="65"/>
      <c r="T103" s="65"/>
      <c r="U103" s="65"/>
      <c r="V103" s="65"/>
      <c r="W103" s="44" t="s">
        <v>239</v>
      </c>
      <c r="X103" s="66">
        <v>2E-3</v>
      </c>
      <c r="Y103" s="48">
        <v>43840</v>
      </c>
      <c r="Z103" s="89" t="s">
        <v>307</v>
      </c>
      <c r="AA103" s="89" t="s">
        <v>332</v>
      </c>
      <c r="AB103" s="44" t="s">
        <v>188</v>
      </c>
      <c r="AC103" s="94">
        <f t="shared" ca="1" si="6"/>
        <v>1.9999999999999996E-3</v>
      </c>
      <c r="AD103" s="94">
        <f t="shared" ca="1" si="7"/>
        <v>0</v>
      </c>
      <c r="AE103" s="167"/>
      <c r="AF103" s="169"/>
      <c r="AG103" s="52"/>
      <c r="AH103" s="52"/>
      <c r="AI103" s="170"/>
      <c r="AJ103" s="3"/>
    </row>
    <row r="104" spans="1:36" ht="23.25" customHeight="1" x14ac:dyDescent="0.2">
      <c r="A104" s="121" t="s">
        <v>425</v>
      </c>
      <c r="B104" s="44" t="s">
        <v>44</v>
      </c>
      <c r="C104" s="45" t="s">
        <v>238</v>
      </c>
      <c r="D104" s="44" t="s">
        <v>91</v>
      </c>
      <c r="E104" s="44" t="s">
        <v>100</v>
      </c>
      <c r="F104" s="44" t="s">
        <v>177</v>
      </c>
      <c r="G104" s="59" t="s">
        <v>229</v>
      </c>
      <c r="H104" s="47" t="str">
        <f t="shared" si="8"/>
        <v>Asesor de Control Interno</v>
      </c>
      <c r="I104" s="48">
        <v>43922</v>
      </c>
      <c r="J104" s="48">
        <v>43928</v>
      </c>
      <c r="K104" s="65"/>
      <c r="L104" s="65"/>
      <c r="M104" s="65"/>
      <c r="N104" s="65"/>
      <c r="O104" s="65"/>
      <c r="P104" s="65"/>
      <c r="Q104" s="65"/>
      <c r="R104" s="65"/>
      <c r="S104" s="65"/>
      <c r="T104" s="65"/>
      <c r="U104" s="65"/>
      <c r="V104" s="65"/>
      <c r="W104" s="44" t="s">
        <v>239</v>
      </c>
      <c r="X104" s="66">
        <v>2E-3</v>
      </c>
      <c r="Y104" s="48">
        <v>43928</v>
      </c>
      <c r="Z104" s="89" t="s">
        <v>341</v>
      </c>
      <c r="AA104" s="89" t="s">
        <v>342</v>
      </c>
      <c r="AB104" s="44" t="s">
        <v>188</v>
      </c>
      <c r="AC104" s="94">
        <f t="shared" ca="1" si="6"/>
        <v>1.9999999999999996E-3</v>
      </c>
      <c r="AD104" s="94">
        <f t="shared" ca="1" si="7"/>
        <v>0</v>
      </c>
      <c r="AE104" s="167"/>
      <c r="AF104" s="169"/>
      <c r="AG104" s="52"/>
      <c r="AH104" s="52"/>
      <c r="AI104" s="170"/>
      <c r="AJ104" s="3"/>
    </row>
    <row r="105" spans="1:36" ht="23.25" customHeight="1" x14ac:dyDescent="0.2">
      <c r="A105" s="121" t="s">
        <v>392</v>
      </c>
      <c r="B105" s="44" t="s">
        <v>44</v>
      </c>
      <c r="C105" s="45" t="s">
        <v>238</v>
      </c>
      <c r="D105" s="44" t="s">
        <v>91</v>
      </c>
      <c r="E105" s="44" t="s">
        <v>100</v>
      </c>
      <c r="F105" s="44" t="s">
        <v>177</v>
      </c>
      <c r="G105" s="59" t="s">
        <v>229</v>
      </c>
      <c r="H105" s="47" t="str">
        <f t="shared" si="8"/>
        <v>Asesor de Control Interno</v>
      </c>
      <c r="I105" s="48">
        <v>44013</v>
      </c>
      <c r="J105" s="48">
        <v>44019</v>
      </c>
      <c r="K105" s="65"/>
      <c r="L105" s="65"/>
      <c r="M105" s="65"/>
      <c r="N105" s="65"/>
      <c r="O105" s="65"/>
      <c r="P105" s="65"/>
      <c r="Q105" s="65"/>
      <c r="R105" s="65"/>
      <c r="S105" s="65"/>
      <c r="T105" s="65"/>
      <c r="U105" s="65"/>
      <c r="V105" s="65"/>
      <c r="W105" s="44" t="s">
        <v>239</v>
      </c>
      <c r="X105" s="66">
        <v>2E-3</v>
      </c>
      <c r="Y105" s="48"/>
      <c r="Z105" s="45"/>
      <c r="AA105" s="89"/>
      <c r="AB105" s="44" t="s">
        <v>188</v>
      </c>
      <c r="AC105" s="94">
        <f t="shared" ca="1" si="6"/>
        <v>1.9999999999999996E-3</v>
      </c>
      <c r="AD105" s="94">
        <f t="shared" ca="1" si="7"/>
        <v>0</v>
      </c>
      <c r="AE105" s="167"/>
      <c r="AF105" s="169"/>
      <c r="AG105" s="52"/>
      <c r="AH105" s="52"/>
      <c r="AI105" s="170"/>
      <c r="AJ105" s="3"/>
    </row>
    <row r="106" spans="1:36" ht="23.25" customHeight="1" x14ac:dyDescent="0.2">
      <c r="A106" s="121" t="s">
        <v>392</v>
      </c>
      <c r="B106" s="44" t="s">
        <v>44</v>
      </c>
      <c r="C106" s="45" t="s">
        <v>238</v>
      </c>
      <c r="D106" s="44" t="s">
        <v>91</v>
      </c>
      <c r="E106" s="44" t="s">
        <v>100</v>
      </c>
      <c r="F106" s="44" t="s">
        <v>177</v>
      </c>
      <c r="G106" s="59" t="s">
        <v>229</v>
      </c>
      <c r="H106" s="47" t="str">
        <f t="shared" si="8"/>
        <v>Asesor de Control Interno</v>
      </c>
      <c r="I106" s="48">
        <v>44105</v>
      </c>
      <c r="J106" s="48">
        <v>44111</v>
      </c>
      <c r="K106" s="65"/>
      <c r="L106" s="65"/>
      <c r="M106" s="65"/>
      <c r="N106" s="65"/>
      <c r="O106" s="65"/>
      <c r="P106" s="65"/>
      <c r="Q106" s="65"/>
      <c r="R106" s="65"/>
      <c r="S106" s="65"/>
      <c r="T106" s="65"/>
      <c r="U106" s="65"/>
      <c r="V106" s="65"/>
      <c r="W106" s="44" t="s">
        <v>239</v>
      </c>
      <c r="X106" s="66">
        <v>2E-3</v>
      </c>
      <c r="Y106" s="48"/>
      <c r="Z106" s="45"/>
      <c r="AA106" s="89"/>
      <c r="AB106" s="44"/>
      <c r="AC106" s="81">
        <f t="shared" ca="1" si="6"/>
        <v>0</v>
      </c>
      <c r="AD106" s="81">
        <f t="shared" ca="1" si="7"/>
        <v>2E-3</v>
      </c>
      <c r="AE106" s="167"/>
      <c r="AF106" s="169"/>
      <c r="AG106" s="52"/>
      <c r="AH106" s="52"/>
      <c r="AI106" s="170"/>
      <c r="AJ106" s="3"/>
    </row>
    <row r="107" spans="1:36" ht="23.25" customHeight="1" x14ac:dyDescent="0.2">
      <c r="A107" s="121" t="s">
        <v>425</v>
      </c>
      <c r="B107" s="44" t="s">
        <v>44</v>
      </c>
      <c r="C107" s="89" t="s">
        <v>235</v>
      </c>
      <c r="D107" s="44" t="s">
        <v>101</v>
      </c>
      <c r="E107" s="44" t="s">
        <v>101</v>
      </c>
      <c r="F107" s="44" t="s">
        <v>177</v>
      </c>
      <c r="G107" s="59" t="s">
        <v>228</v>
      </c>
      <c r="H107" s="47" t="str">
        <f t="shared" si="8"/>
        <v>Líderes de Cada Proceso</v>
      </c>
      <c r="I107" s="48">
        <v>43850</v>
      </c>
      <c r="J107" s="48">
        <v>43861</v>
      </c>
      <c r="K107" s="65"/>
      <c r="L107" s="65"/>
      <c r="M107" s="65"/>
      <c r="N107" s="65"/>
      <c r="O107" s="65"/>
      <c r="P107" s="65"/>
      <c r="Q107" s="65"/>
      <c r="R107" s="65"/>
      <c r="S107" s="65"/>
      <c r="T107" s="65"/>
      <c r="U107" s="65"/>
      <c r="V107" s="65"/>
      <c r="W107" s="44" t="s">
        <v>132</v>
      </c>
      <c r="X107" s="66">
        <v>7.0000000000000001E-3</v>
      </c>
      <c r="Y107" s="48">
        <v>43861</v>
      </c>
      <c r="Z107" s="89" t="s">
        <v>310</v>
      </c>
      <c r="AA107" s="89" t="s">
        <v>313</v>
      </c>
      <c r="AB107" s="44" t="s">
        <v>188</v>
      </c>
      <c r="AC107" s="94">
        <f t="shared" ca="1" si="6"/>
        <v>6.9999999999999993E-3</v>
      </c>
      <c r="AD107" s="94">
        <f t="shared" ca="1" si="7"/>
        <v>0</v>
      </c>
      <c r="AE107" s="167"/>
      <c r="AF107" s="169"/>
      <c r="AG107" s="52"/>
      <c r="AH107" s="52"/>
      <c r="AI107" s="170"/>
      <c r="AJ107" s="3"/>
    </row>
    <row r="108" spans="1:36" ht="23.25" customHeight="1" x14ac:dyDescent="0.2">
      <c r="A108" s="121" t="s">
        <v>425</v>
      </c>
      <c r="B108" s="44" t="s">
        <v>44</v>
      </c>
      <c r="C108" s="89" t="s">
        <v>252</v>
      </c>
      <c r="D108" s="44" t="s">
        <v>80</v>
      </c>
      <c r="E108" s="44" t="s">
        <v>98</v>
      </c>
      <c r="F108" s="44" t="s">
        <v>177</v>
      </c>
      <c r="G108" s="59" t="s">
        <v>229</v>
      </c>
      <c r="H108" s="47" t="str">
        <f t="shared" si="8"/>
        <v>Jefe Oficina de Tecnologías de la Información y las Comunicaciones</v>
      </c>
      <c r="I108" s="48">
        <v>43864</v>
      </c>
      <c r="J108" s="48">
        <v>43903</v>
      </c>
      <c r="K108" s="65"/>
      <c r="L108" s="65"/>
      <c r="M108" s="65"/>
      <c r="N108" s="65"/>
      <c r="O108" s="65"/>
      <c r="P108" s="65"/>
      <c r="Q108" s="65"/>
      <c r="R108" s="65"/>
      <c r="S108" s="65"/>
      <c r="T108" s="65"/>
      <c r="U108" s="65"/>
      <c r="V108" s="65"/>
      <c r="W108" s="44" t="s">
        <v>215</v>
      </c>
      <c r="X108" s="66">
        <v>5.0000000000000001E-3</v>
      </c>
      <c r="Y108" s="48">
        <v>43906</v>
      </c>
      <c r="Z108" s="89" t="s">
        <v>522</v>
      </c>
      <c r="AA108" s="45" t="s">
        <v>523</v>
      </c>
      <c r="AB108" s="44" t="s">
        <v>188</v>
      </c>
      <c r="AC108" s="94">
        <f t="shared" ca="1" si="6"/>
        <v>4.9999999999999992E-3</v>
      </c>
      <c r="AD108" s="94">
        <f t="shared" ca="1" si="7"/>
        <v>0</v>
      </c>
      <c r="AE108" s="167"/>
      <c r="AF108" s="169"/>
      <c r="AG108" s="52"/>
      <c r="AH108" s="52"/>
      <c r="AI108" s="170"/>
      <c r="AJ108" s="3"/>
    </row>
    <row r="109" spans="1:36" ht="23.25" customHeight="1" x14ac:dyDescent="0.2">
      <c r="A109" s="121" t="s">
        <v>392</v>
      </c>
      <c r="B109" s="44" t="s">
        <v>44</v>
      </c>
      <c r="C109" s="45" t="s">
        <v>253</v>
      </c>
      <c r="D109" s="44" t="s">
        <v>74</v>
      </c>
      <c r="E109" s="44" t="s">
        <v>98</v>
      </c>
      <c r="F109" s="44" t="s">
        <v>177</v>
      </c>
      <c r="G109" s="59" t="s">
        <v>465</v>
      </c>
      <c r="H109" s="47" t="str">
        <f t="shared" si="8"/>
        <v xml:space="preserve">Jefe Oficina Asesora de Planeación </v>
      </c>
      <c r="I109" s="111">
        <v>43983</v>
      </c>
      <c r="J109" s="111">
        <v>44007</v>
      </c>
      <c r="K109" s="65"/>
      <c r="L109" s="65"/>
      <c r="M109" s="65"/>
      <c r="N109" s="65"/>
      <c r="O109" s="65"/>
      <c r="P109" s="65"/>
      <c r="Q109" s="65"/>
      <c r="R109" s="65"/>
      <c r="S109" s="65"/>
      <c r="T109" s="65"/>
      <c r="U109" s="65"/>
      <c r="V109" s="65"/>
      <c r="W109" s="44" t="s">
        <v>216</v>
      </c>
      <c r="X109" s="66">
        <v>5.0000000000000001E-3</v>
      </c>
      <c r="Y109" s="48"/>
      <c r="Z109" s="45" t="s">
        <v>524</v>
      </c>
      <c r="AA109" s="89" t="s">
        <v>382</v>
      </c>
      <c r="AB109" s="44" t="s">
        <v>186</v>
      </c>
      <c r="AC109" s="95">
        <f t="shared" ca="1" si="6"/>
        <v>4.6999999999999993E-3</v>
      </c>
      <c r="AD109" s="95">
        <f t="shared" ca="1" si="7"/>
        <v>3.0000000000000079E-4</v>
      </c>
      <c r="AE109" s="167"/>
      <c r="AF109" s="169"/>
      <c r="AG109" s="52"/>
      <c r="AH109" s="52"/>
      <c r="AI109" s="170"/>
      <c r="AJ109" s="3"/>
    </row>
    <row r="110" spans="1:36" ht="23.25" customHeight="1" x14ac:dyDescent="0.2">
      <c r="A110" s="121" t="s">
        <v>392</v>
      </c>
      <c r="B110" s="44" t="s">
        <v>44</v>
      </c>
      <c r="C110" s="89" t="s">
        <v>235</v>
      </c>
      <c r="D110" s="44" t="s">
        <v>101</v>
      </c>
      <c r="E110" s="44" t="s">
        <v>101</v>
      </c>
      <c r="F110" s="44" t="s">
        <v>177</v>
      </c>
      <c r="G110" s="59" t="s">
        <v>168</v>
      </c>
      <c r="H110" s="47" t="str">
        <f t="shared" si="8"/>
        <v>Líderes de Cada Proceso</v>
      </c>
      <c r="I110" s="48">
        <v>44013</v>
      </c>
      <c r="J110" s="48">
        <v>44040</v>
      </c>
      <c r="K110" s="65"/>
      <c r="L110" s="65"/>
      <c r="M110" s="65"/>
      <c r="N110" s="65"/>
      <c r="O110" s="65"/>
      <c r="P110" s="65"/>
      <c r="Q110" s="65"/>
      <c r="R110" s="65"/>
      <c r="S110" s="65"/>
      <c r="T110" s="65"/>
      <c r="U110" s="65"/>
      <c r="V110" s="65"/>
      <c r="W110" s="44" t="s">
        <v>132</v>
      </c>
      <c r="X110" s="66">
        <v>7.0000000000000001E-3</v>
      </c>
      <c r="Y110" s="48"/>
      <c r="Z110" s="45"/>
      <c r="AA110" s="89"/>
      <c r="AB110" s="44" t="s">
        <v>188</v>
      </c>
      <c r="AC110" s="162">
        <f t="shared" ca="1" si="6"/>
        <v>6.9999999999999993E-3</v>
      </c>
      <c r="AD110" s="162">
        <f t="shared" ca="1" si="7"/>
        <v>0</v>
      </c>
      <c r="AE110" s="167"/>
      <c r="AF110" s="169"/>
      <c r="AG110" s="52"/>
      <c r="AH110" s="52"/>
      <c r="AI110" s="170"/>
      <c r="AJ110" s="3"/>
    </row>
    <row r="111" spans="1:36" ht="23.25" customHeight="1" x14ac:dyDescent="0.2">
      <c r="A111" s="121" t="s">
        <v>425</v>
      </c>
      <c r="B111" s="44" t="s">
        <v>44</v>
      </c>
      <c r="C111" s="45" t="s">
        <v>93</v>
      </c>
      <c r="D111" s="44" t="s">
        <v>90</v>
      </c>
      <c r="E111" s="44" t="s">
        <v>99</v>
      </c>
      <c r="F111" s="44" t="s">
        <v>177</v>
      </c>
      <c r="G111" s="59" t="s">
        <v>219</v>
      </c>
      <c r="H111" s="47" t="str">
        <f t="shared" si="8"/>
        <v>Subdirector Financiero</v>
      </c>
      <c r="I111" s="48">
        <v>43832</v>
      </c>
      <c r="J111" s="48">
        <v>43843</v>
      </c>
      <c r="K111" s="65"/>
      <c r="L111" s="65"/>
      <c r="M111" s="65"/>
      <c r="N111" s="65"/>
      <c r="O111" s="65"/>
      <c r="P111" s="65"/>
      <c r="Q111" s="65"/>
      <c r="R111" s="65"/>
      <c r="S111" s="65"/>
      <c r="T111" s="65"/>
      <c r="U111" s="65"/>
      <c r="V111" s="65"/>
      <c r="W111" s="44" t="s">
        <v>132</v>
      </c>
      <c r="X111" s="66">
        <v>1E-3</v>
      </c>
      <c r="Y111" s="48">
        <v>43867</v>
      </c>
      <c r="Z111" s="89" t="s">
        <v>525</v>
      </c>
      <c r="AA111" s="89" t="s">
        <v>526</v>
      </c>
      <c r="AB111" s="44" t="s">
        <v>188</v>
      </c>
      <c r="AC111" s="94">
        <f t="shared" ca="1" si="6"/>
        <v>9.999999999999998E-4</v>
      </c>
      <c r="AD111" s="94">
        <f t="shared" ca="1" si="7"/>
        <v>0</v>
      </c>
      <c r="AE111" s="167"/>
      <c r="AF111" s="169"/>
      <c r="AG111" s="52"/>
      <c r="AH111" s="52"/>
      <c r="AI111" s="170"/>
      <c r="AJ111" s="3"/>
    </row>
    <row r="112" spans="1:36" ht="23.25" customHeight="1" x14ac:dyDescent="0.2">
      <c r="A112" s="121" t="s">
        <v>425</v>
      </c>
      <c r="B112" s="44" t="s">
        <v>44</v>
      </c>
      <c r="C112" s="45" t="s">
        <v>93</v>
      </c>
      <c r="D112" s="44" t="s">
        <v>90</v>
      </c>
      <c r="E112" s="44" t="s">
        <v>99</v>
      </c>
      <c r="F112" s="44" t="s">
        <v>177</v>
      </c>
      <c r="G112" s="59" t="s">
        <v>219</v>
      </c>
      <c r="H112" s="47" t="str">
        <f t="shared" si="8"/>
        <v>Subdirector Financiero</v>
      </c>
      <c r="I112" s="48">
        <v>43864</v>
      </c>
      <c r="J112" s="48">
        <v>43872</v>
      </c>
      <c r="K112" s="65"/>
      <c r="L112" s="65"/>
      <c r="M112" s="65"/>
      <c r="N112" s="65"/>
      <c r="O112" s="65"/>
      <c r="P112" s="65"/>
      <c r="Q112" s="65"/>
      <c r="R112" s="65"/>
      <c r="S112" s="65"/>
      <c r="T112" s="65"/>
      <c r="U112" s="65"/>
      <c r="V112" s="65"/>
      <c r="W112" s="44" t="s">
        <v>132</v>
      </c>
      <c r="X112" s="66">
        <v>1E-3</v>
      </c>
      <c r="Y112" s="48">
        <v>43873</v>
      </c>
      <c r="Z112" s="89" t="s">
        <v>527</v>
      </c>
      <c r="AA112" s="89" t="s">
        <v>528</v>
      </c>
      <c r="AB112" s="44" t="s">
        <v>188</v>
      </c>
      <c r="AC112" s="94">
        <f t="shared" ca="1" si="6"/>
        <v>9.999999999999998E-4</v>
      </c>
      <c r="AD112" s="94">
        <f t="shared" ca="1" si="7"/>
        <v>0</v>
      </c>
      <c r="AE112" s="167"/>
      <c r="AF112" s="169"/>
      <c r="AG112" s="52"/>
      <c r="AH112" s="52"/>
      <c r="AI112" s="170"/>
      <c r="AJ112" s="3"/>
    </row>
    <row r="113" spans="1:36" ht="23.25" customHeight="1" x14ac:dyDescent="0.2">
      <c r="A113" s="121" t="s">
        <v>425</v>
      </c>
      <c r="B113" s="44" t="s">
        <v>44</v>
      </c>
      <c r="C113" s="45" t="s">
        <v>93</v>
      </c>
      <c r="D113" s="44" t="s">
        <v>90</v>
      </c>
      <c r="E113" s="44" t="s">
        <v>99</v>
      </c>
      <c r="F113" s="44" t="s">
        <v>177</v>
      </c>
      <c r="G113" s="59" t="s">
        <v>219</v>
      </c>
      <c r="H113" s="47" t="str">
        <f t="shared" si="8"/>
        <v>Subdirector Financiero</v>
      </c>
      <c r="I113" s="48">
        <v>43892</v>
      </c>
      <c r="J113" s="48">
        <v>43900</v>
      </c>
      <c r="K113" s="65"/>
      <c r="L113" s="65"/>
      <c r="M113" s="65"/>
      <c r="N113" s="65"/>
      <c r="O113" s="65"/>
      <c r="P113" s="65"/>
      <c r="Q113" s="65"/>
      <c r="R113" s="65"/>
      <c r="S113" s="65"/>
      <c r="T113" s="65"/>
      <c r="U113" s="65"/>
      <c r="V113" s="65"/>
      <c r="W113" s="44" t="s">
        <v>132</v>
      </c>
      <c r="X113" s="66">
        <v>1E-3</v>
      </c>
      <c r="Y113" s="48">
        <v>43900</v>
      </c>
      <c r="Z113" s="45" t="s">
        <v>529</v>
      </c>
      <c r="AA113" s="89" t="s">
        <v>530</v>
      </c>
      <c r="AB113" s="44" t="s">
        <v>188</v>
      </c>
      <c r="AC113" s="94">
        <f t="shared" ca="1" si="6"/>
        <v>9.999999999999998E-4</v>
      </c>
      <c r="AD113" s="94">
        <f t="shared" ca="1" si="7"/>
        <v>0</v>
      </c>
      <c r="AE113" s="167"/>
      <c r="AF113" s="169"/>
      <c r="AG113" s="52"/>
      <c r="AH113" s="52"/>
      <c r="AI113" s="170"/>
      <c r="AJ113" s="3"/>
    </row>
    <row r="114" spans="1:36" ht="23.25" customHeight="1" x14ac:dyDescent="0.2">
      <c r="A114" s="121" t="s">
        <v>425</v>
      </c>
      <c r="B114" s="44" t="s">
        <v>44</v>
      </c>
      <c r="C114" s="45" t="s">
        <v>93</v>
      </c>
      <c r="D114" s="44" t="s">
        <v>90</v>
      </c>
      <c r="E114" s="44" t="s">
        <v>99</v>
      </c>
      <c r="F114" s="44" t="s">
        <v>177</v>
      </c>
      <c r="G114" s="59" t="s">
        <v>219</v>
      </c>
      <c r="H114" s="47" t="str">
        <f t="shared" si="8"/>
        <v>Subdirector Financiero</v>
      </c>
      <c r="I114" s="48">
        <v>43922</v>
      </c>
      <c r="J114" s="48">
        <v>43934</v>
      </c>
      <c r="K114" s="65"/>
      <c r="L114" s="65"/>
      <c r="M114" s="65"/>
      <c r="N114" s="65"/>
      <c r="O114" s="65"/>
      <c r="P114" s="65"/>
      <c r="Q114" s="65"/>
      <c r="R114" s="65"/>
      <c r="S114" s="65"/>
      <c r="T114" s="65"/>
      <c r="U114" s="65"/>
      <c r="V114" s="65"/>
      <c r="W114" s="44" t="s">
        <v>132</v>
      </c>
      <c r="X114" s="66">
        <v>1E-3</v>
      </c>
      <c r="Y114" s="48">
        <v>43936</v>
      </c>
      <c r="Z114" s="45" t="s">
        <v>531</v>
      </c>
      <c r="AA114" s="89" t="s">
        <v>531</v>
      </c>
      <c r="AB114" s="44" t="s">
        <v>188</v>
      </c>
      <c r="AC114" s="94">
        <f t="shared" ca="1" si="6"/>
        <v>9.999999999999998E-4</v>
      </c>
      <c r="AD114" s="94">
        <f t="shared" ca="1" si="7"/>
        <v>0</v>
      </c>
      <c r="AE114" s="167"/>
      <c r="AF114" s="169"/>
      <c r="AG114" s="52"/>
      <c r="AH114" s="52"/>
      <c r="AI114" s="170"/>
      <c r="AJ114" s="3"/>
    </row>
    <row r="115" spans="1:36" ht="23.25" customHeight="1" x14ac:dyDescent="0.2">
      <c r="A115" s="121" t="s">
        <v>425</v>
      </c>
      <c r="B115" s="44" t="s">
        <v>44</v>
      </c>
      <c r="C115" s="45" t="s">
        <v>93</v>
      </c>
      <c r="D115" s="44" t="s">
        <v>90</v>
      </c>
      <c r="E115" s="44" t="s">
        <v>99</v>
      </c>
      <c r="F115" s="44" t="s">
        <v>177</v>
      </c>
      <c r="G115" s="59" t="s">
        <v>219</v>
      </c>
      <c r="H115" s="47" t="str">
        <f t="shared" si="8"/>
        <v>Subdirector Financiero</v>
      </c>
      <c r="I115" s="48">
        <v>43955</v>
      </c>
      <c r="J115" s="48">
        <v>43963</v>
      </c>
      <c r="K115" s="65"/>
      <c r="L115" s="65"/>
      <c r="M115" s="65"/>
      <c r="N115" s="65"/>
      <c r="O115" s="65"/>
      <c r="P115" s="65"/>
      <c r="Q115" s="65"/>
      <c r="R115" s="65"/>
      <c r="S115" s="65"/>
      <c r="T115" s="65"/>
      <c r="U115" s="65"/>
      <c r="V115" s="65"/>
      <c r="W115" s="44" t="s">
        <v>132</v>
      </c>
      <c r="X115" s="66">
        <v>1E-3</v>
      </c>
      <c r="Y115" s="48">
        <v>43963</v>
      </c>
      <c r="Z115" s="45" t="s">
        <v>532</v>
      </c>
      <c r="AA115" s="45" t="s">
        <v>532</v>
      </c>
      <c r="AB115" s="44" t="s">
        <v>188</v>
      </c>
      <c r="AC115" s="94">
        <f t="shared" ref="AC115:AC146" ca="1" si="9">IF(ISERROR(VLOOKUP(AB115,INDIRECT(VLOOKUP(B115,ACTA,2,0)&amp;"A"),2,0))=TRUE,0,X115*(VLOOKUP(AB115,INDIRECT(VLOOKUP(B115,ACTA,2,0)&amp;"A"),2,0)))</f>
        <v>9.999999999999998E-4</v>
      </c>
      <c r="AD115" s="94">
        <f t="shared" ref="AD115:AD146" ca="1" si="10">+X115-AC115</f>
        <v>0</v>
      </c>
      <c r="AE115" s="167"/>
      <c r="AF115" s="169"/>
      <c r="AG115" s="52"/>
      <c r="AH115" s="52"/>
      <c r="AI115" s="170"/>
      <c r="AJ115" s="3"/>
    </row>
    <row r="116" spans="1:36" ht="23.25" customHeight="1" x14ac:dyDescent="0.2">
      <c r="A116" s="121" t="s">
        <v>425</v>
      </c>
      <c r="B116" s="44" t="s">
        <v>44</v>
      </c>
      <c r="C116" s="45" t="s">
        <v>93</v>
      </c>
      <c r="D116" s="44" t="s">
        <v>90</v>
      </c>
      <c r="E116" s="44" t="s">
        <v>99</v>
      </c>
      <c r="F116" s="44" t="s">
        <v>177</v>
      </c>
      <c r="G116" s="59" t="s">
        <v>219</v>
      </c>
      <c r="H116" s="47" t="str">
        <f t="shared" si="8"/>
        <v>Subdirector Financiero</v>
      </c>
      <c r="I116" s="48">
        <v>43983</v>
      </c>
      <c r="J116" s="48">
        <v>43991</v>
      </c>
      <c r="K116" s="65"/>
      <c r="L116" s="65"/>
      <c r="M116" s="65"/>
      <c r="N116" s="65"/>
      <c r="O116" s="65"/>
      <c r="P116" s="65"/>
      <c r="Q116" s="65"/>
      <c r="R116" s="65"/>
      <c r="S116" s="65"/>
      <c r="T116" s="65"/>
      <c r="U116" s="65"/>
      <c r="V116" s="65"/>
      <c r="W116" s="44" t="s">
        <v>132</v>
      </c>
      <c r="X116" s="66">
        <v>1E-3</v>
      </c>
      <c r="Y116" s="48">
        <v>43998</v>
      </c>
      <c r="Z116" s="45" t="s">
        <v>533</v>
      </c>
      <c r="AA116" s="45" t="s">
        <v>533</v>
      </c>
      <c r="AB116" s="44" t="s">
        <v>188</v>
      </c>
      <c r="AC116" s="94">
        <f t="shared" ca="1" si="9"/>
        <v>9.999999999999998E-4</v>
      </c>
      <c r="AD116" s="94">
        <f t="shared" ca="1" si="10"/>
        <v>0</v>
      </c>
      <c r="AE116" s="167"/>
      <c r="AF116" s="169"/>
      <c r="AG116" s="52"/>
      <c r="AH116" s="52"/>
      <c r="AI116" s="170"/>
      <c r="AJ116" s="3"/>
    </row>
    <row r="117" spans="1:36" ht="23.25" customHeight="1" x14ac:dyDescent="0.2">
      <c r="A117" s="121" t="s">
        <v>392</v>
      </c>
      <c r="B117" s="44" t="s">
        <v>44</v>
      </c>
      <c r="C117" s="45" t="s">
        <v>93</v>
      </c>
      <c r="D117" s="44" t="s">
        <v>90</v>
      </c>
      <c r="E117" s="44" t="s">
        <v>99</v>
      </c>
      <c r="F117" s="44" t="s">
        <v>177</v>
      </c>
      <c r="G117" s="59" t="s">
        <v>219</v>
      </c>
      <c r="H117" s="47" t="str">
        <f t="shared" si="8"/>
        <v>Subdirector Financiero</v>
      </c>
      <c r="I117" s="48">
        <v>44013</v>
      </c>
      <c r="J117" s="48">
        <v>44021</v>
      </c>
      <c r="K117" s="65"/>
      <c r="L117" s="65"/>
      <c r="M117" s="65"/>
      <c r="N117" s="65"/>
      <c r="O117" s="65"/>
      <c r="P117" s="65"/>
      <c r="Q117" s="65"/>
      <c r="R117" s="65"/>
      <c r="S117" s="65"/>
      <c r="T117" s="65"/>
      <c r="U117" s="65"/>
      <c r="V117" s="65"/>
      <c r="W117" s="44" t="s">
        <v>132</v>
      </c>
      <c r="X117" s="66">
        <v>1E-3</v>
      </c>
      <c r="Y117" s="48"/>
      <c r="Z117" s="45"/>
      <c r="AA117" s="89"/>
      <c r="AB117" s="44" t="s">
        <v>188</v>
      </c>
      <c r="AC117" s="94">
        <f t="shared" ca="1" si="9"/>
        <v>9.999999999999998E-4</v>
      </c>
      <c r="AD117" s="94">
        <f t="shared" ca="1" si="10"/>
        <v>0</v>
      </c>
      <c r="AE117" s="167"/>
      <c r="AF117" s="169"/>
      <c r="AG117" s="52"/>
      <c r="AH117" s="52"/>
      <c r="AI117" s="170"/>
      <c r="AJ117" s="3"/>
    </row>
    <row r="118" spans="1:36" ht="23.25" customHeight="1" x14ac:dyDescent="0.2">
      <c r="A118" s="121" t="s">
        <v>392</v>
      </c>
      <c r="B118" s="44" t="s">
        <v>44</v>
      </c>
      <c r="C118" s="45" t="s">
        <v>93</v>
      </c>
      <c r="D118" s="44" t="s">
        <v>90</v>
      </c>
      <c r="E118" s="44" t="s">
        <v>99</v>
      </c>
      <c r="F118" s="44" t="s">
        <v>177</v>
      </c>
      <c r="G118" s="59" t="s">
        <v>219</v>
      </c>
      <c r="H118" s="47" t="str">
        <f t="shared" si="8"/>
        <v>Subdirector Financiero</v>
      </c>
      <c r="I118" s="48">
        <v>44046</v>
      </c>
      <c r="J118" s="48">
        <v>44055</v>
      </c>
      <c r="K118" s="65"/>
      <c r="L118" s="65"/>
      <c r="M118" s="65"/>
      <c r="N118" s="65"/>
      <c r="O118" s="65"/>
      <c r="P118" s="65"/>
      <c r="Q118" s="65"/>
      <c r="R118" s="65"/>
      <c r="S118" s="65"/>
      <c r="T118" s="65"/>
      <c r="U118" s="65"/>
      <c r="V118" s="65"/>
      <c r="W118" s="44" t="s">
        <v>132</v>
      </c>
      <c r="X118" s="66">
        <v>1E-3</v>
      </c>
      <c r="Y118" s="48"/>
      <c r="Z118" s="45"/>
      <c r="AA118" s="89"/>
      <c r="AB118" s="44"/>
      <c r="AC118" s="81">
        <f t="shared" ca="1" si="9"/>
        <v>0</v>
      </c>
      <c r="AD118" s="81">
        <f t="shared" ca="1" si="10"/>
        <v>1E-3</v>
      </c>
      <c r="AE118" s="167"/>
      <c r="AF118" s="169"/>
      <c r="AG118" s="52"/>
      <c r="AH118" s="52"/>
      <c r="AI118" s="170"/>
      <c r="AJ118" s="3"/>
    </row>
    <row r="119" spans="1:36" ht="23.25" customHeight="1" x14ac:dyDescent="0.2">
      <c r="A119" s="121" t="s">
        <v>392</v>
      </c>
      <c r="B119" s="44" t="s">
        <v>44</v>
      </c>
      <c r="C119" s="45" t="s">
        <v>93</v>
      </c>
      <c r="D119" s="44" t="s">
        <v>90</v>
      </c>
      <c r="E119" s="44" t="s">
        <v>99</v>
      </c>
      <c r="F119" s="44" t="s">
        <v>177</v>
      </c>
      <c r="G119" s="59" t="s">
        <v>219</v>
      </c>
      <c r="H119" s="47" t="str">
        <f t="shared" si="8"/>
        <v>Subdirector Financiero</v>
      </c>
      <c r="I119" s="48">
        <v>44075</v>
      </c>
      <c r="J119" s="48">
        <v>44083</v>
      </c>
      <c r="K119" s="65"/>
      <c r="L119" s="65"/>
      <c r="M119" s="65"/>
      <c r="N119" s="65"/>
      <c r="O119" s="65"/>
      <c r="P119" s="65"/>
      <c r="Q119" s="65"/>
      <c r="R119" s="65"/>
      <c r="S119" s="65"/>
      <c r="T119" s="65"/>
      <c r="U119" s="65"/>
      <c r="V119" s="65"/>
      <c r="W119" s="44" t="s">
        <v>132</v>
      </c>
      <c r="X119" s="66">
        <v>1E-3</v>
      </c>
      <c r="Y119" s="48"/>
      <c r="Z119" s="45"/>
      <c r="AA119" s="89"/>
      <c r="AB119" s="44"/>
      <c r="AC119" s="81">
        <f t="shared" ca="1" si="9"/>
        <v>0</v>
      </c>
      <c r="AD119" s="81">
        <f t="shared" ca="1" si="10"/>
        <v>1E-3</v>
      </c>
      <c r="AE119" s="167"/>
      <c r="AF119" s="169"/>
      <c r="AG119" s="52"/>
      <c r="AH119" s="52"/>
      <c r="AI119" s="170"/>
      <c r="AJ119" s="3"/>
    </row>
    <row r="120" spans="1:36" ht="23.25" customHeight="1" x14ac:dyDescent="0.2">
      <c r="A120" s="121" t="s">
        <v>392</v>
      </c>
      <c r="B120" s="44" t="s">
        <v>44</v>
      </c>
      <c r="C120" s="45" t="s">
        <v>93</v>
      </c>
      <c r="D120" s="44" t="s">
        <v>90</v>
      </c>
      <c r="E120" s="44" t="s">
        <v>99</v>
      </c>
      <c r="F120" s="44" t="s">
        <v>177</v>
      </c>
      <c r="G120" s="59" t="s">
        <v>219</v>
      </c>
      <c r="H120" s="47" t="str">
        <f t="shared" si="8"/>
        <v>Subdirector Financiero</v>
      </c>
      <c r="I120" s="48">
        <v>44105</v>
      </c>
      <c r="J120" s="48">
        <v>44113</v>
      </c>
      <c r="K120" s="65"/>
      <c r="L120" s="65"/>
      <c r="M120" s="65"/>
      <c r="N120" s="65"/>
      <c r="O120" s="65"/>
      <c r="P120" s="65"/>
      <c r="Q120" s="65"/>
      <c r="R120" s="65"/>
      <c r="S120" s="65"/>
      <c r="T120" s="65"/>
      <c r="U120" s="65"/>
      <c r="V120" s="65"/>
      <c r="W120" s="44" t="s">
        <v>132</v>
      </c>
      <c r="X120" s="66">
        <v>1E-3</v>
      </c>
      <c r="Y120" s="48"/>
      <c r="Z120" s="45"/>
      <c r="AA120" s="89"/>
      <c r="AB120" s="44"/>
      <c r="AC120" s="81">
        <f t="shared" ca="1" si="9"/>
        <v>0</v>
      </c>
      <c r="AD120" s="81">
        <f t="shared" ca="1" si="10"/>
        <v>1E-3</v>
      </c>
      <c r="AE120" s="167"/>
      <c r="AF120" s="169"/>
      <c r="AG120" s="52"/>
      <c r="AH120" s="52"/>
      <c r="AI120" s="170"/>
      <c r="AJ120" s="3"/>
    </row>
    <row r="121" spans="1:36" ht="23.25" customHeight="1" x14ac:dyDescent="0.2">
      <c r="A121" s="121" t="s">
        <v>392</v>
      </c>
      <c r="B121" s="44" t="s">
        <v>44</v>
      </c>
      <c r="C121" s="45" t="s">
        <v>93</v>
      </c>
      <c r="D121" s="44" t="s">
        <v>90</v>
      </c>
      <c r="E121" s="44" t="s">
        <v>99</v>
      </c>
      <c r="F121" s="44" t="s">
        <v>177</v>
      </c>
      <c r="G121" s="59" t="s">
        <v>219</v>
      </c>
      <c r="H121" s="47" t="str">
        <f t="shared" si="8"/>
        <v>Subdirector Financiero</v>
      </c>
      <c r="I121" s="48">
        <v>44138</v>
      </c>
      <c r="J121" s="48">
        <v>44146</v>
      </c>
      <c r="K121" s="65"/>
      <c r="L121" s="65"/>
      <c r="M121" s="65"/>
      <c r="N121" s="65"/>
      <c r="O121" s="65"/>
      <c r="P121" s="65"/>
      <c r="Q121" s="65"/>
      <c r="R121" s="65"/>
      <c r="S121" s="65"/>
      <c r="T121" s="65"/>
      <c r="U121" s="65"/>
      <c r="V121" s="65"/>
      <c r="W121" s="44" t="s">
        <v>132</v>
      </c>
      <c r="X121" s="66">
        <v>1E-3</v>
      </c>
      <c r="Y121" s="48"/>
      <c r="Z121" s="45"/>
      <c r="AA121" s="89"/>
      <c r="AB121" s="44"/>
      <c r="AC121" s="81">
        <f t="shared" ca="1" si="9"/>
        <v>0</v>
      </c>
      <c r="AD121" s="81">
        <f t="shared" ca="1" si="10"/>
        <v>1E-3</v>
      </c>
      <c r="AE121" s="167"/>
      <c r="AF121" s="169"/>
      <c r="AG121" s="52"/>
      <c r="AH121" s="52"/>
      <c r="AI121" s="170"/>
      <c r="AJ121" s="3"/>
    </row>
    <row r="122" spans="1:36" ht="23.25" customHeight="1" x14ac:dyDescent="0.2">
      <c r="A122" s="121" t="s">
        <v>392</v>
      </c>
      <c r="B122" s="44" t="s">
        <v>44</v>
      </c>
      <c r="C122" s="45" t="s">
        <v>93</v>
      </c>
      <c r="D122" s="44" t="s">
        <v>90</v>
      </c>
      <c r="E122" s="44" t="s">
        <v>99</v>
      </c>
      <c r="F122" s="44" t="s">
        <v>177</v>
      </c>
      <c r="G122" s="59" t="s">
        <v>219</v>
      </c>
      <c r="H122" s="47" t="str">
        <f t="shared" si="8"/>
        <v>Subdirector Financiero</v>
      </c>
      <c r="I122" s="48">
        <v>44166</v>
      </c>
      <c r="J122" s="48">
        <v>44175</v>
      </c>
      <c r="K122" s="65"/>
      <c r="L122" s="65"/>
      <c r="M122" s="65"/>
      <c r="N122" s="65"/>
      <c r="O122" s="65"/>
      <c r="P122" s="65"/>
      <c r="Q122" s="65"/>
      <c r="R122" s="65"/>
      <c r="S122" s="65"/>
      <c r="T122" s="65"/>
      <c r="U122" s="65"/>
      <c r="V122" s="65"/>
      <c r="W122" s="44" t="s">
        <v>132</v>
      </c>
      <c r="X122" s="66">
        <v>1E-3</v>
      </c>
      <c r="Y122" s="48"/>
      <c r="Z122" s="45"/>
      <c r="AA122" s="89"/>
      <c r="AB122" s="44"/>
      <c r="AC122" s="81">
        <f t="shared" ca="1" si="9"/>
        <v>0</v>
      </c>
      <c r="AD122" s="81">
        <f t="shared" ca="1" si="10"/>
        <v>1E-3</v>
      </c>
      <c r="AE122" s="167"/>
      <c r="AF122" s="169"/>
      <c r="AG122" s="52"/>
      <c r="AH122" s="52"/>
      <c r="AI122" s="170"/>
      <c r="AJ122" s="3"/>
    </row>
    <row r="123" spans="1:36" ht="23.25" customHeight="1" x14ac:dyDescent="0.2">
      <c r="A123" s="121" t="s">
        <v>425</v>
      </c>
      <c r="B123" s="44" t="s">
        <v>44</v>
      </c>
      <c r="C123" s="92" t="s">
        <v>287</v>
      </c>
      <c r="D123" s="44" t="s">
        <v>90</v>
      </c>
      <c r="E123" s="44" t="s">
        <v>99</v>
      </c>
      <c r="F123" s="44" t="s">
        <v>177</v>
      </c>
      <c r="G123" s="67" t="s">
        <v>48</v>
      </c>
      <c r="H123" s="47" t="str">
        <f t="shared" ref="H123:H144" si="11">IF(LEN(D123)&gt;0,VLOOKUP(D123,PROCESO2,3,0),"")</f>
        <v>Subdirector Financiero</v>
      </c>
      <c r="I123" s="48">
        <v>43832</v>
      </c>
      <c r="J123" s="48">
        <v>43882</v>
      </c>
      <c r="K123" s="65"/>
      <c r="L123" s="65"/>
      <c r="M123" s="65"/>
      <c r="N123" s="65"/>
      <c r="O123" s="65"/>
      <c r="P123" s="65"/>
      <c r="Q123" s="65"/>
      <c r="R123" s="65"/>
      <c r="S123" s="65"/>
      <c r="T123" s="65"/>
      <c r="U123" s="65"/>
      <c r="V123" s="65"/>
      <c r="W123" s="44" t="s">
        <v>132</v>
      </c>
      <c r="X123" s="66">
        <v>2.5000000000000001E-3</v>
      </c>
      <c r="Y123" s="48">
        <v>43888</v>
      </c>
      <c r="Z123" s="89" t="s">
        <v>534</v>
      </c>
      <c r="AA123" s="89" t="s">
        <v>535</v>
      </c>
      <c r="AB123" s="44" t="s">
        <v>188</v>
      </c>
      <c r="AC123" s="94">
        <f t="shared" ca="1" si="9"/>
        <v>2.4999999999999996E-3</v>
      </c>
      <c r="AD123" s="94">
        <f t="shared" ca="1" si="10"/>
        <v>0</v>
      </c>
      <c r="AE123" s="167"/>
      <c r="AF123" s="169"/>
      <c r="AG123" s="52"/>
      <c r="AH123" s="52"/>
      <c r="AI123" s="170"/>
      <c r="AJ123" s="3"/>
    </row>
    <row r="124" spans="1:36" ht="23.25" customHeight="1" x14ac:dyDescent="0.2">
      <c r="A124" s="121" t="s">
        <v>425</v>
      </c>
      <c r="B124" s="44" t="s">
        <v>44</v>
      </c>
      <c r="C124" s="89" t="s">
        <v>287</v>
      </c>
      <c r="D124" s="44" t="s">
        <v>90</v>
      </c>
      <c r="E124" s="44" t="s">
        <v>99</v>
      </c>
      <c r="F124" s="44" t="s">
        <v>177</v>
      </c>
      <c r="G124" s="67" t="s">
        <v>168</v>
      </c>
      <c r="H124" s="47" t="str">
        <f t="shared" si="11"/>
        <v>Subdirector Financiero</v>
      </c>
      <c r="I124" s="48">
        <v>43832</v>
      </c>
      <c r="J124" s="48">
        <v>43882</v>
      </c>
      <c r="K124" s="65"/>
      <c r="L124" s="65"/>
      <c r="M124" s="65"/>
      <c r="N124" s="65"/>
      <c r="O124" s="65"/>
      <c r="P124" s="65"/>
      <c r="Q124" s="65"/>
      <c r="R124" s="65"/>
      <c r="S124" s="65"/>
      <c r="T124" s="65"/>
      <c r="U124" s="65"/>
      <c r="V124" s="65"/>
      <c r="W124" s="44" t="s">
        <v>132</v>
      </c>
      <c r="X124" s="66">
        <v>2.5000000000000001E-3</v>
      </c>
      <c r="Y124" s="48">
        <v>43888</v>
      </c>
      <c r="Z124" s="89" t="s">
        <v>536</v>
      </c>
      <c r="AA124" s="89" t="s">
        <v>537</v>
      </c>
      <c r="AB124" s="44" t="s">
        <v>188</v>
      </c>
      <c r="AC124" s="94">
        <f t="shared" ca="1" si="9"/>
        <v>2.4999999999999996E-3</v>
      </c>
      <c r="AD124" s="94">
        <f t="shared" ca="1" si="10"/>
        <v>0</v>
      </c>
      <c r="AE124" s="167"/>
      <c r="AF124" s="169"/>
      <c r="AG124" s="52"/>
      <c r="AH124" s="52"/>
      <c r="AI124" s="170"/>
      <c r="AJ124" s="3"/>
    </row>
    <row r="125" spans="1:36" ht="23.25" customHeight="1" x14ac:dyDescent="0.2">
      <c r="A125" s="121" t="s">
        <v>425</v>
      </c>
      <c r="B125" s="44" t="s">
        <v>44</v>
      </c>
      <c r="C125" s="45" t="s">
        <v>236</v>
      </c>
      <c r="D125" s="44" t="s">
        <v>91</v>
      </c>
      <c r="E125" s="44" t="s">
        <v>100</v>
      </c>
      <c r="F125" s="44" t="s">
        <v>177</v>
      </c>
      <c r="G125" s="59" t="s">
        <v>42</v>
      </c>
      <c r="H125" s="47" t="str">
        <f t="shared" si="11"/>
        <v>Asesor de Control Interno</v>
      </c>
      <c r="I125" s="48">
        <v>43832</v>
      </c>
      <c r="J125" s="48">
        <v>43858</v>
      </c>
      <c r="K125" s="65"/>
      <c r="L125" s="65"/>
      <c r="M125" s="65"/>
      <c r="N125" s="65"/>
      <c r="O125" s="65"/>
      <c r="P125" s="65"/>
      <c r="Q125" s="65"/>
      <c r="R125" s="65"/>
      <c r="S125" s="65"/>
      <c r="T125" s="65"/>
      <c r="U125" s="65"/>
      <c r="V125" s="65"/>
      <c r="W125" s="44" t="s">
        <v>237</v>
      </c>
      <c r="X125" s="66">
        <v>7.0000000000000001E-3</v>
      </c>
      <c r="Y125" s="48">
        <v>43857</v>
      </c>
      <c r="Z125" s="89" t="s">
        <v>311</v>
      </c>
      <c r="AA125" s="89" t="s">
        <v>312</v>
      </c>
      <c r="AB125" s="44" t="s">
        <v>188</v>
      </c>
      <c r="AC125" s="94">
        <f t="shared" ca="1" si="9"/>
        <v>6.9999999999999993E-3</v>
      </c>
      <c r="AD125" s="94">
        <f t="shared" ca="1" si="10"/>
        <v>0</v>
      </c>
      <c r="AE125" s="167"/>
      <c r="AF125" s="169"/>
      <c r="AG125" s="52"/>
      <c r="AH125" s="52"/>
      <c r="AI125" s="170"/>
      <c r="AJ125" s="3"/>
    </row>
    <row r="126" spans="1:36" ht="23.25" customHeight="1" x14ac:dyDescent="0.2">
      <c r="A126" s="121" t="s">
        <v>425</v>
      </c>
      <c r="B126" s="44" t="s">
        <v>44</v>
      </c>
      <c r="C126" s="45" t="s">
        <v>285</v>
      </c>
      <c r="D126" s="44" t="s">
        <v>91</v>
      </c>
      <c r="E126" s="44" t="s">
        <v>100</v>
      </c>
      <c r="F126" s="44" t="s">
        <v>177</v>
      </c>
      <c r="G126" s="59" t="s">
        <v>228</v>
      </c>
      <c r="H126" s="47" t="str">
        <f t="shared" si="11"/>
        <v>Asesor de Control Interno</v>
      </c>
      <c r="I126" s="48">
        <v>43850</v>
      </c>
      <c r="J126" s="48">
        <v>43875</v>
      </c>
      <c r="K126" s="65"/>
      <c r="L126" s="65"/>
      <c r="M126" s="65"/>
      <c r="N126" s="65"/>
      <c r="O126" s="65"/>
      <c r="P126" s="65"/>
      <c r="Q126" s="65"/>
      <c r="R126" s="65"/>
      <c r="S126" s="65"/>
      <c r="T126" s="65"/>
      <c r="U126" s="65"/>
      <c r="V126" s="65"/>
      <c r="W126" s="44" t="s">
        <v>132</v>
      </c>
      <c r="X126" s="66">
        <v>7.0000000000000001E-3</v>
      </c>
      <c r="Y126" s="48">
        <v>43882</v>
      </c>
      <c r="Z126" s="107" t="s">
        <v>328</v>
      </c>
      <c r="AA126" s="89" t="s">
        <v>329</v>
      </c>
      <c r="AB126" s="44" t="s">
        <v>188</v>
      </c>
      <c r="AC126" s="94">
        <f t="shared" ca="1" si="9"/>
        <v>6.9999999999999993E-3</v>
      </c>
      <c r="AD126" s="94">
        <f t="shared" ca="1" si="10"/>
        <v>0</v>
      </c>
      <c r="AE126" s="167"/>
      <c r="AF126" s="169"/>
      <c r="AG126" s="52"/>
      <c r="AH126" s="52"/>
      <c r="AI126" s="170"/>
      <c r="AJ126" s="3"/>
    </row>
    <row r="127" spans="1:36" ht="23.25" customHeight="1" x14ac:dyDescent="0.2">
      <c r="A127" s="121" t="s">
        <v>425</v>
      </c>
      <c r="B127" s="44" t="s">
        <v>44</v>
      </c>
      <c r="C127" s="89" t="s">
        <v>254</v>
      </c>
      <c r="D127" s="44" t="s">
        <v>90</v>
      </c>
      <c r="E127" s="44" t="s">
        <v>99</v>
      </c>
      <c r="F127" s="44" t="s">
        <v>177</v>
      </c>
      <c r="G127" s="59" t="s">
        <v>168</v>
      </c>
      <c r="H127" s="47" t="str">
        <f t="shared" si="11"/>
        <v>Subdirector Financiero</v>
      </c>
      <c r="I127" s="48">
        <v>43922</v>
      </c>
      <c r="J127" s="48">
        <v>43949</v>
      </c>
      <c r="K127" s="65"/>
      <c r="L127" s="65"/>
      <c r="M127" s="65"/>
      <c r="N127" s="65"/>
      <c r="O127" s="65"/>
      <c r="P127" s="65"/>
      <c r="Q127" s="65"/>
      <c r="R127" s="65"/>
      <c r="S127" s="65"/>
      <c r="T127" s="65"/>
      <c r="U127" s="65"/>
      <c r="V127" s="65"/>
      <c r="W127" s="44" t="s">
        <v>132</v>
      </c>
      <c r="X127" s="66">
        <v>5.0000000000000001E-3</v>
      </c>
      <c r="Y127" s="48">
        <v>43951</v>
      </c>
      <c r="Z127" s="89" t="s">
        <v>344</v>
      </c>
      <c r="AA127" s="89" t="s">
        <v>345</v>
      </c>
      <c r="AB127" s="44" t="s">
        <v>188</v>
      </c>
      <c r="AC127" s="94">
        <f t="shared" ca="1" si="9"/>
        <v>4.9999999999999992E-3</v>
      </c>
      <c r="AD127" s="94">
        <f t="shared" ca="1" si="10"/>
        <v>0</v>
      </c>
      <c r="AE127" s="167"/>
      <c r="AF127" s="169"/>
      <c r="AG127" s="52"/>
      <c r="AH127" s="52"/>
      <c r="AI127" s="170"/>
      <c r="AJ127" s="3"/>
    </row>
    <row r="128" spans="1:36" ht="23.25" customHeight="1" x14ac:dyDescent="0.2">
      <c r="A128" s="121" t="s">
        <v>425</v>
      </c>
      <c r="B128" s="44" t="s">
        <v>44</v>
      </c>
      <c r="C128" s="89" t="s">
        <v>96</v>
      </c>
      <c r="D128" s="44" t="s">
        <v>92</v>
      </c>
      <c r="E128" s="44" t="s">
        <v>100</v>
      </c>
      <c r="F128" s="44" t="s">
        <v>177</v>
      </c>
      <c r="G128" s="59" t="s">
        <v>168</v>
      </c>
      <c r="H128" s="47" t="str">
        <f t="shared" si="11"/>
        <v>Director de Gestión Corporativa y CID</v>
      </c>
      <c r="I128" s="48">
        <v>43922</v>
      </c>
      <c r="J128" s="48">
        <v>43964</v>
      </c>
      <c r="K128" s="65"/>
      <c r="L128" s="65"/>
      <c r="M128" s="65"/>
      <c r="N128" s="65"/>
      <c r="O128" s="65"/>
      <c r="P128" s="65"/>
      <c r="Q128" s="65"/>
      <c r="R128" s="65"/>
      <c r="S128" s="65"/>
      <c r="T128" s="65"/>
      <c r="U128" s="65"/>
      <c r="V128" s="65"/>
      <c r="W128" s="44" t="s">
        <v>132</v>
      </c>
      <c r="X128" s="66">
        <v>5.0000000000000001E-3</v>
      </c>
      <c r="Y128" s="48">
        <v>43965</v>
      </c>
      <c r="Z128" s="45" t="s">
        <v>538</v>
      </c>
      <c r="AA128" s="89" t="s">
        <v>539</v>
      </c>
      <c r="AB128" s="44" t="s">
        <v>188</v>
      </c>
      <c r="AC128" s="94">
        <f t="shared" ca="1" si="9"/>
        <v>4.9999999999999992E-3</v>
      </c>
      <c r="AD128" s="94">
        <f t="shared" ca="1" si="10"/>
        <v>0</v>
      </c>
      <c r="AE128" s="167"/>
      <c r="AF128" s="169"/>
      <c r="AG128" s="52"/>
      <c r="AH128" s="52"/>
      <c r="AI128" s="170"/>
      <c r="AJ128" s="3"/>
    </row>
    <row r="129" spans="1:36" ht="23.25" customHeight="1" x14ac:dyDescent="0.2">
      <c r="A129" s="121" t="s">
        <v>392</v>
      </c>
      <c r="B129" s="44" t="s">
        <v>44</v>
      </c>
      <c r="C129" s="89" t="s">
        <v>254</v>
      </c>
      <c r="D129" s="44" t="s">
        <v>90</v>
      </c>
      <c r="E129" s="44" t="s">
        <v>99</v>
      </c>
      <c r="F129" s="44" t="s">
        <v>177</v>
      </c>
      <c r="G129" s="59" t="s">
        <v>168</v>
      </c>
      <c r="H129" s="47" t="str">
        <f t="shared" si="11"/>
        <v>Subdirector Financiero</v>
      </c>
      <c r="I129" s="48">
        <v>44013</v>
      </c>
      <c r="J129" s="48">
        <v>44041</v>
      </c>
      <c r="K129" s="65"/>
      <c r="L129" s="65"/>
      <c r="M129" s="65"/>
      <c r="N129" s="65"/>
      <c r="O129" s="65"/>
      <c r="P129" s="65"/>
      <c r="Q129" s="65"/>
      <c r="R129" s="65"/>
      <c r="S129" s="65"/>
      <c r="T129" s="65"/>
      <c r="U129" s="65"/>
      <c r="V129" s="65"/>
      <c r="W129" s="44" t="s">
        <v>132</v>
      </c>
      <c r="X129" s="66">
        <v>5.0000000000000001E-3</v>
      </c>
      <c r="Y129" s="48"/>
      <c r="Z129" s="45"/>
      <c r="AA129" s="89"/>
      <c r="AB129" s="44"/>
      <c r="AC129" s="95">
        <f t="shared" ca="1" si="9"/>
        <v>0</v>
      </c>
      <c r="AD129" s="95">
        <f t="shared" ca="1" si="10"/>
        <v>5.0000000000000001E-3</v>
      </c>
      <c r="AE129" s="167"/>
      <c r="AF129" s="169"/>
      <c r="AG129" s="52"/>
      <c r="AH129" s="52"/>
      <c r="AI129" s="170"/>
      <c r="AJ129" s="3"/>
    </row>
    <row r="130" spans="1:36" ht="23.25" customHeight="1" x14ac:dyDescent="0.2">
      <c r="A130" s="121" t="s">
        <v>392</v>
      </c>
      <c r="B130" s="44" t="s">
        <v>44</v>
      </c>
      <c r="C130" s="89" t="s">
        <v>254</v>
      </c>
      <c r="D130" s="44" t="s">
        <v>90</v>
      </c>
      <c r="E130" s="44" t="s">
        <v>99</v>
      </c>
      <c r="F130" s="44" t="s">
        <v>177</v>
      </c>
      <c r="G130" s="59" t="s">
        <v>168</v>
      </c>
      <c r="H130" s="47" t="str">
        <f t="shared" si="11"/>
        <v>Subdirector Financiero</v>
      </c>
      <c r="I130" s="48">
        <v>44105</v>
      </c>
      <c r="J130" s="48">
        <v>44131</v>
      </c>
      <c r="K130" s="65"/>
      <c r="L130" s="65"/>
      <c r="M130" s="65"/>
      <c r="N130" s="65"/>
      <c r="O130" s="65"/>
      <c r="P130" s="65"/>
      <c r="Q130" s="65"/>
      <c r="R130" s="65"/>
      <c r="S130" s="65"/>
      <c r="T130" s="65"/>
      <c r="U130" s="65"/>
      <c r="V130" s="65"/>
      <c r="W130" s="44" t="s">
        <v>132</v>
      </c>
      <c r="X130" s="66">
        <v>5.0000000000000001E-3</v>
      </c>
      <c r="Y130" s="48"/>
      <c r="Z130" s="45"/>
      <c r="AA130" s="89"/>
      <c r="AB130" s="44"/>
      <c r="AC130" s="81">
        <f t="shared" ca="1" si="9"/>
        <v>0</v>
      </c>
      <c r="AD130" s="81">
        <f t="shared" ca="1" si="10"/>
        <v>5.0000000000000001E-3</v>
      </c>
      <c r="AE130" s="167"/>
      <c r="AF130" s="169"/>
      <c r="AG130" s="52"/>
      <c r="AH130" s="52"/>
      <c r="AI130" s="170"/>
      <c r="AJ130" s="3"/>
    </row>
    <row r="131" spans="1:36" ht="23.25" customHeight="1" x14ac:dyDescent="0.2">
      <c r="A131" s="121" t="s">
        <v>392</v>
      </c>
      <c r="B131" s="44" t="s">
        <v>44</v>
      </c>
      <c r="C131" s="89" t="s">
        <v>96</v>
      </c>
      <c r="D131" s="44" t="s">
        <v>92</v>
      </c>
      <c r="E131" s="44" t="s">
        <v>100</v>
      </c>
      <c r="F131" s="44" t="s">
        <v>177</v>
      </c>
      <c r="G131" s="59" t="s">
        <v>168</v>
      </c>
      <c r="H131" s="47" t="str">
        <f t="shared" si="11"/>
        <v>Director de Gestión Corporativa y CID</v>
      </c>
      <c r="I131" s="48">
        <v>44105</v>
      </c>
      <c r="J131" s="48">
        <v>44146</v>
      </c>
      <c r="K131" s="65"/>
      <c r="L131" s="65"/>
      <c r="M131" s="65"/>
      <c r="N131" s="65"/>
      <c r="O131" s="65"/>
      <c r="P131" s="65"/>
      <c r="Q131" s="65"/>
      <c r="R131" s="65"/>
      <c r="S131" s="65"/>
      <c r="T131" s="65"/>
      <c r="U131" s="65"/>
      <c r="V131" s="65"/>
      <c r="W131" s="44" t="s">
        <v>132</v>
      </c>
      <c r="X131" s="66">
        <v>5.0000000000000001E-3</v>
      </c>
      <c r="Y131" s="48"/>
      <c r="Z131" s="45"/>
      <c r="AA131" s="89"/>
      <c r="AB131" s="44"/>
      <c r="AC131" s="81">
        <f t="shared" ca="1" si="9"/>
        <v>0</v>
      </c>
      <c r="AD131" s="81">
        <f t="shared" ca="1" si="10"/>
        <v>5.0000000000000001E-3</v>
      </c>
      <c r="AE131" s="167"/>
      <c r="AF131" s="169"/>
      <c r="AG131" s="52"/>
      <c r="AH131" s="52"/>
      <c r="AI131" s="170"/>
      <c r="AJ131" s="3"/>
    </row>
    <row r="132" spans="1:36" ht="23.25" customHeight="1" x14ac:dyDescent="0.2">
      <c r="A132" s="121" t="s">
        <v>425</v>
      </c>
      <c r="B132" s="44" t="s">
        <v>43</v>
      </c>
      <c r="C132" s="45" t="s">
        <v>212</v>
      </c>
      <c r="D132" s="44" t="s">
        <v>91</v>
      </c>
      <c r="E132" s="44" t="s">
        <v>100</v>
      </c>
      <c r="F132" s="44" t="s">
        <v>177</v>
      </c>
      <c r="G132" s="59" t="s">
        <v>176</v>
      </c>
      <c r="H132" s="47" t="str">
        <f t="shared" si="11"/>
        <v>Asesor de Control Interno</v>
      </c>
      <c r="I132" s="48">
        <v>43850</v>
      </c>
      <c r="J132" s="48">
        <v>43858</v>
      </c>
      <c r="K132" s="65"/>
      <c r="L132" s="65"/>
      <c r="M132" s="65"/>
      <c r="N132" s="65"/>
      <c r="O132" s="65"/>
      <c r="P132" s="65"/>
      <c r="Q132" s="65"/>
      <c r="R132" s="65"/>
      <c r="S132" s="65"/>
      <c r="T132" s="65"/>
      <c r="U132" s="65"/>
      <c r="V132" s="65"/>
      <c r="W132" s="44" t="s">
        <v>213</v>
      </c>
      <c r="X132" s="49">
        <v>6.4999999999999997E-3</v>
      </c>
      <c r="Y132" s="48">
        <v>43867</v>
      </c>
      <c r="Z132" s="89" t="s">
        <v>337</v>
      </c>
      <c r="AA132" s="89" t="s">
        <v>314</v>
      </c>
      <c r="AB132" s="44" t="s">
        <v>194</v>
      </c>
      <c r="AC132" s="94">
        <f t="shared" ca="1" si="9"/>
        <v>6.4999999999999997E-3</v>
      </c>
      <c r="AD132" s="94">
        <f t="shared" ca="1" si="10"/>
        <v>0</v>
      </c>
      <c r="AE132" s="167"/>
      <c r="AF132" s="169"/>
      <c r="AG132" s="52"/>
      <c r="AH132" s="52"/>
      <c r="AI132" s="170"/>
      <c r="AJ132" s="3"/>
    </row>
    <row r="133" spans="1:36" ht="23.25" customHeight="1" x14ac:dyDescent="0.2">
      <c r="A133" s="121" t="s">
        <v>425</v>
      </c>
      <c r="B133" s="44" t="s">
        <v>43</v>
      </c>
      <c r="C133" s="89" t="s">
        <v>265</v>
      </c>
      <c r="D133" s="44" t="s">
        <v>91</v>
      </c>
      <c r="E133" s="44" t="s">
        <v>100</v>
      </c>
      <c r="F133" s="44" t="s">
        <v>177</v>
      </c>
      <c r="G133" s="59" t="s">
        <v>176</v>
      </c>
      <c r="H133" s="47" t="str">
        <f t="shared" si="11"/>
        <v>Asesor de Control Interno</v>
      </c>
      <c r="I133" s="48">
        <v>43850</v>
      </c>
      <c r="J133" s="48">
        <v>43875</v>
      </c>
      <c r="K133" s="65"/>
      <c r="L133" s="65"/>
      <c r="M133" s="65"/>
      <c r="N133" s="65"/>
      <c r="O133" s="65"/>
      <c r="P133" s="65"/>
      <c r="Q133" s="65"/>
      <c r="R133" s="65"/>
      <c r="S133" s="65"/>
      <c r="T133" s="65"/>
      <c r="U133" s="65"/>
      <c r="V133" s="65"/>
      <c r="W133" s="44" t="s">
        <v>217</v>
      </c>
      <c r="X133" s="49">
        <v>6.4999999999999997E-3</v>
      </c>
      <c r="Y133" s="48">
        <v>43867</v>
      </c>
      <c r="Z133" s="89" t="s">
        <v>540</v>
      </c>
      <c r="AA133" s="89" t="s">
        <v>316</v>
      </c>
      <c r="AB133" s="44" t="s">
        <v>194</v>
      </c>
      <c r="AC133" s="94">
        <f t="shared" ca="1" si="9"/>
        <v>6.4999999999999997E-3</v>
      </c>
      <c r="AD133" s="94">
        <f t="shared" ca="1" si="10"/>
        <v>0</v>
      </c>
      <c r="AE133" s="167"/>
      <c r="AF133" s="169"/>
      <c r="AG133" s="52"/>
      <c r="AH133" s="52"/>
      <c r="AI133" s="170"/>
      <c r="AJ133" s="3"/>
    </row>
    <row r="134" spans="1:36" ht="23.25" customHeight="1" x14ac:dyDescent="0.2">
      <c r="A134" s="121" t="s">
        <v>392</v>
      </c>
      <c r="B134" s="44" t="s">
        <v>43</v>
      </c>
      <c r="C134" s="89" t="s">
        <v>265</v>
      </c>
      <c r="D134" s="44" t="s">
        <v>91</v>
      </c>
      <c r="E134" s="44" t="s">
        <v>100</v>
      </c>
      <c r="F134" s="44" t="s">
        <v>177</v>
      </c>
      <c r="G134" s="46" t="s">
        <v>465</v>
      </c>
      <c r="H134" s="47" t="str">
        <f t="shared" si="11"/>
        <v>Asesor de Control Interno</v>
      </c>
      <c r="I134" s="48">
        <v>43936</v>
      </c>
      <c r="J134" s="48">
        <v>43966</v>
      </c>
      <c r="K134" s="65"/>
      <c r="L134" s="65"/>
      <c r="M134" s="65"/>
      <c r="N134" s="65"/>
      <c r="O134" s="65"/>
      <c r="P134" s="65"/>
      <c r="Q134" s="65"/>
      <c r="R134" s="65"/>
      <c r="S134" s="65"/>
      <c r="T134" s="65"/>
      <c r="U134" s="65"/>
      <c r="V134" s="65"/>
      <c r="W134" s="44" t="s">
        <v>217</v>
      </c>
      <c r="X134" s="49">
        <v>6.4999999999999997E-3</v>
      </c>
      <c r="Y134" s="48"/>
      <c r="Z134" s="45" t="s">
        <v>575</v>
      </c>
      <c r="AA134" s="89" t="s">
        <v>541</v>
      </c>
      <c r="AB134" s="44" t="s">
        <v>194</v>
      </c>
      <c r="AC134" s="94">
        <f t="shared" ca="1" si="9"/>
        <v>6.4999999999999997E-3</v>
      </c>
      <c r="AD134" s="94">
        <f t="shared" ca="1" si="10"/>
        <v>0</v>
      </c>
      <c r="AE134" s="167"/>
      <c r="AF134" s="169"/>
      <c r="AG134" s="52"/>
      <c r="AH134" s="52"/>
      <c r="AI134" s="170"/>
      <c r="AJ134" s="3"/>
    </row>
    <row r="135" spans="1:36" ht="23.25" customHeight="1" x14ac:dyDescent="0.2">
      <c r="A135" s="121" t="s">
        <v>392</v>
      </c>
      <c r="B135" s="44" t="s">
        <v>43</v>
      </c>
      <c r="C135" s="89" t="s">
        <v>265</v>
      </c>
      <c r="D135" s="44" t="s">
        <v>91</v>
      </c>
      <c r="E135" s="44" t="s">
        <v>100</v>
      </c>
      <c r="F135" s="44" t="s">
        <v>177</v>
      </c>
      <c r="G135" s="46" t="s">
        <v>465</v>
      </c>
      <c r="H135" s="47" t="str">
        <f t="shared" si="11"/>
        <v>Asesor de Control Interno</v>
      </c>
      <c r="I135" s="48">
        <v>44027</v>
      </c>
      <c r="J135" s="48">
        <v>44057</v>
      </c>
      <c r="K135" s="65"/>
      <c r="L135" s="65"/>
      <c r="M135" s="65"/>
      <c r="N135" s="65"/>
      <c r="O135" s="65"/>
      <c r="P135" s="65"/>
      <c r="Q135" s="65"/>
      <c r="R135" s="65"/>
      <c r="S135" s="65"/>
      <c r="T135" s="65"/>
      <c r="U135" s="65"/>
      <c r="V135" s="65"/>
      <c r="W135" s="44" t="s">
        <v>217</v>
      </c>
      <c r="X135" s="49">
        <v>6.4999999999999997E-3</v>
      </c>
      <c r="Y135" s="48"/>
      <c r="Z135" s="45"/>
      <c r="AA135" s="89"/>
      <c r="AB135" s="44" t="s">
        <v>59</v>
      </c>
      <c r="AC135" s="81">
        <f t="shared" ca="1" si="9"/>
        <v>3.64E-3</v>
      </c>
      <c r="AD135" s="81">
        <f t="shared" ca="1" si="10"/>
        <v>2.8599999999999997E-3</v>
      </c>
      <c r="AE135" s="167"/>
      <c r="AF135" s="169"/>
      <c r="AG135" s="52"/>
      <c r="AH135" s="52"/>
      <c r="AI135" s="170"/>
      <c r="AJ135" s="3"/>
    </row>
    <row r="136" spans="1:36" ht="23.25" customHeight="1" x14ac:dyDescent="0.2">
      <c r="A136" s="121" t="s">
        <v>392</v>
      </c>
      <c r="B136" s="44" t="s">
        <v>43</v>
      </c>
      <c r="C136" s="89" t="s">
        <v>265</v>
      </c>
      <c r="D136" s="44" t="s">
        <v>91</v>
      </c>
      <c r="E136" s="44" t="s">
        <v>100</v>
      </c>
      <c r="F136" s="44" t="s">
        <v>177</v>
      </c>
      <c r="G136" s="46" t="s">
        <v>465</v>
      </c>
      <c r="H136" s="47" t="str">
        <f t="shared" si="11"/>
        <v>Asesor de Control Interno</v>
      </c>
      <c r="I136" s="48">
        <v>44123</v>
      </c>
      <c r="J136" s="48">
        <v>44148</v>
      </c>
      <c r="K136" s="65"/>
      <c r="L136" s="65"/>
      <c r="M136" s="65"/>
      <c r="N136" s="65"/>
      <c r="O136" s="65"/>
      <c r="P136" s="65"/>
      <c r="Q136" s="65"/>
      <c r="R136" s="65"/>
      <c r="S136" s="65"/>
      <c r="T136" s="65"/>
      <c r="U136" s="65"/>
      <c r="V136" s="65"/>
      <c r="W136" s="44" t="s">
        <v>217</v>
      </c>
      <c r="X136" s="49">
        <v>6.4999999999999997E-3</v>
      </c>
      <c r="Y136" s="48"/>
      <c r="Z136" s="45"/>
      <c r="AA136" s="89"/>
      <c r="AB136" s="44"/>
      <c r="AC136" s="81">
        <f t="shared" ca="1" si="9"/>
        <v>0</v>
      </c>
      <c r="AD136" s="81">
        <f t="shared" ca="1" si="10"/>
        <v>6.4999999999999997E-3</v>
      </c>
      <c r="AE136" s="167"/>
      <c r="AF136" s="169"/>
      <c r="AG136" s="52"/>
      <c r="AH136" s="52"/>
      <c r="AI136" s="170"/>
      <c r="AJ136" s="3"/>
    </row>
    <row r="137" spans="1:36" ht="23.25" customHeight="1" x14ac:dyDescent="0.2">
      <c r="A137" s="121" t="s">
        <v>392</v>
      </c>
      <c r="B137" s="44" t="s">
        <v>43</v>
      </c>
      <c r="C137" s="89" t="s">
        <v>265</v>
      </c>
      <c r="D137" s="44" t="s">
        <v>91</v>
      </c>
      <c r="E137" s="44" t="s">
        <v>100</v>
      </c>
      <c r="F137" s="44" t="s">
        <v>177</v>
      </c>
      <c r="G137" s="46" t="s">
        <v>465</v>
      </c>
      <c r="H137" s="47" t="str">
        <f t="shared" si="11"/>
        <v>Asesor de Control Interno</v>
      </c>
      <c r="I137" s="48">
        <v>44179</v>
      </c>
      <c r="J137" s="48">
        <v>44196</v>
      </c>
      <c r="K137" s="65"/>
      <c r="L137" s="65"/>
      <c r="M137" s="65"/>
      <c r="N137" s="65"/>
      <c r="O137" s="65"/>
      <c r="P137" s="65"/>
      <c r="Q137" s="65"/>
      <c r="R137" s="65"/>
      <c r="S137" s="65"/>
      <c r="T137" s="65"/>
      <c r="U137" s="65"/>
      <c r="V137" s="65"/>
      <c r="W137" s="44" t="s">
        <v>217</v>
      </c>
      <c r="X137" s="49">
        <v>6.4999999999999997E-3</v>
      </c>
      <c r="Y137" s="48"/>
      <c r="Z137" s="45"/>
      <c r="AA137" s="89"/>
      <c r="AB137" s="44"/>
      <c r="AC137" s="81">
        <f t="shared" ca="1" si="9"/>
        <v>0</v>
      </c>
      <c r="AD137" s="81">
        <f t="shared" ca="1" si="10"/>
        <v>6.4999999999999997E-3</v>
      </c>
      <c r="AE137" s="167"/>
      <c r="AF137" s="169"/>
      <c r="AG137" s="52"/>
      <c r="AH137" s="52"/>
      <c r="AI137" s="170"/>
      <c r="AJ137" s="3"/>
    </row>
    <row r="138" spans="1:36" ht="23.25" customHeight="1" x14ac:dyDescent="0.2">
      <c r="A138" s="121" t="s">
        <v>392</v>
      </c>
      <c r="B138" s="44" t="s">
        <v>43</v>
      </c>
      <c r="C138" s="89" t="s">
        <v>263</v>
      </c>
      <c r="D138" s="44" t="s">
        <v>101</v>
      </c>
      <c r="E138" s="44" t="s">
        <v>101</v>
      </c>
      <c r="F138" s="44" t="s">
        <v>177</v>
      </c>
      <c r="G138" s="46" t="s">
        <v>169</v>
      </c>
      <c r="H138" s="47" t="str">
        <f t="shared" si="11"/>
        <v>Líderes de Cada Proceso</v>
      </c>
      <c r="I138" s="48">
        <v>43832</v>
      </c>
      <c r="J138" s="48">
        <v>44196</v>
      </c>
      <c r="K138" s="65"/>
      <c r="L138" s="65"/>
      <c r="M138" s="65"/>
      <c r="N138" s="65"/>
      <c r="O138" s="65"/>
      <c r="P138" s="65"/>
      <c r="Q138" s="65"/>
      <c r="R138" s="65"/>
      <c r="S138" s="65"/>
      <c r="T138" s="65"/>
      <c r="U138" s="65"/>
      <c r="V138" s="65"/>
      <c r="W138" s="44" t="s">
        <v>256</v>
      </c>
      <c r="X138" s="49">
        <v>4.4999999999999997E-3</v>
      </c>
      <c r="Y138" s="48"/>
      <c r="Z138" s="89" t="s">
        <v>303</v>
      </c>
      <c r="AA138" s="89" t="s">
        <v>542</v>
      </c>
      <c r="AB138" s="44" t="s">
        <v>59</v>
      </c>
      <c r="AC138" s="93">
        <f t="shared" ca="1" si="9"/>
        <v>2.5200000000000001E-3</v>
      </c>
      <c r="AD138" s="93">
        <f t="shared" ca="1" si="10"/>
        <v>1.9799999999999996E-3</v>
      </c>
      <c r="AE138" s="167"/>
      <c r="AF138" s="169"/>
      <c r="AG138" s="52"/>
      <c r="AH138" s="52"/>
      <c r="AI138" s="170"/>
      <c r="AJ138" s="3"/>
    </row>
    <row r="139" spans="1:36" ht="23.25" customHeight="1" x14ac:dyDescent="0.2">
      <c r="A139" s="121" t="s">
        <v>425</v>
      </c>
      <c r="B139" s="44" t="s">
        <v>43</v>
      </c>
      <c r="C139" s="45" t="s">
        <v>266</v>
      </c>
      <c r="D139" s="44" t="s">
        <v>101</v>
      </c>
      <c r="E139" s="44" t="s">
        <v>101</v>
      </c>
      <c r="F139" s="44" t="s">
        <v>177</v>
      </c>
      <c r="G139" s="59" t="s">
        <v>229</v>
      </c>
      <c r="H139" s="47" t="str">
        <f t="shared" si="11"/>
        <v>Líderes de Cada Proceso</v>
      </c>
      <c r="I139" s="48">
        <v>43832</v>
      </c>
      <c r="J139" s="48">
        <v>43861</v>
      </c>
      <c r="K139" s="65"/>
      <c r="L139" s="65"/>
      <c r="M139" s="65"/>
      <c r="N139" s="65"/>
      <c r="O139" s="65"/>
      <c r="P139" s="65"/>
      <c r="Q139" s="65"/>
      <c r="R139" s="65"/>
      <c r="S139" s="65"/>
      <c r="T139" s="65"/>
      <c r="U139" s="65"/>
      <c r="V139" s="65"/>
      <c r="W139" s="44" t="s">
        <v>215</v>
      </c>
      <c r="X139" s="49">
        <v>3.5000000000000001E-3</v>
      </c>
      <c r="Y139" s="48">
        <v>43846</v>
      </c>
      <c r="Z139" s="89" t="s">
        <v>309</v>
      </c>
      <c r="AA139" s="89" t="s">
        <v>308</v>
      </c>
      <c r="AB139" s="44" t="s">
        <v>194</v>
      </c>
      <c r="AC139" s="94">
        <f t="shared" ca="1" si="9"/>
        <v>3.5000000000000001E-3</v>
      </c>
      <c r="AD139" s="94">
        <f t="shared" ca="1" si="10"/>
        <v>0</v>
      </c>
      <c r="AE139" s="167"/>
      <c r="AF139" s="169"/>
      <c r="AG139" s="52"/>
      <c r="AH139" s="52"/>
      <c r="AI139" s="170"/>
      <c r="AJ139" s="3"/>
    </row>
    <row r="140" spans="1:36" ht="23.25" customHeight="1" x14ac:dyDescent="0.2">
      <c r="A140" s="121" t="s">
        <v>425</v>
      </c>
      <c r="B140" s="44" t="s">
        <v>43</v>
      </c>
      <c r="C140" s="45" t="s">
        <v>266</v>
      </c>
      <c r="D140" s="44" t="s">
        <v>101</v>
      </c>
      <c r="E140" s="44" t="s">
        <v>101</v>
      </c>
      <c r="F140" s="44" t="s">
        <v>177</v>
      </c>
      <c r="G140" s="59" t="s">
        <v>229</v>
      </c>
      <c r="H140" s="47" t="str">
        <f t="shared" si="11"/>
        <v>Líderes de Cada Proceso</v>
      </c>
      <c r="I140" s="48">
        <v>43962</v>
      </c>
      <c r="J140" s="48">
        <v>43966</v>
      </c>
      <c r="K140" s="65"/>
      <c r="L140" s="65"/>
      <c r="M140" s="65"/>
      <c r="N140" s="65"/>
      <c r="O140" s="65"/>
      <c r="P140" s="65"/>
      <c r="Q140" s="65"/>
      <c r="R140" s="65"/>
      <c r="S140" s="65"/>
      <c r="T140" s="65"/>
      <c r="U140" s="65"/>
      <c r="V140" s="65"/>
      <c r="W140" s="44" t="s">
        <v>215</v>
      </c>
      <c r="X140" s="49">
        <v>3.5000000000000001E-3</v>
      </c>
      <c r="Y140" s="48">
        <v>43966</v>
      </c>
      <c r="Z140" s="45" t="s">
        <v>340</v>
      </c>
      <c r="AA140" s="89" t="s">
        <v>366</v>
      </c>
      <c r="AB140" s="44" t="s">
        <v>194</v>
      </c>
      <c r="AC140" s="94">
        <f t="shared" ca="1" si="9"/>
        <v>3.5000000000000001E-3</v>
      </c>
      <c r="AD140" s="94">
        <f t="shared" ca="1" si="10"/>
        <v>0</v>
      </c>
      <c r="AE140" s="167"/>
      <c r="AF140" s="169"/>
      <c r="AG140" s="52"/>
      <c r="AH140" s="52"/>
      <c r="AI140" s="170"/>
      <c r="AJ140" s="3"/>
    </row>
    <row r="141" spans="1:36" ht="23.25" customHeight="1" x14ac:dyDescent="0.2">
      <c r="A141" s="121" t="s">
        <v>392</v>
      </c>
      <c r="B141" s="44" t="s">
        <v>43</v>
      </c>
      <c r="C141" s="45" t="s">
        <v>266</v>
      </c>
      <c r="D141" s="44" t="s">
        <v>101</v>
      </c>
      <c r="E141" s="44" t="s">
        <v>101</v>
      </c>
      <c r="F141" s="44" t="s">
        <v>177</v>
      </c>
      <c r="G141" s="59" t="s">
        <v>229</v>
      </c>
      <c r="H141" s="47" t="str">
        <f t="shared" si="11"/>
        <v>Líderes de Cada Proceso</v>
      </c>
      <c r="I141" s="48">
        <v>44075</v>
      </c>
      <c r="J141" s="48">
        <v>44081</v>
      </c>
      <c r="K141" s="65"/>
      <c r="L141" s="65"/>
      <c r="M141" s="65"/>
      <c r="N141" s="65"/>
      <c r="O141" s="65"/>
      <c r="P141" s="65"/>
      <c r="Q141" s="65"/>
      <c r="R141" s="65"/>
      <c r="S141" s="65"/>
      <c r="T141" s="65"/>
      <c r="U141" s="65"/>
      <c r="V141" s="65"/>
      <c r="W141" s="44" t="s">
        <v>215</v>
      </c>
      <c r="X141" s="49">
        <v>3.5000000000000001E-3</v>
      </c>
      <c r="Y141" s="48"/>
      <c r="Z141" s="45"/>
      <c r="AA141" s="89"/>
      <c r="AB141" s="44"/>
      <c r="AC141" s="81">
        <f t="shared" ca="1" si="9"/>
        <v>0</v>
      </c>
      <c r="AD141" s="81">
        <f t="shared" ca="1" si="10"/>
        <v>3.5000000000000001E-3</v>
      </c>
      <c r="AE141" s="167"/>
      <c r="AF141" s="169"/>
      <c r="AG141" s="52"/>
      <c r="AH141" s="52"/>
      <c r="AI141" s="170"/>
      <c r="AJ141" s="3"/>
    </row>
    <row r="142" spans="1:36" ht="23.25" customHeight="1" x14ac:dyDescent="0.2">
      <c r="A142" s="121" t="s">
        <v>392</v>
      </c>
      <c r="B142" s="44" t="s">
        <v>43</v>
      </c>
      <c r="C142" s="45" t="s">
        <v>266</v>
      </c>
      <c r="D142" s="44" t="s">
        <v>101</v>
      </c>
      <c r="E142" s="44" t="s">
        <v>101</v>
      </c>
      <c r="F142" s="44" t="s">
        <v>177</v>
      </c>
      <c r="G142" s="59" t="s">
        <v>229</v>
      </c>
      <c r="H142" s="47" t="str">
        <f t="shared" si="11"/>
        <v>Líderes de Cada Proceso</v>
      </c>
      <c r="I142" s="48">
        <v>44144</v>
      </c>
      <c r="J142" s="48">
        <v>44148</v>
      </c>
      <c r="K142" s="65"/>
      <c r="L142" s="65"/>
      <c r="M142" s="65"/>
      <c r="N142" s="65"/>
      <c r="O142" s="65"/>
      <c r="P142" s="65"/>
      <c r="Q142" s="65"/>
      <c r="R142" s="65"/>
      <c r="S142" s="65"/>
      <c r="T142" s="65"/>
      <c r="U142" s="65"/>
      <c r="V142" s="65"/>
      <c r="W142" s="44" t="s">
        <v>215</v>
      </c>
      <c r="X142" s="49">
        <v>3.5000000000000001E-3</v>
      </c>
      <c r="Y142" s="48"/>
      <c r="Z142" s="45"/>
      <c r="AA142" s="89"/>
      <c r="AB142" s="44"/>
      <c r="AC142" s="81">
        <f t="shared" ca="1" si="9"/>
        <v>0</v>
      </c>
      <c r="AD142" s="81">
        <f t="shared" ca="1" si="10"/>
        <v>3.5000000000000001E-3</v>
      </c>
      <c r="AE142" s="167"/>
      <c r="AF142" s="169"/>
      <c r="AG142" s="52"/>
      <c r="AH142" s="52"/>
      <c r="AI142" s="170"/>
      <c r="AJ142" s="3"/>
    </row>
    <row r="143" spans="1:36" ht="23.25" hidden="1" customHeight="1" x14ac:dyDescent="0.2">
      <c r="A143" s="121" t="s">
        <v>394</v>
      </c>
      <c r="B143" s="44" t="s">
        <v>43</v>
      </c>
      <c r="C143" s="86" t="s">
        <v>261</v>
      </c>
      <c r="D143" s="44" t="s">
        <v>91</v>
      </c>
      <c r="E143" s="44" t="s">
        <v>100</v>
      </c>
      <c r="F143" s="44" t="s">
        <v>177</v>
      </c>
      <c r="G143" s="59" t="s">
        <v>42</v>
      </c>
      <c r="H143" s="47" t="str">
        <f t="shared" si="11"/>
        <v>Asesor de Control Interno</v>
      </c>
      <c r="I143" s="48">
        <v>43864</v>
      </c>
      <c r="J143" s="111">
        <v>43935</v>
      </c>
      <c r="K143" s="65"/>
      <c r="L143" s="65"/>
      <c r="M143" s="65"/>
      <c r="N143" s="65"/>
      <c r="O143" s="65"/>
      <c r="P143" s="65"/>
      <c r="Q143" s="65"/>
      <c r="R143" s="65"/>
      <c r="S143" s="65"/>
      <c r="T143" s="65"/>
      <c r="U143" s="65"/>
      <c r="V143" s="65"/>
      <c r="W143" s="44" t="s">
        <v>262</v>
      </c>
      <c r="X143" s="49"/>
      <c r="Y143" s="48"/>
      <c r="Z143" s="159" t="s">
        <v>543</v>
      </c>
      <c r="AA143" s="158" t="s">
        <v>544</v>
      </c>
      <c r="AB143" s="157" t="s">
        <v>193</v>
      </c>
      <c r="AC143" s="161">
        <f t="shared" ca="1" si="9"/>
        <v>0</v>
      </c>
      <c r="AD143" s="161">
        <f t="shared" ca="1" si="10"/>
        <v>0</v>
      </c>
      <c r="AE143" s="167"/>
      <c r="AF143" s="169"/>
      <c r="AG143" s="52"/>
      <c r="AH143" s="52"/>
      <c r="AI143" s="170"/>
      <c r="AJ143" s="3"/>
    </row>
    <row r="144" spans="1:36" ht="23.25" customHeight="1" x14ac:dyDescent="0.2">
      <c r="A144" s="121" t="s">
        <v>392</v>
      </c>
      <c r="B144" s="44" t="s">
        <v>43</v>
      </c>
      <c r="C144" s="45" t="s">
        <v>273</v>
      </c>
      <c r="D144" s="44" t="s">
        <v>80</v>
      </c>
      <c r="E144" s="44" t="s">
        <v>98</v>
      </c>
      <c r="F144" s="44" t="s">
        <v>177</v>
      </c>
      <c r="G144" s="59" t="s">
        <v>464</v>
      </c>
      <c r="H144" s="47" t="str">
        <f t="shared" si="11"/>
        <v>Jefe Oficina de Tecnologías de la Información y las Comunicaciones</v>
      </c>
      <c r="I144" s="48">
        <v>43892</v>
      </c>
      <c r="J144" s="111">
        <v>44074</v>
      </c>
      <c r="K144" s="65"/>
      <c r="L144" s="65"/>
      <c r="M144" s="65"/>
      <c r="N144" s="65"/>
      <c r="O144" s="65"/>
      <c r="P144" s="65"/>
      <c r="Q144" s="65"/>
      <c r="R144" s="65"/>
      <c r="S144" s="65"/>
      <c r="T144" s="65"/>
      <c r="U144" s="65"/>
      <c r="V144" s="65"/>
      <c r="W144" s="44" t="s">
        <v>132</v>
      </c>
      <c r="X144" s="66">
        <v>1.4999999999999999E-2</v>
      </c>
      <c r="Y144" s="65"/>
      <c r="Z144" s="45" t="s">
        <v>545</v>
      </c>
      <c r="AA144" s="89" t="s">
        <v>546</v>
      </c>
      <c r="AB144" s="44" t="s">
        <v>186</v>
      </c>
      <c r="AC144" s="95">
        <f t="shared" ca="1" si="9"/>
        <v>1.35E-2</v>
      </c>
      <c r="AD144" s="95">
        <f t="shared" ca="1" si="10"/>
        <v>1.4999999999999996E-3</v>
      </c>
      <c r="AE144" s="167"/>
      <c r="AF144" s="169"/>
      <c r="AG144" s="52"/>
      <c r="AH144" s="52"/>
      <c r="AI144" s="170"/>
      <c r="AJ144" s="3"/>
    </row>
    <row r="145" spans="1:174" ht="23.25" customHeight="1" x14ac:dyDescent="0.2">
      <c r="A145" s="121" t="s">
        <v>392</v>
      </c>
      <c r="B145" s="44" t="s">
        <v>43</v>
      </c>
      <c r="C145" s="89" t="s">
        <v>223</v>
      </c>
      <c r="D145" s="44" t="s">
        <v>91</v>
      </c>
      <c r="E145" s="44" t="s">
        <v>100</v>
      </c>
      <c r="F145" s="44" t="s">
        <v>177</v>
      </c>
      <c r="G145" s="59" t="s">
        <v>464</v>
      </c>
      <c r="H145" s="47" t="s">
        <v>153</v>
      </c>
      <c r="I145" s="48">
        <v>43922</v>
      </c>
      <c r="J145" s="48">
        <v>44071</v>
      </c>
      <c r="K145" s="65"/>
      <c r="L145" s="65"/>
      <c r="M145" s="65"/>
      <c r="N145" s="65"/>
      <c r="O145" s="65"/>
      <c r="P145" s="65"/>
      <c r="Q145" s="65"/>
      <c r="R145" s="65"/>
      <c r="S145" s="65"/>
      <c r="T145" s="65"/>
      <c r="U145" s="65"/>
      <c r="V145" s="65"/>
      <c r="W145" s="44" t="s">
        <v>218</v>
      </c>
      <c r="X145" s="49">
        <v>0.01</v>
      </c>
      <c r="Y145" s="48"/>
      <c r="Z145" s="45"/>
      <c r="AA145" s="89"/>
      <c r="AB145" s="44"/>
      <c r="AC145" s="81">
        <f t="shared" ca="1" si="9"/>
        <v>0</v>
      </c>
      <c r="AD145" s="81">
        <f t="shared" ca="1" si="10"/>
        <v>0.01</v>
      </c>
      <c r="AE145" s="167"/>
      <c r="AF145" s="169"/>
      <c r="AG145" s="52"/>
      <c r="AH145" s="52"/>
      <c r="AI145" s="170"/>
      <c r="AJ145" s="3"/>
    </row>
    <row r="146" spans="1:174" ht="23.25" customHeight="1" x14ac:dyDescent="0.2">
      <c r="A146" s="121" t="s">
        <v>392</v>
      </c>
      <c r="B146" s="44" t="s">
        <v>43</v>
      </c>
      <c r="C146" s="45" t="s">
        <v>274</v>
      </c>
      <c r="D146" s="44" t="s">
        <v>80</v>
      </c>
      <c r="E146" s="44" t="s">
        <v>98</v>
      </c>
      <c r="F146" s="44" t="s">
        <v>177</v>
      </c>
      <c r="G146" s="59" t="s">
        <v>465</v>
      </c>
      <c r="H146" s="47" t="str">
        <f t="shared" ref="H146:H185" si="12">IF(LEN(D146)&gt;0,VLOOKUP(D146,PROCESO2,3,0),"")</f>
        <v>Jefe Oficina de Tecnologías de la Información y las Comunicaciones</v>
      </c>
      <c r="I146" s="48">
        <v>43983</v>
      </c>
      <c r="J146" s="48">
        <v>44007</v>
      </c>
      <c r="K146" s="65"/>
      <c r="L146" s="65"/>
      <c r="M146" s="65"/>
      <c r="N146" s="65"/>
      <c r="O146" s="65"/>
      <c r="P146" s="65"/>
      <c r="Q146" s="65"/>
      <c r="R146" s="65"/>
      <c r="S146" s="65"/>
      <c r="T146" s="65"/>
      <c r="U146" s="65"/>
      <c r="V146" s="65"/>
      <c r="W146" s="44" t="s">
        <v>132</v>
      </c>
      <c r="X146" s="66">
        <v>1.4999999999999999E-2</v>
      </c>
      <c r="Y146" s="65"/>
      <c r="Z146" s="45" t="s">
        <v>390</v>
      </c>
      <c r="AA146" s="45" t="s">
        <v>390</v>
      </c>
      <c r="AB146" s="44" t="s">
        <v>59</v>
      </c>
      <c r="AC146" s="95">
        <f t="shared" ca="1" si="9"/>
        <v>8.4000000000000012E-3</v>
      </c>
      <c r="AD146" s="95">
        <f t="shared" ca="1" si="10"/>
        <v>6.5999999999999982E-3</v>
      </c>
      <c r="AE146" s="167"/>
      <c r="AF146" s="169"/>
      <c r="AG146" s="52"/>
      <c r="AH146" s="52"/>
      <c r="AI146" s="170"/>
      <c r="AJ146" s="3"/>
    </row>
    <row r="147" spans="1:174" ht="23.25" hidden="1" customHeight="1" x14ac:dyDescent="0.2">
      <c r="A147" s="121" t="s">
        <v>394</v>
      </c>
      <c r="B147" s="44" t="s">
        <v>43</v>
      </c>
      <c r="C147" s="45" t="s">
        <v>275</v>
      </c>
      <c r="D147" s="44" t="s">
        <v>80</v>
      </c>
      <c r="E147" s="44" t="s">
        <v>98</v>
      </c>
      <c r="F147" s="44" t="s">
        <v>177</v>
      </c>
      <c r="G147" s="59" t="s">
        <v>228</v>
      </c>
      <c r="H147" s="47" t="str">
        <f t="shared" si="12"/>
        <v>Jefe Oficina de Tecnologías de la Información y las Comunicaciones</v>
      </c>
      <c r="I147" s="48">
        <v>44105</v>
      </c>
      <c r="J147" s="48">
        <v>44131</v>
      </c>
      <c r="K147" s="65"/>
      <c r="L147" s="65"/>
      <c r="M147" s="65"/>
      <c r="N147" s="65"/>
      <c r="O147" s="65"/>
      <c r="P147" s="65"/>
      <c r="Q147" s="65"/>
      <c r="R147" s="65"/>
      <c r="S147" s="65"/>
      <c r="T147" s="65"/>
      <c r="U147" s="65"/>
      <c r="V147" s="65"/>
      <c r="W147" s="44" t="s">
        <v>132</v>
      </c>
      <c r="X147" s="66"/>
      <c r="Y147" s="65"/>
      <c r="Z147" s="45"/>
      <c r="AA147" s="89"/>
      <c r="AB147" s="44"/>
      <c r="AC147" s="161">
        <f t="shared" ref="AC147:AC178" ca="1" si="13">IF(ISERROR(VLOOKUP(AB147,INDIRECT(VLOOKUP(B147,ACTA,2,0)&amp;"A"),2,0))=TRUE,0,X147*(VLOOKUP(AB147,INDIRECT(VLOOKUP(B147,ACTA,2,0)&amp;"A"),2,0)))</f>
        <v>0</v>
      </c>
      <c r="AD147" s="161">
        <f t="shared" ref="AD147:AD178" ca="1" si="14">+X147-AC147</f>
        <v>0</v>
      </c>
      <c r="AE147" s="167"/>
      <c r="AF147" s="169"/>
      <c r="AG147" s="52"/>
      <c r="AH147" s="52"/>
      <c r="AI147" s="170"/>
      <c r="AJ147" s="3"/>
    </row>
    <row r="148" spans="1:174" ht="23.25" customHeight="1" x14ac:dyDescent="0.2">
      <c r="A148" s="121" t="s">
        <v>392</v>
      </c>
      <c r="B148" s="44" t="s">
        <v>43</v>
      </c>
      <c r="C148" s="89" t="s">
        <v>263</v>
      </c>
      <c r="D148" s="44" t="s">
        <v>101</v>
      </c>
      <c r="E148" s="44" t="s">
        <v>101</v>
      </c>
      <c r="F148" s="44" t="s">
        <v>177</v>
      </c>
      <c r="G148" s="46" t="s">
        <v>48</v>
      </c>
      <c r="H148" s="47" t="str">
        <f t="shared" si="12"/>
        <v>Líderes de Cada Proceso</v>
      </c>
      <c r="I148" s="48">
        <v>43832</v>
      </c>
      <c r="J148" s="48">
        <v>44196</v>
      </c>
      <c r="K148" s="65"/>
      <c r="L148" s="65"/>
      <c r="M148" s="65"/>
      <c r="N148" s="65"/>
      <c r="O148" s="65"/>
      <c r="P148" s="65"/>
      <c r="Q148" s="65"/>
      <c r="R148" s="65"/>
      <c r="S148" s="65"/>
      <c r="T148" s="65"/>
      <c r="U148" s="65"/>
      <c r="V148" s="65"/>
      <c r="W148" s="44" t="s">
        <v>256</v>
      </c>
      <c r="X148" s="49">
        <v>3.5000000000000001E-3</v>
      </c>
      <c r="Y148" s="48"/>
      <c r="Z148" s="89" t="s">
        <v>547</v>
      </c>
      <c r="AA148" s="89" t="s">
        <v>547</v>
      </c>
      <c r="AB148" s="44" t="s">
        <v>59</v>
      </c>
      <c r="AC148" s="93">
        <f t="shared" ca="1" si="13"/>
        <v>1.9600000000000004E-3</v>
      </c>
      <c r="AD148" s="93">
        <f t="shared" ca="1" si="14"/>
        <v>1.5399999999999997E-3</v>
      </c>
      <c r="AE148" s="167"/>
      <c r="AF148" s="169"/>
      <c r="AG148" s="52"/>
      <c r="AH148" s="52"/>
      <c r="AI148" s="170"/>
      <c r="AJ148" s="3"/>
    </row>
    <row r="149" spans="1:174" ht="23.25" customHeight="1" x14ac:dyDescent="0.2">
      <c r="A149" s="121" t="s">
        <v>392</v>
      </c>
      <c r="B149" s="44" t="s">
        <v>43</v>
      </c>
      <c r="C149" s="89" t="s">
        <v>263</v>
      </c>
      <c r="D149" s="44" t="s">
        <v>101</v>
      </c>
      <c r="E149" s="44" t="s">
        <v>101</v>
      </c>
      <c r="F149" s="44" t="s">
        <v>177</v>
      </c>
      <c r="G149" s="46" t="s">
        <v>42</v>
      </c>
      <c r="H149" s="47" t="str">
        <f t="shared" si="12"/>
        <v>Líderes de Cada Proceso</v>
      </c>
      <c r="I149" s="48">
        <v>43832</v>
      </c>
      <c r="J149" s="48">
        <v>44196</v>
      </c>
      <c r="K149" s="65"/>
      <c r="L149" s="65"/>
      <c r="M149" s="65"/>
      <c r="N149" s="65"/>
      <c r="O149" s="65"/>
      <c r="P149" s="65"/>
      <c r="Q149" s="65"/>
      <c r="R149" s="65"/>
      <c r="S149" s="65"/>
      <c r="T149" s="65"/>
      <c r="U149" s="65"/>
      <c r="V149" s="65"/>
      <c r="W149" s="44" t="s">
        <v>256</v>
      </c>
      <c r="X149" s="49">
        <v>4.4999999999999997E-3</v>
      </c>
      <c r="Y149" s="48"/>
      <c r="Z149" s="89" t="s">
        <v>346</v>
      </c>
      <c r="AA149" s="89" t="s">
        <v>548</v>
      </c>
      <c r="AB149" s="44" t="s">
        <v>59</v>
      </c>
      <c r="AC149" s="93">
        <f t="shared" ca="1" si="13"/>
        <v>2.5200000000000001E-3</v>
      </c>
      <c r="AD149" s="93">
        <f t="shared" ca="1" si="14"/>
        <v>1.9799999999999996E-3</v>
      </c>
      <c r="AE149" s="167"/>
      <c r="AF149" s="169"/>
      <c r="AG149" s="52"/>
      <c r="AH149" s="52"/>
      <c r="AI149" s="170"/>
      <c r="AJ149" s="3"/>
    </row>
    <row r="150" spans="1:174" ht="23.25" customHeight="1" x14ac:dyDescent="0.2">
      <c r="A150" s="121" t="s">
        <v>392</v>
      </c>
      <c r="B150" s="44" t="s">
        <v>43</v>
      </c>
      <c r="C150" s="89" t="s">
        <v>263</v>
      </c>
      <c r="D150" s="44" t="s">
        <v>101</v>
      </c>
      <c r="E150" s="44" t="s">
        <v>101</v>
      </c>
      <c r="F150" s="44" t="s">
        <v>177</v>
      </c>
      <c r="G150" s="46" t="s">
        <v>168</v>
      </c>
      <c r="H150" s="47" t="str">
        <f t="shared" si="12"/>
        <v>Líderes de Cada Proceso</v>
      </c>
      <c r="I150" s="48">
        <v>43832</v>
      </c>
      <c r="J150" s="48">
        <v>44196</v>
      </c>
      <c r="K150" s="65"/>
      <c r="L150" s="65"/>
      <c r="M150" s="65"/>
      <c r="N150" s="65"/>
      <c r="O150" s="65"/>
      <c r="P150" s="65"/>
      <c r="Q150" s="65"/>
      <c r="R150" s="65"/>
      <c r="S150" s="65"/>
      <c r="T150" s="65"/>
      <c r="U150" s="65"/>
      <c r="V150" s="65"/>
      <c r="W150" s="44" t="s">
        <v>256</v>
      </c>
      <c r="X150" s="49">
        <v>4.4999999999999997E-3</v>
      </c>
      <c r="Y150" s="48"/>
      <c r="Z150" s="89" t="s">
        <v>385</v>
      </c>
      <c r="AA150" s="89" t="s">
        <v>386</v>
      </c>
      <c r="AB150" s="44" t="s">
        <v>59</v>
      </c>
      <c r="AC150" s="93">
        <f t="shared" ca="1" si="13"/>
        <v>2.5200000000000001E-3</v>
      </c>
      <c r="AD150" s="93">
        <f t="shared" ca="1" si="14"/>
        <v>1.9799999999999996E-3</v>
      </c>
      <c r="AE150" s="167"/>
      <c r="AF150" s="169"/>
      <c r="AG150" s="52"/>
      <c r="AH150" s="52"/>
      <c r="AI150" s="170"/>
      <c r="AJ150" s="3"/>
    </row>
    <row r="151" spans="1:174" ht="23.25" customHeight="1" x14ac:dyDescent="0.2">
      <c r="A151" s="121" t="s">
        <v>392</v>
      </c>
      <c r="B151" s="44" t="s">
        <v>43</v>
      </c>
      <c r="C151" s="89" t="s">
        <v>267</v>
      </c>
      <c r="D151" s="44" t="s">
        <v>89</v>
      </c>
      <c r="E151" s="44" t="s">
        <v>99</v>
      </c>
      <c r="F151" s="44" t="s">
        <v>177</v>
      </c>
      <c r="G151" s="46" t="s">
        <v>168</v>
      </c>
      <c r="H151" s="47" t="str">
        <f t="shared" si="12"/>
        <v>Subdirector Administrativo</v>
      </c>
      <c r="I151" s="48">
        <v>43892</v>
      </c>
      <c r="J151" s="111">
        <v>43948</v>
      </c>
      <c r="K151" s="65"/>
      <c r="L151" s="65"/>
      <c r="M151" s="65"/>
      <c r="N151" s="65"/>
      <c r="O151" s="65"/>
      <c r="P151" s="65"/>
      <c r="Q151" s="65"/>
      <c r="R151" s="65"/>
      <c r="S151" s="65"/>
      <c r="T151" s="65"/>
      <c r="U151" s="65"/>
      <c r="V151" s="65"/>
      <c r="W151" s="44" t="s">
        <v>132</v>
      </c>
      <c r="X151" s="66">
        <v>1.4999999999999999E-2</v>
      </c>
      <c r="Y151" s="65"/>
      <c r="Z151" s="89" t="s">
        <v>364</v>
      </c>
      <c r="AA151" s="89" t="s">
        <v>549</v>
      </c>
      <c r="AB151" s="163" t="s">
        <v>194</v>
      </c>
      <c r="AC151" s="94">
        <f t="shared" ca="1" si="13"/>
        <v>1.4999999999999999E-2</v>
      </c>
      <c r="AD151" s="94">
        <f t="shared" ca="1" si="14"/>
        <v>0</v>
      </c>
      <c r="AE151" s="167"/>
      <c r="AF151" s="169"/>
      <c r="AG151" s="52"/>
      <c r="AH151" s="52"/>
      <c r="AI151" s="170"/>
      <c r="AJ151" s="3"/>
    </row>
    <row r="152" spans="1:174" ht="23.25" customHeight="1" x14ac:dyDescent="0.2">
      <c r="A152" s="121" t="s">
        <v>392</v>
      </c>
      <c r="B152" s="44" t="s">
        <v>43</v>
      </c>
      <c r="C152" s="89" t="s">
        <v>268</v>
      </c>
      <c r="D152" s="44" t="s">
        <v>77</v>
      </c>
      <c r="E152" s="44" t="s">
        <v>98</v>
      </c>
      <c r="F152" s="44" t="s">
        <v>177</v>
      </c>
      <c r="G152" s="46" t="s">
        <v>168</v>
      </c>
      <c r="H152" s="47" t="str">
        <f t="shared" si="12"/>
        <v>Subdirector Administrativo</v>
      </c>
      <c r="I152" s="48">
        <v>43922</v>
      </c>
      <c r="J152" s="48">
        <v>43949</v>
      </c>
      <c r="K152" s="65"/>
      <c r="L152" s="65"/>
      <c r="M152" s="65"/>
      <c r="N152" s="65"/>
      <c r="O152" s="65"/>
      <c r="P152" s="65"/>
      <c r="Q152" s="65"/>
      <c r="R152" s="65"/>
      <c r="S152" s="65"/>
      <c r="T152" s="65"/>
      <c r="U152" s="65"/>
      <c r="V152" s="65"/>
      <c r="W152" s="44" t="s">
        <v>132</v>
      </c>
      <c r="X152" s="66">
        <v>1.4999999999999999E-2</v>
      </c>
      <c r="Y152" s="65"/>
      <c r="Z152" s="89" t="s">
        <v>550</v>
      </c>
      <c r="AA152" s="89" t="s">
        <v>389</v>
      </c>
      <c r="AB152" s="44" t="s">
        <v>194</v>
      </c>
      <c r="AC152" s="94">
        <f t="shared" ca="1" si="13"/>
        <v>1.4999999999999999E-2</v>
      </c>
      <c r="AD152" s="94">
        <f t="shared" ca="1" si="14"/>
        <v>0</v>
      </c>
      <c r="AE152" s="167"/>
      <c r="AF152" s="169"/>
      <c r="AG152" s="52"/>
      <c r="AH152" s="52"/>
      <c r="AI152" s="170"/>
      <c r="AJ152" s="3"/>
    </row>
    <row r="153" spans="1:174" ht="23.25" hidden="1" customHeight="1" x14ac:dyDescent="0.2">
      <c r="A153" s="121" t="s">
        <v>394</v>
      </c>
      <c r="B153" s="44" t="s">
        <v>43</v>
      </c>
      <c r="C153" s="89" t="s">
        <v>269</v>
      </c>
      <c r="D153" s="44" t="s">
        <v>77</v>
      </c>
      <c r="E153" s="44" t="s">
        <v>98</v>
      </c>
      <c r="F153" s="44" t="s">
        <v>177</v>
      </c>
      <c r="G153" s="46" t="s">
        <v>168</v>
      </c>
      <c r="H153" s="47" t="str">
        <f t="shared" si="12"/>
        <v>Subdirector Administrativo</v>
      </c>
      <c r="I153" s="48">
        <v>43955</v>
      </c>
      <c r="J153" s="48">
        <v>43978</v>
      </c>
      <c r="K153" s="65"/>
      <c r="L153" s="65"/>
      <c r="M153" s="65"/>
      <c r="N153" s="65"/>
      <c r="O153" s="65"/>
      <c r="P153" s="65"/>
      <c r="Q153" s="65"/>
      <c r="R153" s="65"/>
      <c r="S153" s="65"/>
      <c r="T153" s="65"/>
      <c r="U153" s="65"/>
      <c r="V153" s="65"/>
      <c r="W153" s="44" t="s">
        <v>132</v>
      </c>
      <c r="X153" s="66"/>
      <c r="Y153" s="65"/>
      <c r="Z153" s="158" t="s">
        <v>365</v>
      </c>
      <c r="AA153" s="158" t="s">
        <v>387</v>
      </c>
      <c r="AB153" s="157" t="s">
        <v>193</v>
      </c>
      <c r="AC153" s="161">
        <f t="shared" ca="1" si="13"/>
        <v>0</v>
      </c>
      <c r="AD153" s="161">
        <f t="shared" ca="1" si="14"/>
        <v>0</v>
      </c>
      <c r="AE153" s="167"/>
      <c r="AF153" s="169"/>
      <c r="AG153" s="52"/>
      <c r="AH153" s="52"/>
      <c r="AI153" s="170"/>
      <c r="AJ153" s="3"/>
      <c r="AL153" s="26"/>
      <c r="AM153" s="26"/>
      <c r="AN153" s="26"/>
      <c r="AO153" s="26"/>
      <c r="AP153" s="26"/>
      <c r="AQ153" s="26"/>
      <c r="AR153" s="26"/>
      <c r="AS153" s="26"/>
      <c r="AT153" s="26"/>
      <c r="AU153" s="26"/>
      <c r="AV153" s="26"/>
      <c r="AW153" s="26"/>
      <c r="AX153" s="26"/>
      <c r="AY153" s="26"/>
      <c r="AZ153" s="26"/>
      <c r="BA153" s="26"/>
      <c r="BB153" s="26"/>
      <c r="BC153" s="26"/>
      <c r="BD153" s="26"/>
      <c r="BE153" s="26"/>
      <c r="BF153" s="26"/>
      <c r="BG153" s="26"/>
      <c r="BH153" s="26"/>
      <c r="BI153" s="26"/>
      <c r="BJ153" s="26"/>
      <c r="BK153" s="26"/>
      <c r="BL153" s="26"/>
      <c r="BM153" s="26"/>
      <c r="BN153" s="26"/>
      <c r="BO153" s="26"/>
      <c r="BP153" s="26"/>
      <c r="BQ153" s="26"/>
      <c r="BR153" s="26"/>
      <c r="BS153" s="26"/>
      <c r="BT153" s="26"/>
      <c r="BU153" s="26"/>
      <c r="BV153" s="26"/>
      <c r="BW153" s="26"/>
      <c r="BX153" s="26"/>
      <c r="BY153" s="26"/>
      <c r="BZ153" s="26"/>
      <c r="CA153" s="26"/>
      <c r="CB153" s="26"/>
      <c r="CC153" s="26"/>
      <c r="CD153" s="26"/>
      <c r="CE153" s="26"/>
      <c r="CF153" s="26"/>
      <c r="CG153" s="26"/>
      <c r="CH153" s="26"/>
      <c r="CI153" s="26"/>
      <c r="CJ153" s="26"/>
      <c r="CK153" s="26"/>
      <c r="CL153" s="26"/>
      <c r="CM153" s="26"/>
      <c r="CN153" s="26"/>
      <c r="CO153" s="26"/>
      <c r="CP153" s="26"/>
      <c r="CQ153" s="26"/>
      <c r="CR153" s="26"/>
      <c r="CS153" s="26"/>
      <c r="CT153" s="26"/>
      <c r="CU153" s="26"/>
      <c r="CV153" s="26"/>
      <c r="CW153" s="26"/>
      <c r="CX153" s="26"/>
      <c r="CY153" s="26"/>
      <c r="CZ153" s="26"/>
      <c r="DA153" s="26"/>
      <c r="DB153" s="26"/>
      <c r="DC153" s="26"/>
      <c r="DD153" s="26"/>
      <c r="DE153" s="26"/>
      <c r="DF153" s="26"/>
      <c r="DG153" s="26"/>
      <c r="DH153" s="26"/>
      <c r="DI153" s="26"/>
      <c r="DJ153" s="26"/>
      <c r="DK153" s="26"/>
      <c r="DL153" s="26"/>
      <c r="DM153" s="26"/>
      <c r="DN153" s="26"/>
      <c r="DO153" s="26"/>
      <c r="DP153" s="26"/>
      <c r="DQ153" s="26"/>
      <c r="DR153" s="26"/>
      <c r="DS153" s="26"/>
      <c r="DT153" s="26"/>
      <c r="DU153" s="26"/>
      <c r="DV153" s="26"/>
      <c r="DW153" s="26"/>
      <c r="DX153" s="26"/>
      <c r="DY153" s="26"/>
      <c r="DZ153" s="26"/>
      <c r="EA153" s="26"/>
      <c r="EB153" s="26"/>
      <c r="EC153" s="26"/>
      <c r="ED153" s="26"/>
      <c r="EE153" s="26"/>
      <c r="EF153" s="26"/>
      <c r="EG153" s="26"/>
      <c r="EH153" s="26"/>
      <c r="EI153" s="26"/>
      <c r="EJ153" s="26"/>
      <c r="EK153" s="26"/>
      <c r="EL153" s="26"/>
      <c r="EM153" s="26"/>
      <c r="EN153" s="26"/>
      <c r="EO153" s="26"/>
      <c r="EP153" s="26"/>
      <c r="EQ153" s="26"/>
      <c r="ER153" s="26"/>
      <c r="ES153" s="26"/>
      <c r="ET153" s="26"/>
      <c r="EU153" s="26"/>
      <c r="EV153" s="26"/>
      <c r="EW153" s="26"/>
      <c r="EX153" s="26"/>
      <c r="EY153" s="26"/>
      <c r="EZ153" s="26"/>
      <c r="FA153" s="26"/>
      <c r="FB153" s="26"/>
      <c r="FC153" s="26"/>
      <c r="FD153" s="26"/>
      <c r="FE153" s="26"/>
      <c r="FF153" s="26"/>
      <c r="FG153" s="26"/>
      <c r="FH153" s="26"/>
      <c r="FI153" s="26"/>
      <c r="FJ153" s="26"/>
      <c r="FK153" s="26"/>
      <c r="FL153" s="26"/>
      <c r="FM153" s="26"/>
      <c r="FN153" s="26"/>
      <c r="FO153" s="26"/>
      <c r="FP153" s="26"/>
      <c r="FQ153" s="26"/>
      <c r="FR153" s="26"/>
    </row>
    <row r="154" spans="1:174" ht="23.25" hidden="1" customHeight="1" x14ac:dyDescent="0.2">
      <c r="A154" s="121" t="s">
        <v>394</v>
      </c>
      <c r="B154" s="44" t="s">
        <v>43</v>
      </c>
      <c r="C154" s="89" t="s">
        <v>270</v>
      </c>
      <c r="D154" s="44" t="s">
        <v>77</v>
      </c>
      <c r="E154" s="44" t="s">
        <v>98</v>
      </c>
      <c r="F154" s="44" t="s">
        <v>177</v>
      </c>
      <c r="G154" s="46" t="s">
        <v>168</v>
      </c>
      <c r="H154" s="47" t="str">
        <f t="shared" si="12"/>
        <v>Subdirector Administrativo</v>
      </c>
      <c r="I154" s="48">
        <v>43983</v>
      </c>
      <c r="J154" s="48">
        <v>44007</v>
      </c>
      <c r="K154" s="65"/>
      <c r="L154" s="65"/>
      <c r="M154" s="65"/>
      <c r="N154" s="65"/>
      <c r="O154" s="65"/>
      <c r="P154" s="65"/>
      <c r="Q154" s="65"/>
      <c r="R154" s="65"/>
      <c r="S154" s="65"/>
      <c r="T154" s="65"/>
      <c r="U154" s="65"/>
      <c r="V154" s="65"/>
      <c r="W154" s="44" t="s">
        <v>132</v>
      </c>
      <c r="X154" s="66"/>
      <c r="Y154" s="65"/>
      <c r="Z154" s="156" t="s">
        <v>551</v>
      </c>
      <c r="AA154" s="158" t="s">
        <v>388</v>
      </c>
      <c r="AB154" s="157" t="s">
        <v>104</v>
      </c>
      <c r="AC154" s="161">
        <f t="shared" ca="1" si="13"/>
        <v>0</v>
      </c>
      <c r="AD154" s="161">
        <f t="shared" ca="1" si="14"/>
        <v>0</v>
      </c>
      <c r="AE154" s="167"/>
      <c r="AF154" s="169"/>
      <c r="AG154" s="52"/>
      <c r="AH154" s="52"/>
      <c r="AI154" s="170"/>
      <c r="AJ154" s="3"/>
      <c r="AL154" s="26"/>
      <c r="AM154" s="26"/>
      <c r="AN154" s="26"/>
      <c r="AO154" s="26"/>
      <c r="AP154" s="26"/>
      <c r="AQ154" s="26"/>
      <c r="AR154" s="26"/>
      <c r="AS154" s="26"/>
      <c r="AT154" s="26"/>
      <c r="AU154" s="26"/>
      <c r="AV154" s="26"/>
      <c r="AW154" s="26"/>
      <c r="AX154" s="26"/>
      <c r="AY154" s="26"/>
      <c r="AZ154" s="26"/>
      <c r="BA154" s="26"/>
      <c r="BB154" s="26"/>
      <c r="BC154" s="26"/>
      <c r="BD154" s="26"/>
      <c r="BE154" s="26"/>
      <c r="BF154" s="26"/>
      <c r="BG154" s="26"/>
      <c r="BH154" s="26"/>
      <c r="BI154" s="26"/>
      <c r="BJ154" s="26"/>
      <c r="BK154" s="26"/>
      <c r="BL154" s="26"/>
      <c r="BM154" s="26"/>
      <c r="BN154" s="26"/>
      <c r="BO154" s="26"/>
      <c r="BP154" s="26"/>
      <c r="BQ154" s="26"/>
      <c r="BR154" s="26"/>
      <c r="BS154" s="26"/>
      <c r="BT154" s="26"/>
      <c r="BU154" s="26"/>
      <c r="BV154" s="26"/>
      <c r="BW154" s="26"/>
      <c r="BX154" s="26"/>
      <c r="BY154" s="26"/>
      <c r="BZ154" s="26"/>
      <c r="CA154" s="26"/>
      <c r="CB154" s="26"/>
      <c r="CC154" s="26"/>
      <c r="CD154" s="26"/>
      <c r="CE154" s="26"/>
      <c r="CF154" s="26"/>
      <c r="CG154" s="26"/>
      <c r="CH154" s="26"/>
      <c r="CI154" s="26"/>
      <c r="CJ154" s="26"/>
      <c r="CK154" s="26"/>
      <c r="CL154" s="26"/>
      <c r="CM154" s="26"/>
      <c r="CN154" s="26"/>
      <c r="CO154" s="26"/>
      <c r="CP154" s="26"/>
      <c r="CQ154" s="26"/>
      <c r="CR154" s="26"/>
      <c r="CS154" s="26"/>
      <c r="CT154" s="26"/>
      <c r="CU154" s="26"/>
      <c r="CV154" s="26"/>
      <c r="CW154" s="26"/>
      <c r="CX154" s="26"/>
      <c r="CY154" s="26"/>
      <c r="CZ154" s="26"/>
      <c r="DA154" s="26"/>
      <c r="DB154" s="26"/>
      <c r="DC154" s="26"/>
      <c r="DD154" s="26"/>
      <c r="DE154" s="26"/>
      <c r="DF154" s="26"/>
      <c r="DG154" s="26"/>
      <c r="DH154" s="26"/>
      <c r="DI154" s="26"/>
      <c r="DJ154" s="26"/>
      <c r="DK154" s="26"/>
      <c r="DL154" s="26"/>
      <c r="DM154" s="26"/>
      <c r="DN154" s="26"/>
      <c r="DO154" s="26"/>
      <c r="DP154" s="26"/>
      <c r="DQ154" s="26"/>
      <c r="DR154" s="26"/>
      <c r="DS154" s="26"/>
      <c r="DT154" s="26"/>
      <c r="DU154" s="26"/>
      <c r="DV154" s="26"/>
      <c r="DW154" s="26"/>
      <c r="DX154" s="26"/>
      <c r="DY154" s="26"/>
      <c r="DZ154" s="26"/>
      <c r="EA154" s="26"/>
      <c r="EB154" s="26"/>
      <c r="EC154" s="26"/>
      <c r="ED154" s="26"/>
      <c r="EE154" s="26"/>
      <c r="EF154" s="26"/>
      <c r="EG154" s="26"/>
      <c r="EH154" s="26"/>
      <c r="EI154" s="26"/>
      <c r="EJ154" s="26"/>
      <c r="EK154" s="26"/>
      <c r="EL154" s="26"/>
      <c r="EM154" s="26"/>
      <c r="EN154" s="26"/>
      <c r="EO154" s="26"/>
      <c r="EP154" s="26"/>
      <c r="EQ154" s="26"/>
      <c r="ER154" s="26"/>
      <c r="ES154" s="26"/>
      <c r="ET154" s="26"/>
      <c r="EU154" s="26"/>
      <c r="EV154" s="26"/>
      <c r="EW154" s="26"/>
      <c r="EX154" s="26"/>
      <c r="EY154" s="26"/>
      <c r="EZ154" s="26"/>
      <c r="FA154" s="26"/>
      <c r="FB154" s="26"/>
      <c r="FC154" s="26"/>
      <c r="FD154" s="26"/>
      <c r="FE154" s="26"/>
      <c r="FF154" s="26"/>
      <c r="FG154" s="26"/>
      <c r="FH154" s="26"/>
      <c r="FI154" s="26"/>
      <c r="FJ154" s="26"/>
      <c r="FK154" s="26"/>
      <c r="FL154" s="26"/>
      <c r="FM154" s="26"/>
      <c r="FN154" s="26"/>
      <c r="FO154" s="26"/>
      <c r="FP154" s="26"/>
      <c r="FQ154" s="26"/>
      <c r="FR154" s="26"/>
    </row>
    <row r="155" spans="1:174" ht="23.25" hidden="1" customHeight="1" x14ac:dyDescent="0.2">
      <c r="A155" s="121" t="s">
        <v>394</v>
      </c>
      <c r="B155" s="44" t="s">
        <v>43</v>
      </c>
      <c r="C155" s="89" t="s">
        <v>271</v>
      </c>
      <c r="D155" s="44" t="s">
        <v>77</v>
      </c>
      <c r="E155" s="44" t="s">
        <v>98</v>
      </c>
      <c r="F155" s="44" t="s">
        <v>177</v>
      </c>
      <c r="G155" s="46" t="s">
        <v>168</v>
      </c>
      <c r="H155" s="47" t="str">
        <f t="shared" si="12"/>
        <v>Subdirector Administrativo</v>
      </c>
      <c r="I155" s="48">
        <v>44013</v>
      </c>
      <c r="J155" s="48">
        <v>44041</v>
      </c>
      <c r="K155" s="65"/>
      <c r="L155" s="65"/>
      <c r="M155" s="65"/>
      <c r="N155" s="65"/>
      <c r="O155" s="65"/>
      <c r="P155" s="65"/>
      <c r="Q155" s="65"/>
      <c r="R155" s="65"/>
      <c r="S155" s="65"/>
      <c r="T155" s="65"/>
      <c r="U155" s="65"/>
      <c r="V155" s="65"/>
      <c r="W155" s="44" t="s">
        <v>132</v>
      </c>
      <c r="X155" s="66"/>
      <c r="Y155" s="65"/>
      <c r="Z155" s="45"/>
      <c r="AA155" s="89"/>
      <c r="AB155" s="44"/>
      <c r="AC155" s="161">
        <f t="shared" ca="1" si="13"/>
        <v>0</v>
      </c>
      <c r="AD155" s="161">
        <f t="shared" ca="1" si="14"/>
        <v>0</v>
      </c>
      <c r="AE155" s="167"/>
      <c r="AF155" s="169"/>
      <c r="AG155" s="52"/>
      <c r="AH155" s="52"/>
      <c r="AI155" s="170"/>
      <c r="AJ155" s="3"/>
      <c r="AL155" s="26"/>
      <c r="AM155" s="26"/>
      <c r="AN155" s="26"/>
      <c r="AO155" s="26"/>
      <c r="AP155" s="26"/>
      <c r="AQ155" s="26"/>
      <c r="AR155" s="26"/>
      <c r="AS155" s="26"/>
      <c r="AT155" s="26"/>
      <c r="AU155" s="26"/>
      <c r="AV155" s="26"/>
      <c r="AW155" s="26"/>
      <c r="AX155" s="26"/>
      <c r="AY155" s="26"/>
      <c r="AZ155" s="26"/>
      <c r="BA155" s="26"/>
      <c r="BB155" s="26"/>
      <c r="BC155" s="26"/>
      <c r="BD155" s="26"/>
      <c r="BE155" s="26"/>
      <c r="BF155" s="26"/>
      <c r="BG155" s="26"/>
      <c r="BH155" s="26"/>
      <c r="BI155" s="26"/>
      <c r="BJ155" s="26"/>
      <c r="BK155" s="26"/>
      <c r="BL155" s="26"/>
      <c r="BM155" s="26"/>
      <c r="BN155" s="26"/>
      <c r="BO155" s="26"/>
      <c r="BP155" s="26"/>
      <c r="BQ155" s="26"/>
      <c r="BR155" s="26"/>
      <c r="BS155" s="26"/>
      <c r="BT155" s="26"/>
      <c r="BU155" s="26"/>
      <c r="BV155" s="26"/>
      <c r="BW155" s="26"/>
      <c r="BX155" s="26"/>
      <c r="BY155" s="26"/>
      <c r="BZ155" s="26"/>
      <c r="CA155" s="26"/>
      <c r="CB155" s="26"/>
      <c r="CC155" s="26"/>
      <c r="CD155" s="26"/>
      <c r="CE155" s="26"/>
      <c r="CF155" s="26"/>
      <c r="CG155" s="26"/>
      <c r="CH155" s="26"/>
      <c r="CI155" s="26"/>
      <c r="CJ155" s="26"/>
      <c r="CK155" s="26"/>
      <c r="CL155" s="26"/>
      <c r="CM155" s="26"/>
      <c r="CN155" s="26"/>
      <c r="CO155" s="26"/>
      <c r="CP155" s="26"/>
      <c r="CQ155" s="26"/>
      <c r="CR155" s="26"/>
      <c r="CS155" s="26"/>
      <c r="CT155" s="26"/>
      <c r="CU155" s="26"/>
      <c r="CV155" s="26"/>
      <c r="CW155" s="26"/>
      <c r="CX155" s="26"/>
      <c r="CY155" s="26"/>
      <c r="CZ155" s="26"/>
      <c r="DA155" s="26"/>
      <c r="DB155" s="26"/>
      <c r="DC155" s="26"/>
      <c r="DD155" s="26"/>
      <c r="DE155" s="26"/>
      <c r="DF155" s="26"/>
      <c r="DG155" s="26"/>
      <c r="DH155" s="26"/>
      <c r="DI155" s="26"/>
      <c r="DJ155" s="26"/>
      <c r="DK155" s="26"/>
      <c r="DL155" s="26"/>
      <c r="DM155" s="26"/>
      <c r="DN155" s="26"/>
      <c r="DO155" s="26"/>
      <c r="DP155" s="26"/>
      <c r="DQ155" s="26"/>
      <c r="DR155" s="26"/>
      <c r="DS155" s="26"/>
      <c r="DT155" s="26"/>
      <c r="DU155" s="26"/>
      <c r="DV155" s="26"/>
      <c r="DW155" s="26"/>
      <c r="DX155" s="26"/>
      <c r="DY155" s="26"/>
      <c r="DZ155" s="26"/>
      <c r="EA155" s="26"/>
      <c r="EB155" s="26"/>
      <c r="EC155" s="26"/>
      <c r="ED155" s="26"/>
      <c r="EE155" s="26"/>
      <c r="EF155" s="26"/>
      <c r="EG155" s="26"/>
      <c r="EH155" s="26"/>
      <c r="EI155" s="26"/>
      <c r="EJ155" s="26"/>
      <c r="EK155" s="26"/>
      <c r="EL155" s="26"/>
      <c r="EM155" s="26"/>
      <c r="EN155" s="26"/>
      <c r="EO155" s="26"/>
      <c r="EP155" s="26"/>
      <c r="EQ155" s="26"/>
      <c r="ER155" s="26"/>
      <c r="ES155" s="26"/>
      <c r="ET155" s="26"/>
      <c r="EU155" s="26"/>
      <c r="EV155" s="26"/>
      <c r="EW155" s="26"/>
      <c r="EX155" s="26"/>
      <c r="EY155" s="26"/>
      <c r="EZ155" s="26"/>
      <c r="FA155" s="26"/>
      <c r="FB155" s="26"/>
      <c r="FC155" s="26"/>
      <c r="FD155" s="26"/>
      <c r="FE155" s="26"/>
      <c r="FF155" s="26"/>
      <c r="FG155" s="26"/>
      <c r="FH155" s="26"/>
      <c r="FI155" s="26"/>
      <c r="FJ155" s="26"/>
      <c r="FK155" s="26"/>
      <c r="FL155" s="26"/>
      <c r="FM155" s="26"/>
      <c r="FN155" s="26"/>
      <c r="FO155" s="26"/>
      <c r="FP155" s="26"/>
      <c r="FQ155" s="26"/>
      <c r="FR155" s="26"/>
    </row>
    <row r="156" spans="1:174" ht="23.25" hidden="1" customHeight="1" x14ac:dyDescent="0.2">
      <c r="A156" s="121" t="s">
        <v>394</v>
      </c>
      <c r="B156" s="44" t="s">
        <v>43</v>
      </c>
      <c r="C156" s="89" t="s">
        <v>272</v>
      </c>
      <c r="D156" s="44" t="s">
        <v>77</v>
      </c>
      <c r="E156" s="44" t="s">
        <v>98</v>
      </c>
      <c r="F156" s="44" t="s">
        <v>177</v>
      </c>
      <c r="G156" s="46" t="s">
        <v>168</v>
      </c>
      <c r="H156" s="47" t="str">
        <f t="shared" si="12"/>
        <v>Subdirector Administrativo</v>
      </c>
      <c r="I156" s="48">
        <v>44046</v>
      </c>
      <c r="J156" s="48">
        <v>44070</v>
      </c>
      <c r="K156" s="65"/>
      <c r="L156" s="65"/>
      <c r="M156" s="65"/>
      <c r="N156" s="65"/>
      <c r="O156" s="65"/>
      <c r="P156" s="65"/>
      <c r="Q156" s="65"/>
      <c r="R156" s="65"/>
      <c r="S156" s="65"/>
      <c r="T156" s="65"/>
      <c r="U156" s="65"/>
      <c r="V156" s="65"/>
      <c r="W156" s="44" t="s">
        <v>132</v>
      </c>
      <c r="X156" s="66"/>
      <c r="Y156" s="65"/>
      <c r="Z156" s="45"/>
      <c r="AA156" s="89"/>
      <c r="AB156" s="44"/>
      <c r="AC156" s="161">
        <f t="shared" ca="1" si="13"/>
        <v>0</v>
      </c>
      <c r="AD156" s="161">
        <f t="shared" ca="1" si="14"/>
        <v>0</v>
      </c>
      <c r="AE156" s="167"/>
      <c r="AF156" s="169"/>
      <c r="AG156" s="52"/>
      <c r="AH156" s="52"/>
      <c r="AI156" s="170"/>
      <c r="AJ156" s="3"/>
      <c r="AL156" s="26"/>
      <c r="AM156" s="26"/>
      <c r="AN156" s="26"/>
      <c r="AO156" s="26"/>
      <c r="AP156" s="26"/>
      <c r="AQ156" s="26"/>
      <c r="AR156" s="26"/>
      <c r="AS156" s="26"/>
      <c r="AT156" s="26"/>
      <c r="AU156" s="26"/>
      <c r="AV156" s="26"/>
      <c r="AW156" s="26"/>
      <c r="AX156" s="26"/>
      <c r="AY156" s="26"/>
      <c r="AZ156" s="26"/>
      <c r="BA156" s="26"/>
      <c r="BB156" s="26"/>
      <c r="BC156" s="26"/>
      <c r="BD156" s="26"/>
      <c r="BE156" s="26"/>
      <c r="BF156" s="26"/>
      <c r="BG156" s="26"/>
      <c r="BH156" s="26"/>
      <c r="BI156" s="26"/>
      <c r="BJ156" s="26"/>
      <c r="BK156" s="26"/>
      <c r="BL156" s="26"/>
      <c r="BM156" s="26"/>
      <c r="BN156" s="26"/>
      <c r="BO156" s="26"/>
      <c r="BP156" s="26"/>
      <c r="BQ156" s="26"/>
      <c r="BR156" s="26"/>
      <c r="BS156" s="26"/>
      <c r="BT156" s="26"/>
      <c r="BU156" s="26"/>
      <c r="BV156" s="26"/>
      <c r="BW156" s="26"/>
      <c r="BX156" s="26"/>
      <c r="BY156" s="26"/>
      <c r="BZ156" s="26"/>
      <c r="CA156" s="26"/>
      <c r="CB156" s="26"/>
      <c r="CC156" s="26"/>
      <c r="CD156" s="26"/>
      <c r="CE156" s="26"/>
      <c r="CF156" s="26"/>
      <c r="CG156" s="26"/>
      <c r="CH156" s="26"/>
      <c r="CI156" s="26"/>
      <c r="CJ156" s="26"/>
      <c r="CK156" s="26"/>
      <c r="CL156" s="26"/>
      <c r="CM156" s="26"/>
      <c r="CN156" s="26"/>
      <c r="CO156" s="26"/>
      <c r="CP156" s="26"/>
      <c r="CQ156" s="26"/>
      <c r="CR156" s="26"/>
      <c r="CS156" s="26"/>
      <c r="CT156" s="26"/>
      <c r="CU156" s="26"/>
      <c r="CV156" s="26"/>
      <c r="CW156" s="26"/>
      <c r="CX156" s="26"/>
      <c r="CY156" s="26"/>
      <c r="CZ156" s="26"/>
      <c r="DA156" s="26"/>
      <c r="DB156" s="26"/>
      <c r="DC156" s="26"/>
      <c r="DD156" s="26"/>
      <c r="DE156" s="26"/>
      <c r="DF156" s="26"/>
      <c r="DG156" s="26"/>
      <c r="DH156" s="26"/>
      <c r="DI156" s="26"/>
      <c r="DJ156" s="26"/>
      <c r="DK156" s="26"/>
      <c r="DL156" s="26"/>
      <c r="DM156" s="26"/>
      <c r="DN156" s="26"/>
      <c r="DO156" s="26"/>
      <c r="DP156" s="26"/>
      <c r="DQ156" s="26"/>
      <c r="DR156" s="26"/>
      <c r="DS156" s="26"/>
      <c r="DT156" s="26"/>
      <c r="DU156" s="26"/>
      <c r="DV156" s="26"/>
      <c r="DW156" s="26"/>
      <c r="DX156" s="26"/>
      <c r="DY156" s="26"/>
      <c r="DZ156" s="26"/>
      <c r="EA156" s="26"/>
      <c r="EB156" s="26"/>
      <c r="EC156" s="26"/>
      <c r="ED156" s="26"/>
      <c r="EE156" s="26"/>
      <c r="EF156" s="26"/>
      <c r="EG156" s="26"/>
      <c r="EH156" s="26"/>
      <c r="EI156" s="26"/>
      <c r="EJ156" s="26"/>
      <c r="EK156" s="26"/>
      <c r="EL156" s="26"/>
      <c r="EM156" s="26"/>
      <c r="EN156" s="26"/>
      <c r="EO156" s="26"/>
      <c r="EP156" s="26"/>
      <c r="EQ156" s="26"/>
      <c r="ER156" s="26"/>
      <c r="ES156" s="26"/>
      <c r="ET156" s="26"/>
      <c r="EU156" s="26"/>
      <c r="EV156" s="26"/>
      <c r="EW156" s="26"/>
      <c r="EX156" s="26"/>
      <c r="EY156" s="26"/>
      <c r="EZ156" s="26"/>
      <c r="FA156" s="26"/>
      <c r="FB156" s="26"/>
      <c r="FC156" s="26"/>
      <c r="FD156" s="26"/>
      <c r="FE156" s="26"/>
      <c r="FF156" s="26"/>
      <c r="FG156" s="26"/>
      <c r="FH156" s="26"/>
      <c r="FI156" s="26"/>
      <c r="FJ156" s="26"/>
      <c r="FK156" s="26"/>
      <c r="FL156" s="26"/>
      <c r="FM156" s="26"/>
      <c r="FN156" s="26"/>
      <c r="FO156" s="26"/>
      <c r="FP156" s="26"/>
      <c r="FQ156" s="26"/>
      <c r="FR156" s="26"/>
    </row>
    <row r="157" spans="1:174" ht="23.25" customHeight="1" x14ac:dyDescent="0.2">
      <c r="A157" s="121" t="s">
        <v>425</v>
      </c>
      <c r="B157" s="44" t="s">
        <v>46</v>
      </c>
      <c r="C157" s="45" t="s">
        <v>240</v>
      </c>
      <c r="D157" s="44" t="s">
        <v>91</v>
      </c>
      <c r="E157" s="44" t="s">
        <v>100</v>
      </c>
      <c r="F157" s="44" t="s">
        <v>177</v>
      </c>
      <c r="G157" s="46" t="s">
        <v>48</v>
      </c>
      <c r="H157" s="47" t="str">
        <f t="shared" si="12"/>
        <v>Asesor de Control Interno</v>
      </c>
      <c r="I157" s="48">
        <v>43832</v>
      </c>
      <c r="J157" s="112">
        <v>43978</v>
      </c>
      <c r="K157" s="65"/>
      <c r="L157" s="65"/>
      <c r="M157" s="65"/>
      <c r="N157" s="65"/>
      <c r="O157" s="65"/>
      <c r="P157" s="65"/>
      <c r="Q157" s="65"/>
      <c r="R157" s="65"/>
      <c r="S157" s="65"/>
      <c r="T157" s="65"/>
      <c r="U157" s="65"/>
      <c r="V157" s="65"/>
      <c r="W157" s="44" t="s">
        <v>226</v>
      </c>
      <c r="X157" s="66">
        <v>1.4E-2</v>
      </c>
      <c r="Y157" s="48">
        <v>43970</v>
      </c>
      <c r="Z157" s="91" t="s">
        <v>552</v>
      </c>
      <c r="AA157" s="89" t="s">
        <v>370</v>
      </c>
      <c r="AB157" s="44" t="s">
        <v>162</v>
      </c>
      <c r="AC157" s="94">
        <f t="shared" ca="1" si="13"/>
        <v>1.4E-2</v>
      </c>
      <c r="AD157" s="94">
        <f t="shared" ca="1" si="14"/>
        <v>0</v>
      </c>
      <c r="AE157" s="167"/>
      <c r="AF157" s="169"/>
      <c r="AG157" s="52"/>
      <c r="AH157" s="52"/>
      <c r="AI157" s="170"/>
      <c r="AJ157" s="3"/>
      <c r="AL157" s="26"/>
      <c r="AM157" s="26"/>
      <c r="AN157" s="26"/>
      <c r="AO157" s="26"/>
      <c r="AP157" s="26"/>
      <c r="AQ157" s="26"/>
      <c r="AR157" s="26"/>
      <c r="AS157" s="26"/>
      <c r="AT157" s="26"/>
      <c r="AU157" s="26"/>
      <c r="AV157" s="26"/>
      <c r="AW157" s="26"/>
      <c r="AX157" s="26"/>
      <c r="AY157" s="26"/>
      <c r="AZ157" s="26"/>
      <c r="BA157" s="26"/>
      <c r="BB157" s="26"/>
      <c r="BC157" s="26"/>
      <c r="BD157" s="26"/>
      <c r="BE157" s="26"/>
      <c r="BF157" s="26"/>
      <c r="BG157" s="26"/>
      <c r="BH157" s="26"/>
      <c r="BI157" s="26"/>
      <c r="BJ157" s="26"/>
      <c r="BK157" s="26"/>
      <c r="BL157" s="26"/>
      <c r="BM157" s="26"/>
      <c r="BN157" s="26"/>
      <c r="BO157" s="26"/>
      <c r="BP157" s="26"/>
      <c r="BQ157" s="26"/>
      <c r="BR157" s="26"/>
      <c r="BS157" s="26"/>
      <c r="BT157" s="26"/>
      <c r="BU157" s="26"/>
      <c r="BV157" s="26"/>
      <c r="BW157" s="26"/>
      <c r="BX157" s="26"/>
      <c r="BY157" s="26"/>
      <c r="BZ157" s="26"/>
      <c r="CA157" s="26"/>
      <c r="CB157" s="26"/>
      <c r="CC157" s="26"/>
      <c r="CD157" s="26"/>
      <c r="CE157" s="26"/>
      <c r="CF157" s="26"/>
      <c r="CG157" s="26"/>
      <c r="CH157" s="26"/>
      <c r="CI157" s="26"/>
      <c r="CJ157" s="26"/>
      <c r="CK157" s="26"/>
      <c r="CL157" s="26"/>
      <c r="CM157" s="26"/>
      <c r="CN157" s="26"/>
      <c r="CO157" s="26"/>
      <c r="CP157" s="26"/>
      <c r="CQ157" s="26"/>
      <c r="CR157" s="26"/>
      <c r="CS157" s="26"/>
      <c r="CT157" s="26"/>
      <c r="CU157" s="26"/>
      <c r="CV157" s="26"/>
      <c r="CW157" s="26"/>
      <c r="CX157" s="26"/>
      <c r="CY157" s="26"/>
      <c r="CZ157" s="26"/>
      <c r="DA157" s="26"/>
      <c r="DB157" s="26"/>
      <c r="DC157" s="26"/>
      <c r="DD157" s="26"/>
      <c r="DE157" s="26"/>
      <c r="DF157" s="26"/>
      <c r="DG157" s="26"/>
      <c r="DH157" s="26"/>
      <c r="DI157" s="26"/>
      <c r="DJ157" s="26"/>
      <c r="DK157" s="26"/>
      <c r="DL157" s="26"/>
      <c r="DM157" s="26"/>
      <c r="DN157" s="26"/>
      <c r="DO157" s="26"/>
      <c r="DP157" s="26"/>
      <c r="DQ157" s="26"/>
      <c r="DR157" s="26"/>
      <c r="DS157" s="26"/>
      <c r="DT157" s="26"/>
      <c r="DU157" s="26"/>
      <c r="DV157" s="26"/>
      <c r="DW157" s="26"/>
      <c r="DX157" s="26"/>
      <c r="DY157" s="26"/>
      <c r="DZ157" s="26"/>
      <c r="EA157" s="26"/>
      <c r="EB157" s="26"/>
      <c r="EC157" s="26"/>
      <c r="ED157" s="26"/>
      <c r="EE157" s="26"/>
      <c r="EF157" s="26"/>
      <c r="EG157" s="26"/>
      <c r="EH157" s="26"/>
      <c r="EI157" s="26"/>
      <c r="EJ157" s="26"/>
      <c r="EK157" s="26"/>
      <c r="EL157" s="26"/>
      <c r="EM157" s="26"/>
      <c r="EN157" s="26"/>
      <c r="EO157" s="26"/>
      <c r="EP157" s="26"/>
      <c r="EQ157" s="26"/>
      <c r="ER157" s="26"/>
      <c r="ES157" s="26"/>
      <c r="ET157" s="26"/>
      <c r="EU157" s="26"/>
      <c r="EV157" s="26"/>
      <c r="EW157" s="26"/>
      <c r="EX157" s="26"/>
      <c r="EY157" s="26"/>
      <c r="EZ157" s="26"/>
      <c r="FA157" s="26"/>
      <c r="FB157" s="26"/>
      <c r="FC157" s="26"/>
      <c r="FD157" s="26"/>
      <c r="FE157" s="26"/>
      <c r="FF157" s="26"/>
      <c r="FG157" s="26"/>
      <c r="FH157" s="26"/>
      <c r="FI157" s="26"/>
      <c r="FJ157" s="26"/>
      <c r="FK157" s="26"/>
      <c r="FL157" s="26"/>
      <c r="FM157" s="26"/>
      <c r="FN157" s="26"/>
      <c r="FO157" s="26"/>
      <c r="FP157" s="26"/>
      <c r="FQ157" s="26"/>
      <c r="FR157" s="26"/>
    </row>
    <row r="158" spans="1:174" ht="23.25" customHeight="1" x14ac:dyDescent="0.2">
      <c r="A158" s="121" t="s">
        <v>425</v>
      </c>
      <c r="B158" s="44" t="s">
        <v>46</v>
      </c>
      <c r="C158" s="45" t="s">
        <v>94</v>
      </c>
      <c r="D158" s="44" t="s">
        <v>91</v>
      </c>
      <c r="E158" s="44" t="s">
        <v>100</v>
      </c>
      <c r="F158" s="44" t="s">
        <v>177</v>
      </c>
      <c r="G158" s="46" t="s">
        <v>48</v>
      </c>
      <c r="H158" s="47" t="str">
        <f t="shared" si="12"/>
        <v>Asesor de Control Interno</v>
      </c>
      <c r="I158" s="48">
        <v>43832</v>
      </c>
      <c r="J158" s="48">
        <v>43843</v>
      </c>
      <c r="K158" s="65"/>
      <c r="L158" s="65"/>
      <c r="M158" s="65"/>
      <c r="N158" s="65"/>
      <c r="O158" s="65"/>
      <c r="P158" s="65"/>
      <c r="Q158" s="65"/>
      <c r="R158" s="65"/>
      <c r="S158" s="65"/>
      <c r="T158" s="65"/>
      <c r="U158" s="65"/>
      <c r="V158" s="65"/>
      <c r="W158" s="44" t="s">
        <v>222</v>
      </c>
      <c r="X158" s="66">
        <v>1.5E-3</v>
      </c>
      <c r="Y158" s="48">
        <v>43843</v>
      </c>
      <c r="Z158" s="89" t="s">
        <v>315</v>
      </c>
      <c r="AA158" s="45" t="s">
        <v>317</v>
      </c>
      <c r="AB158" s="44" t="s">
        <v>162</v>
      </c>
      <c r="AC158" s="94">
        <f t="shared" ca="1" si="13"/>
        <v>1.5E-3</v>
      </c>
      <c r="AD158" s="94">
        <f t="shared" ca="1" si="14"/>
        <v>0</v>
      </c>
      <c r="AE158" s="167"/>
      <c r="AF158" s="169"/>
      <c r="AG158" s="52"/>
      <c r="AH158" s="52"/>
      <c r="AI158" s="170"/>
      <c r="AJ158" s="3"/>
      <c r="AM158" s="26"/>
      <c r="AN158" s="26"/>
      <c r="AO158" s="26"/>
      <c r="AP158" s="26"/>
      <c r="AQ158" s="26"/>
      <c r="AR158" s="26"/>
      <c r="AS158" s="26"/>
      <c r="AT158" s="26"/>
      <c r="AU158" s="26"/>
      <c r="AV158" s="26"/>
      <c r="AW158" s="26"/>
      <c r="AX158" s="26"/>
      <c r="AY158" s="26"/>
      <c r="AZ158" s="26"/>
      <c r="BA158" s="26"/>
      <c r="BB158" s="26"/>
      <c r="BC158" s="26"/>
      <c r="BD158" s="26"/>
      <c r="BE158" s="26"/>
      <c r="BF158" s="26"/>
      <c r="BG158" s="26"/>
      <c r="BH158" s="26"/>
      <c r="BI158" s="26"/>
      <c r="BJ158" s="26"/>
      <c r="BK158" s="26"/>
      <c r="BL158" s="26"/>
      <c r="BM158" s="26"/>
      <c r="BN158" s="26"/>
      <c r="BO158" s="26"/>
      <c r="BP158" s="26"/>
      <c r="BQ158" s="26"/>
      <c r="BR158" s="26"/>
      <c r="BS158" s="26"/>
      <c r="BT158" s="26"/>
      <c r="BU158" s="26"/>
      <c r="BV158" s="26"/>
      <c r="BW158" s="26"/>
      <c r="BX158" s="26"/>
      <c r="BY158" s="26"/>
      <c r="BZ158" s="26"/>
      <c r="CA158" s="26"/>
      <c r="CB158" s="26"/>
      <c r="CC158" s="26"/>
      <c r="CD158" s="26"/>
      <c r="CE158" s="26"/>
      <c r="CF158" s="26"/>
      <c r="CG158" s="26"/>
      <c r="CH158" s="26"/>
      <c r="CI158" s="26"/>
      <c r="CJ158" s="26"/>
      <c r="CK158" s="26"/>
      <c r="CL158" s="26"/>
      <c r="CM158" s="26"/>
      <c r="CN158" s="26"/>
      <c r="CO158" s="26"/>
      <c r="CP158" s="26"/>
      <c r="CQ158" s="26"/>
      <c r="CR158" s="26"/>
      <c r="CS158" s="26"/>
      <c r="CT158" s="26"/>
      <c r="CU158" s="26"/>
      <c r="CV158" s="26"/>
      <c r="CW158" s="26"/>
      <c r="CX158" s="26"/>
      <c r="CY158" s="26"/>
      <c r="CZ158" s="26"/>
      <c r="DA158" s="26"/>
      <c r="DB158" s="26"/>
      <c r="DC158" s="26"/>
      <c r="DD158" s="26"/>
      <c r="DE158" s="26"/>
      <c r="DF158" s="26"/>
      <c r="DG158" s="26"/>
      <c r="DH158" s="26"/>
      <c r="DI158" s="26"/>
      <c r="DJ158" s="26"/>
      <c r="DK158" s="26"/>
      <c r="DL158" s="26"/>
      <c r="DM158" s="26"/>
      <c r="DN158" s="26"/>
      <c r="DO158" s="26"/>
      <c r="DP158" s="26"/>
      <c r="DQ158" s="26"/>
      <c r="DR158" s="26"/>
      <c r="DS158" s="26"/>
      <c r="DT158" s="26"/>
      <c r="DU158" s="26"/>
      <c r="DV158" s="26"/>
      <c r="DW158" s="26"/>
      <c r="DX158" s="26"/>
      <c r="DY158" s="26"/>
      <c r="DZ158" s="26"/>
      <c r="EA158" s="26"/>
      <c r="EB158" s="26"/>
      <c r="EC158" s="26"/>
      <c r="ED158" s="26"/>
      <c r="EE158" s="26"/>
      <c r="EF158" s="26"/>
      <c r="EG158" s="26"/>
      <c r="EH158" s="26"/>
      <c r="EI158" s="26"/>
      <c r="EJ158" s="26"/>
      <c r="EK158" s="26"/>
      <c r="EL158" s="26"/>
      <c r="EM158" s="26"/>
      <c r="EN158" s="26"/>
      <c r="EO158" s="26"/>
      <c r="EP158" s="26"/>
      <c r="EQ158" s="26"/>
      <c r="ER158" s="26"/>
      <c r="ES158" s="26"/>
      <c r="ET158" s="26"/>
      <c r="EU158" s="26"/>
      <c r="EV158" s="26"/>
      <c r="EW158" s="26"/>
      <c r="EX158" s="26"/>
      <c r="EY158" s="26"/>
      <c r="EZ158" s="26"/>
      <c r="FA158" s="26"/>
      <c r="FB158" s="26"/>
      <c r="FC158" s="26"/>
      <c r="FD158" s="26"/>
      <c r="FE158" s="26"/>
      <c r="FF158" s="26"/>
      <c r="FG158" s="26"/>
      <c r="FH158" s="26"/>
      <c r="FI158" s="26"/>
      <c r="FJ158" s="26"/>
      <c r="FK158" s="26"/>
      <c r="FL158" s="26"/>
      <c r="FM158" s="26"/>
      <c r="FN158" s="26"/>
      <c r="FO158" s="26"/>
      <c r="FP158" s="26"/>
      <c r="FQ158" s="26"/>
      <c r="FR158" s="26"/>
    </row>
    <row r="159" spans="1:174" ht="23.25" customHeight="1" x14ac:dyDescent="0.2">
      <c r="A159" s="121" t="s">
        <v>425</v>
      </c>
      <c r="B159" s="44" t="s">
        <v>46</v>
      </c>
      <c r="C159" s="84" t="s">
        <v>288</v>
      </c>
      <c r="D159" s="44" t="s">
        <v>91</v>
      </c>
      <c r="E159" s="44" t="s">
        <v>100</v>
      </c>
      <c r="F159" s="44" t="s">
        <v>177</v>
      </c>
      <c r="G159" s="46" t="s">
        <v>48</v>
      </c>
      <c r="H159" s="47" t="str">
        <f t="shared" si="12"/>
        <v>Asesor de Control Interno</v>
      </c>
      <c r="I159" s="48">
        <v>43864</v>
      </c>
      <c r="J159" s="85">
        <v>43889</v>
      </c>
      <c r="K159" s="65"/>
      <c r="L159" s="65"/>
      <c r="M159" s="65"/>
      <c r="N159" s="65"/>
      <c r="O159" s="65"/>
      <c r="P159" s="65"/>
      <c r="Q159" s="65"/>
      <c r="R159" s="65"/>
      <c r="S159" s="65"/>
      <c r="T159" s="65"/>
      <c r="U159" s="65"/>
      <c r="V159" s="65"/>
      <c r="W159" s="44" t="s">
        <v>222</v>
      </c>
      <c r="X159" s="66">
        <v>5.0000000000000001E-3</v>
      </c>
      <c r="Y159" s="48">
        <v>43882</v>
      </c>
      <c r="Z159" s="106" t="s">
        <v>327</v>
      </c>
      <c r="AA159" s="45" t="s">
        <v>553</v>
      </c>
      <c r="AB159" s="44" t="s">
        <v>162</v>
      </c>
      <c r="AC159" s="94">
        <f t="shared" ca="1" si="13"/>
        <v>5.0000000000000001E-3</v>
      </c>
      <c r="AD159" s="94">
        <f t="shared" ca="1" si="14"/>
        <v>0</v>
      </c>
      <c r="AE159" s="167"/>
      <c r="AF159" s="169"/>
      <c r="AG159" s="52"/>
      <c r="AH159" s="52"/>
      <c r="AI159" s="170"/>
      <c r="AJ159" s="3"/>
      <c r="AM159" s="26"/>
      <c r="AN159" s="26"/>
      <c r="AO159" s="26"/>
      <c r="AP159" s="26"/>
      <c r="AQ159" s="26"/>
      <c r="AR159" s="26"/>
      <c r="AS159" s="26"/>
      <c r="AT159" s="26"/>
      <c r="AU159" s="26"/>
      <c r="AV159" s="26"/>
      <c r="AW159" s="26"/>
      <c r="AX159" s="26"/>
      <c r="AY159" s="26"/>
      <c r="AZ159" s="26"/>
      <c r="BA159" s="26"/>
      <c r="BB159" s="26"/>
      <c r="BC159" s="26"/>
      <c r="BD159" s="26"/>
      <c r="BE159" s="26"/>
      <c r="BF159" s="26"/>
      <c r="BG159" s="26"/>
      <c r="BH159" s="26"/>
      <c r="BI159" s="26"/>
      <c r="BJ159" s="26"/>
      <c r="BK159" s="26"/>
      <c r="BL159" s="26"/>
      <c r="BM159" s="26"/>
      <c r="BN159" s="26"/>
      <c r="BO159" s="26"/>
      <c r="BP159" s="26"/>
      <c r="BQ159" s="26"/>
      <c r="BR159" s="26"/>
      <c r="BS159" s="26"/>
      <c r="BT159" s="26"/>
      <c r="BU159" s="26"/>
      <c r="BV159" s="26"/>
      <c r="BW159" s="26"/>
      <c r="BX159" s="26"/>
      <c r="BY159" s="26"/>
      <c r="BZ159" s="26"/>
      <c r="CA159" s="26"/>
      <c r="CB159" s="26"/>
      <c r="CC159" s="26"/>
      <c r="CD159" s="26"/>
      <c r="CE159" s="26"/>
      <c r="CF159" s="26"/>
      <c r="CG159" s="26"/>
      <c r="CH159" s="26"/>
      <c r="CI159" s="26"/>
      <c r="CJ159" s="26"/>
      <c r="CK159" s="26"/>
      <c r="CL159" s="26"/>
      <c r="CM159" s="26"/>
      <c r="CN159" s="26"/>
      <c r="CO159" s="26"/>
      <c r="CP159" s="26"/>
      <c r="CQ159" s="26"/>
      <c r="CR159" s="26"/>
      <c r="CS159" s="26"/>
      <c r="CT159" s="26"/>
      <c r="CU159" s="26"/>
      <c r="CV159" s="26"/>
      <c r="CW159" s="26"/>
      <c r="CX159" s="26"/>
      <c r="CY159" s="26"/>
      <c r="CZ159" s="26"/>
      <c r="DA159" s="26"/>
      <c r="DB159" s="26"/>
      <c r="DC159" s="26"/>
      <c r="DD159" s="26"/>
      <c r="DE159" s="26"/>
      <c r="DF159" s="26"/>
      <c r="DG159" s="26"/>
      <c r="DH159" s="26"/>
      <c r="DI159" s="26"/>
      <c r="DJ159" s="26"/>
      <c r="DK159" s="26"/>
      <c r="DL159" s="26"/>
      <c r="DM159" s="26"/>
      <c r="DN159" s="26"/>
      <c r="DO159" s="26"/>
      <c r="DP159" s="26"/>
      <c r="DQ159" s="26"/>
      <c r="DR159" s="26"/>
      <c r="DS159" s="26"/>
      <c r="DT159" s="26"/>
      <c r="DU159" s="26"/>
      <c r="DV159" s="26"/>
      <c r="DW159" s="26"/>
      <c r="DX159" s="26"/>
      <c r="DY159" s="26"/>
      <c r="DZ159" s="26"/>
      <c r="EA159" s="26"/>
      <c r="EB159" s="26"/>
      <c r="EC159" s="26"/>
      <c r="ED159" s="26"/>
      <c r="EE159" s="26"/>
      <c r="EF159" s="26"/>
      <c r="EG159" s="26"/>
      <c r="EH159" s="26"/>
      <c r="EI159" s="26"/>
      <c r="EJ159" s="26"/>
      <c r="EK159" s="26"/>
      <c r="EL159" s="26"/>
      <c r="EM159" s="26"/>
      <c r="EN159" s="26"/>
      <c r="EO159" s="26"/>
      <c r="EP159" s="26"/>
      <c r="EQ159" s="26"/>
      <c r="ER159" s="26"/>
      <c r="ES159" s="26"/>
      <c r="ET159" s="26"/>
      <c r="EU159" s="26"/>
      <c r="EV159" s="26"/>
      <c r="EW159" s="26"/>
      <c r="EX159" s="26"/>
      <c r="EY159" s="26"/>
      <c r="EZ159" s="26"/>
      <c r="FA159" s="26"/>
      <c r="FB159" s="26"/>
      <c r="FC159" s="26"/>
      <c r="FD159" s="26"/>
      <c r="FE159" s="26"/>
      <c r="FF159" s="26"/>
      <c r="FG159" s="26"/>
      <c r="FH159" s="26"/>
      <c r="FI159" s="26"/>
      <c r="FJ159" s="26"/>
      <c r="FK159" s="26"/>
      <c r="FL159" s="26"/>
      <c r="FM159" s="26"/>
      <c r="FN159" s="26"/>
      <c r="FO159" s="26"/>
      <c r="FP159" s="26"/>
      <c r="FQ159" s="26"/>
      <c r="FR159" s="26"/>
    </row>
    <row r="160" spans="1:174" ht="23.25" customHeight="1" x14ac:dyDescent="0.2">
      <c r="A160" s="121" t="s">
        <v>425</v>
      </c>
      <c r="B160" s="44" t="s">
        <v>46</v>
      </c>
      <c r="C160" s="45" t="s">
        <v>95</v>
      </c>
      <c r="D160" s="44" t="s">
        <v>91</v>
      </c>
      <c r="E160" s="44" t="s">
        <v>100</v>
      </c>
      <c r="F160" s="44" t="s">
        <v>177</v>
      </c>
      <c r="G160" s="46" t="s">
        <v>48</v>
      </c>
      <c r="H160" s="47" t="str">
        <f t="shared" si="12"/>
        <v>Asesor de Control Interno</v>
      </c>
      <c r="I160" s="48">
        <v>43864</v>
      </c>
      <c r="J160" s="48">
        <v>43878</v>
      </c>
      <c r="K160" s="65"/>
      <c r="L160" s="65"/>
      <c r="M160" s="65"/>
      <c r="N160" s="65"/>
      <c r="O160" s="65"/>
      <c r="P160" s="65"/>
      <c r="Q160" s="65"/>
      <c r="R160" s="65"/>
      <c r="S160" s="65"/>
      <c r="T160" s="65"/>
      <c r="U160" s="65"/>
      <c r="V160" s="65"/>
      <c r="W160" s="44" t="s">
        <v>222</v>
      </c>
      <c r="X160" s="66">
        <v>5.0000000000000001E-3</v>
      </c>
      <c r="Y160" s="48">
        <v>43881</v>
      </c>
      <c r="Z160" s="89" t="s">
        <v>318</v>
      </c>
      <c r="AA160" s="89" t="s">
        <v>320</v>
      </c>
      <c r="AB160" s="44" t="s">
        <v>162</v>
      </c>
      <c r="AC160" s="94">
        <f t="shared" ca="1" si="13"/>
        <v>5.0000000000000001E-3</v>
      </c>
      <c r="AD160" s="94">
        <f t="shared" ca="1" si="14"/>
        <v>0</v>
      </c>
      <c r="AE160" s="167"/>
      <c r="AF160" s="169"/>
      <c r="AG160" s="52"/>
      <c r="AH160" s="52"/>
      <c r="AI160" s="170"/>
      <c r="AJ160" s="3"/>
      <c r="AM160" s="26"/>
      <c r="AN160" s="26"/>
      <c r="AO160" s="26"/>
      <c r="AP160" s="26"/>
      <c r="AQ160" s="26"/>
      <c r="AR160" s="26"/>
      <c r="AS160" s="26"/>
      <c r="AT160" s="26"/>
      <c r="AU160" s="26"/>
      <c r="AV160" s="26"/>
      <c r="AW160" s="26"/>
      <c r="AX160" s="26"/>
      <c r="AY160" s="26"/>
      <c r="AZ160" s="26"/>
      <c r="BA160" s="26"/>
      <c r="BB160" s="26"/>
      <c r="BC160" s="26"/>
      <c r="BD160" s="26"/>
      <c r="BE160" s="26"/>
      <c r="BF160" s="26"/>
      <c r="BG160" s="26"/>
      <c r="BH160" s="26"/>
      <c r="BI160" s="26"/>
      <c r="BJ160" s="26"/>
      <c r="BK160" s="26"/>
      <c r="BL160" s="26"/>
      <c r="BM160" s="26"/>
      <c r="BN160" s="26"/>
      <c r="BO160" s="26"/>
      <c r="BP160" s="26"/>
      <c r="BQ160" s="26"/>
      <c r="BR160" s="26"/>
      <c r="BS160" s="26"/>
      <c r="BT160" s="26"/>
      <c r="BU160" s="26"/>
      <c r="BV160" s="26"/>
      <c r="BW160" s="26"/>
      <c r="BX160" s="26"/>
      <c r="BY160" s="26"/>
      <c r="BZ160" s="26"/>
      <c r="CA160" s="26"/>
      <c r="CB160" s="26"/>
      <c r="CC160" s="26"/>
      <c r="CD160" s="26"/>
      <c r="CE160" s="26"/>
      <c r="CF160" s="26"/>
      <c r="CG160" s="26"/>
      <c r="CH160" s="26"/>
      <c r="CI160" s="26"/>
      <c r="CJ160" s="26"/>
      <c r="CK160" s="26"/>
      <c r="CL160" s="26"/>
      <c r="CM160" s="26"/>
      <c r="CN160" s="26"/>
      <c r="CO160" s="26"/>
      <c r="CP160" s="26"/>
      <c r="CQ160" s="26"/>
      <c r="CR160" s="26"/>
      <c r="CS160" s="26"/>
      <c r="CT160" s="26"/>
      <c r="CU160" s="26"/>
      <c r="CV160" s="26"/>
      <c r="CW160" s="26"/>
      <c r="CX160" s="26"/>
      <c r="CY160" s="26"/>
      <c r="CZ160" s="26"/>
      <c r="DA160" s="26"/>
      <c r="DB160" s="26"/>
      <c r="DC160" s="26"/>
      <c r="DD160" s="26"/>
      <c r="DE160" s="26"/>
      <c r="DF160" s="26"/>
      <c r="DG160" s="26"/>
      <c r="DH160" s="26"/>
      <c r="DI160" s="26"/>
      <c r="DJ160" s="26"/>
      <c r="DK160" s="26"/>
      <c r="DL160" s="26"/>
      <c r="DM160" s="26"/>
      <c r="DN160" s="26"/>
      <c r="DO160" s="26"/>
      <c r="DP160" s="26"/>
      <c r="DQ160" s="26"/>
      <c r="DR160" s="26"/>
      <c r="DS160" s="26"/>
      <c r="DT160" s="26"/>
      <c r="DU160" s="26"/>
      <c r="DV160" s="26"/>
      <c r="DW160" s="26"/>
      <c r="DX160" s="26"/>
      <c r="DY160" s="26"/>
      <c r="DZ160" s="26"/>
      <c r="EA160" s="26"/>
      <c r="EB160" s="26"/>
      <c r="EC160" s="26"/>
      <c r="ED160" s="26"/>
      <c r="EE160" s="26"/>
      <c r="EF160" s="26"/>
      <c r="EG160" s="26"/>
      <c r="EH160" s="26"/>
      <c r="EI160" s="26"/>
      <c r="EJ160" s="26"/>
      <c r="EK160" s="26"/>
      <c r="EL160" s="26"/>
      <c r="EM160" s="26"/>
      <c r="EN160" s="26"/>
      <c r="EO160" s="26"/>
      <c r="EP160" s="26"/>
      <c r="EQ160" s="26"/>
      <c r="ER160" s="26"/>
      <c r="ES160" s="26"/>
      <c r="ET160" s="26"/>
      <c r="EU160" s="26"/>
      <c r="EV160" s="26"/>
      <c r="EW160" s="26"/>
      <c r="EX160" s="26"/>
      <c r="EY160" s="26"/>
      <c r="EZ160" s="26"/>
      <c r="FA160" s="26"/>
      <c r="FB160" s="26"/>
      <c r="FC160" s="26"/>
      <c r="FD160" s="26"/>
      <c r="FE160" s="26"/>
      <c r="FF160" s="26"/>
      <c r="FG160" s="26"/>
      <c r="FH160" s="26"/>
      <c r="FI160" s="26"/>
      <c r="FJ160" s="26"/>
      <c r="FK160" s="26"/>
      <c r="FL160" s="26"/>
      <c r="FM160" s="26"/>
      <c r="FN160" s="26"/>
      <c r="FO160" s="26"/>
      <c r="FP160" s="26"/>
      <c r="FQ160" s="26"/>
      <c r="FR160" s="26"/>
    </row>
    <row r="161" spans="1:16376" ht="23.25" customHeight="1" x14ac:dyDescent="0.2">
      <c r="A161" s="121" t="s">
        <v>425</v>
      </c>
      <c r="B161" s="44" t="s">
        <v>46</v>
      </c>
      <c r="C161" s="45" t="s">
        <v>94</v>
      </c>
      <c r="D161" s="44" t="s">
        <v>91</v>
      </c>
      <c r="E161" s="44" t="s">
        <v>100</v>
      </c>
      <c r="F161" s="44" t="s">
        <v>177</v>
      </c>
      <c r="G161" s="46" t="s">
        <v>48</v>
      </c>
      <c r="H161" s="47" t="str">
        <f t="shared" si="12"/>
        <v>Asesor de Control Interno</v>
      </c>
      <c r="I161" s="48">
        <v>43864</v>
      </c>
      <c r="J161" s="48">
        <v>43872</v>
      </c>
      <c r="K161" s="65"/>
      <c r="L161" s="65"/>
      <c r="M161" s="65"/>
      <c r="N161" s="65"/>
      <c r="O161" s="65"/>
      <c r="P161" s="65"/>
      <c r="Q161" s="65"/>
      <c r="R161" s="65"/>
      <c r="S161" s="65"/>
      <c r="T161" s="65"/>
      <c r="U161" s="65"/>
      <c r="V161" s="65"/>
      <c r="W161" s="44" t="s">
        <v>222</v>
      </c>
      <c r="X161" s="66">
        <v>1.5E-3</v>
      </c>
      <c r="Y161" s="48">
        <v>43881</v>
      </c>
      <c r="Z161" s="89" t="s">
        <v>321</v>
      </c>
      <c r="AA161" s="89" t="s">
        <v>319</v>
      </c>
      <c r="AB161" s="44" t="s">
        <v>162</v>
      </c>
      <c r="AC161" s="94">
        <f t="shared" ca="1" si="13"/>
        <v>1.5E-3</v>
      </c>
      <c r="AD161" s="94">
        <f t="shared" ca="1" si="14"/>
        <v>0</v>
      </c>
      <c r="AE161" s="167"/>
      <c r="AF161" s="169"/>
      <c r="AG161" s="52"/>
      <c r="AH161" s="52"/>
      <c r="AI161" s="170"/>
      <c r="AJ161" s="3"/>
      <c r="AM161" s="26"/>
      <c r="AN161" s="26"/>
      <c r="AO161" s="26"/>
      <c r="AP161" s="26"/>
      <c r="AQ161" s="26"/>
      <c r="AR161" s="26"/>
      <c r="AS161" s="26"/>
      <c r="AT161" s="26"/>
      <c r="AU161" s="26"/>
      <c r="AV161" s="26"/>
      <c r="AW161" s="26"/>
      <c r="AX161" s="26"/>
      <c r="AY161" s="26"/>
      <c r="AZ161" s="26"/>
      <c r="BA161" s="26"/>
      <c r="BB161" s="26"/>
      <c r="BC161" s="26"/>
      <c r="BD161" s="26"/>
      <c r="BE161" s="26"/>
      <c r="BF161" s="26"/>
      <c r="BG161" s="26"/>
      <c r="BH161" s="26"/>
      <c r="BI161" s="26"/>
      <c r="BJ161" s="26"/>
      <c r="BK161" s="26"/>
      <c r="BL161" s="26"/>
      <c r="BM161" s="26"/>
      <c r="BN161" s="26"/>
      <c r="BO161" s="26"/>
      <c r="BP161" s="26"/>
      <c r="BQ161" s="26"/>
      <c r="BR161" s="26"/>
      <c r="BS161" s="26"/>
      <c r="BT161" s="26"/>
      <c r="BU161" s="26"/>
      <c r="BV161" s="26"/>
      <c r="BW161" s="26"/>
      <c r="BX161" s="26"/>
      <c r="BY161" s="26"/>
      <c r="BZ161" s="26"/>
      <c r="CA161" s="26"/>
      <c r="CB161" s="26"/>
      <c r="CC161" s="26"/>
      <c r="CD161" s="26"/>
      <c r="CE161" s="26"/>
      <c r="CF161" s="26"/>
      <c r="CG161" s="26"/>
      <c r="CH161" s="26"/>
      <c r="CI161" s="26"/>
      <c r="CJ161" s="26"/>
      <c r="CK161" s="26"/>
      <c r="CL161" s="26"/>
      <c r="CM161" s="26"/>
      <c r="CN161" s="26"/>
      <c r="CO161" s="26"/>
      <c r="CP161" s="26"/>
      <c r="CQ161" s="26"/>
      <c r="CR161" s="26"/>
      <c r="CS161" s="26"/>
      <c r="CT161" s="26"/>
      <c r="CU161" s="26"/>
      <c r="CV161" s="26"/>
      <c r="CW161" s="26"/>
      <c r="CX161" s="26"/>
      <c r="CY161" s="26"/>
      <c r="CZ161" s="26"/>
      <c r="DA161" s="26"/>
      <c r="DB161" s="26"/>
      <c r="DC161" s="26"/>
      <c r="DD161" s="26"/>
      <c r="DE161" s="26"/>
      <c r="DF161" s="26"/>
      <c r="DG161" s="26"/>
      <c r="DH161" s="26"/>
      <c r="DI161" s="26"/>
      <c r="DJ161" s="26"/>
      <c r="DK161" s="26"/>
      <c r="DL161" s="26"/>
      <c r="DM161" s="26"/>
      <c r="DN161" s="26"/>
      <c r="DO161" s="26"/>
      <c r="DP161" s="26"/>
      <c r="DQ161" s="26"/>
      <c r="DR161" s="26"/>
      <c r="DS161" s="26"/>
      <c r="DT161" s="26"/>
      <c r="DU161" s="26"/>
      <c r="DV161" s="26"/>
      <c r="DW161" s="26"/>
      <c r="DX161" s="26"/>
      <c r="DY161" s="26"/>
      <c r="DZ161" s="26"/>
      <c r="EA161" s="26"/>
      <c r="EB161" s="26"/>
      <c r="EC161" s="26"/>
      <c r="ED161" s="26"/>
      <c r="EE161" s="26"/>
      <c r="EF161" s="26"/>
      <c r="EG161" s="26"/>
      <c r="EH161" s="26"/>
      <c r="EI161" s="26"/>
      <c r="EJ161" s="26"/>
      <c r="EK161" s="26"/>
      <c r="EL161" s="26"/>
      <c r="EM161" s="26"/>
      <c r="EN161" s="26"/>
      <c r="EO161" s="26"/>
      <c r="EP161" s="26"/>
      <c r="EQ161" s="26"/>
      <c r="ER161" s="26"/>
      <c r="ES161" s="26"/>
      <c r="ET161" s="26"/>
      <c r="EU161" s="26"/>
      <c r="EV161" s="26"/>
      <c r="EW161" s="26"/>
      <c r="EX161" s="26"/>
      <c r="EY161" s="26"/>
      <c r="EZ161" s="26"/>
      <c r="FA161" s="26"/>
      <c r="FB161" s="26"/>
      <c r="FC161" s="26"/>
      <c r="FD161" s="26"/>
      <c r="FE161" s="26"/>
      <c r="FF161" s="26"/>
      <c r="FG161" s="26"/>
      <c r="FH161" s="26"/>
      <c r="FI161" s="26"/>
      <c r="FJ161" s="26"/>
      <c r="FK161" s="26"/>
      <c r="FL161" s="26"/>
      <c r="FM161" s="26"/>
      <c r="FN161" s="26"/>
      <c r="FO161" s="26"/>
      <c r="FP161" s="26"/>
      <c r="FQ161" s="26"/>
      <c r="FR161" s="26"/>
    </row>
    <row r="162" spans="1:16376" s="50" customFormat="1" ht="23.25" customHeight="1" x14ac:dyDescent="0.2">
      <c r="A162" s="121" t="s">
        <v>425</v>
      </c>
      <c r="B162" s="44" t="s">
        <v>46</v>
      </c>
      <c r="C162" s="45" t="s">
        <v>94</v>
      </c>
      <c r="D162" s="44" t="s">
        <v>91</v>
      </c>
      <c r="E162" s="44" t="s">
        <v>100</v>
      </c>
      <c r="F162" s="44" t="s">
        <v>177</v>
      </c>
      <c r="G162" s="46" t="s">
        <v>48</v>
      </c>
      <c r="H162" s="47" t="str">
        <f t="shared" si="12"/>
        <v>Asesor de Control Interno</v>
      </c>
      <c r="I162" s="48">
        <v>43892</v>
      </c>
      <c r="J162" s="48">
        <v>43900</v>
      </c>
      <c r="K162" s="65"/>
      <c r="L162" s="65"/>
      <c r="M162" s="65"/>
      <c r="N162" s="65"/>
      <c r="O162" s="65"/>
      <c r="P162" s="65"/>
      <c r="Q162" s="65"/>
      <c r="R162" s="65"/>
      <c r="S162" s="65"/>
      <c r="T162" s="65"/>
      <c r="U162" s="65"/>
      <c r="V162" s="65"/>
      <c r="W162" s="44" t="s">
        <v>222</v>
      </c>
      <c r="X162" s="66">
        <v>1.5E-3</v>
      </c>
      <c r="Y162" s="48">
        <v>43900</v>
      </c>
      <c r="Z162" s="89" t="s">
        <v>554</v>
      </c>
      <c r="AA162" s="89" t="s">
        <v>336</v>
      </c>
      <c r="AB162" s="44" t="s">
        <v>162</v>
      </c>
      <c r="AC162" s="94">
        <f t="shared" ca="1" si="13"/>
        <v>1.5E-3</v>
      </c>
      <c r="AD162" s="94">
        <f t="shared" ca="1" si="14"/>
        <v>0</v>
      </c>
      <c r="AE162" s="167"/>
      <c r="AF162" s="169"/>
      <c r="AG162" s="52"/>
      <c r="AH162" s="52"/>
      <c r="AI162" s="170"/>
      <c r="AJ162" s="3"/>
      <c r="AK162" s="3"/>
      <c r="AL162" s="1"/>
      <c r="AM162" s="1"/>
      <c r="AN162" s="1"/>
      <c r="AO162" s="1"/>
      <c r="AP162" s="1"/>
      <c r="AQ162" s="1"/>
      <c r="AR162" s="1"/>
      <c r="AS162" s="1"/>
      <c r="AT162" s="1"/>
      <c r="AU162" s="1"/>
      <c r="AV162" s="1"/>
      <c r="AW162" s="1"/>
      <c r="AX162" s="1"/>
      <c r="AY162" s="1"/>
      <c r="AZ162" s="1"/>
      <c r="BA162" s="1"/>
      <c r="BB162" s="1"/>
      <c r="BC162" s="1"/>
      <c r="BD162" s="1"/>
      <c r="BE162" s="1"/>
      <c r="BF162" s="1"/>
      <c r="BG162" s="1"/>
      <c r="BH162" s="1"/>
      <c r="BI162" s="1"/>
      <c r="BJ162" s="1"/>
      <c r="BK162" s="1"/>
      <c r="BL162" s="1"/>
      <c r="BM162" s="1"/>
      <c r="BN162" s="1"/>
      <c r="BO162" s="1"/>
      <c r="BP162" s="1"/>
      <c r="BQ162" s="1"/>
      <c r="BR162" s="1"/>
      <c r="BS162" s="1"/>
      <c r="BT162" s="1"/>
      <c r="BU162" s="1"/>
      <c r="BV162" s="1"/>
      <c r="BW162" s="1"/>
      <c r="BX162" s="1"/>
      <c r="BY162" s="1"/>
      <c r="BZ162" s="1"/>
      <c r="CA162" s="1"/>
      <c r="CB162" s="1"/>
      <c r="CC162" s="1"/>
      <c r="CD162" s="1"/>
      <c r="CE162" s="1"/>
      <c r="CF162" s="1"/>
      <c r="CG162" s="1"/>
      <c r="CH162" s="1"/>
      <c r="CI162" s="1"/>
      <c r="CJ162" s="1"/>
      <c r="CK162" s="1"/>
      <c r="CL162" s="1"/>
      <c r="CM162" s="1"/>
      <c r="CN162" s="1"/>
      <c r="CO162" s="1"/>
      <c r="CP162" s="1"/>
      <c r="CQ162" s="1"/>
      <c r="CR162" s="1"/>
      <c r="CS162" s="1"/>
      <c r="CT162" s="1"/>
      <c r="CU162" s="1"/>
      <c r="CV162" s="1"/>
      <c r="CW162" s="1"/>
      <c r="CX162" s="1"/>
      <c r="CY162" s="1"/>
      <c r="CZ162" s="1"/>
      <c r="DA162" s="1"/>
      <c r="DB162" s="1"/>
      <c r="DC162" s="1"/>
      <c r="DD162" s="1"/>
      <c r="DE162" s="1"/>
      <c r="DF162" s="1"/>
      <c r="DG162" s="1"/>
      <c r="DH162" s="1"/>
      <c r="DI162" s="1"/>
      <c r="DJ162" s="1"/>
      <c r="DK162" s="1"/>
      <c r="DL162" s="1"/>
      <c r="DM162" s="1"/>
      <c r="DN162" s="1"/>
      <c r="DO162" s="1"/>
      <c r="DP162" s="1"/>
      <c r="DQ162" s="1"/>
      <c r="DR162" s="1"/>
      <c r="DS162" s="1"/>
      <c r="DT162" s="1"/>
      <c r="DU162" s="1"/>
      <c r="DV162" s="1"/>
      <c r="DW162" s="1"/>
      <c r="DX162" s="1"/>
      <c r="DY162" s="1"/>
      <c r="DZ162" s="1"/>
      <c r="EA162" s="1"/>
      <c r="EB162" s="1"/>
      <c r="EC162" s="1"/>
      <c r="ED162" s="1"/>
      <c r="EE162" s="1"/>
      <c r="EF162" s="1"/>
      <c r="EG162" s="1"/>
      <c r="EH162" s="1"/>
      <c r="EI162" s="1"/>
      <c r="EJ162" s="1"/>
      <c r="EK162" s="1"/>
      <c r="EL162" s="1"/>
      <c r="EM162" s="1"/>
      <c r="EN162" s="1"/>
      <c r="EO162" s="1"/>
      <c r="EP162" s="1"/>
      <c r="EQ162" s="1"/>
      <c r="ER162" s="1"/>
      <c r="ES162" s="1"/>
      <c r="ET162" s="1"/>
      <c r="EU162" s="1"/>
      <c r="EV162" s="1"/>
      <c r="EW162" s="1"/>
      <c r="EX162" s="1"/>
      <c r="EY162" s="1"/>
      <c r="EZ162" s="1"/>
      <c r="FA162" s="1"/>
      <c r="FB162" s="1"/>
      <c r="FC162" s="1"/>
      <c r="FD162" s="1"/>
      <c r="FE162" s="1"/>
      <c r="FF162" s="1"/>
      <c r="FG162" s="1"/>
      <c r="FH162" s="1"/>
      <c r="FI162" s="1"/>
      <c r="FJ162" s="1"/>
      <c r="FK162" s="1"/>
      <c r="FL162" s="1"/>
      <c r="FM162" s="1"/>
      <c r="FN162" s="1"/>
      <c r="FO162" s="1"/>
      <c r="FP162" s="1"/>
      <c r="FQ162" s="1"/>
      <c r="FR162" s="1"/>
      <c r="FS162" s="1"/>
      <c r="FT162" s="1"/>
      <c r="FU162" s="1"/>
      <c r="FV162" s="1"/>
      <c r="FW162" s="1"/>
      <c r="FX162" s="1"/>
      <c r="FY162" s="1"/>
      <c r="FZ162" s="1"/>
      <c r="GA162" s="1"/>
      <c r="GB162" s="1"/>
      <c r="GC162" s="1"/>
      <c r="GD162" s="1"/>
      <c r="GE162" s="1"/>
      <c r="GF162" s="1"/>
      <c r="GG162" s="1"/>
      <c r="GH162" s="1"/>
      <c r="GI162" s="1"/>
      <c r="GJ162" s="1"/>
      <c r="GK162" s="1"/>
      <c r="GL162" s="1"/>
      <c r="GM162" s="1"/>
      <c r="GN162" s="1"/>
      <c r="GO162" s="1"/>
      <c r="GP162" s="1"/>
      <c r="GQ162" s="1"/>
      <c r="GR162" s="1"/>
      <c r="GS162" s="1"/>
      <c r="GT162" s="1"/>
      <c r="GU162" s="1"/>
      <c r="GV162" s="1"/>
      <c r="GW162" s="1"/>
      <c r="GX162" s="1"/>
      <c r="GY162" s="1"/>
      <c r="GZ162" s="1"/>
      <c r="HA162" s="1"/>
      <c r="HB162" s="1"/>
      <c r="HC162" s="1"/>
      <c r="HD162" s="1"/>
      <c r="HE162" s="1"/>
      <c r="HF162" s="1"/>
      <c r="HG162" s="1"/>
      <c r="HH162" s="1"/>
      <c r="HI162" s="1"/>
      <c r="HJ162" s="1"/>
      <c r="HK162" s="1"/>
      <c r="HL162" s="1"/>
      <c r="HM162" s="1"/>
      <c r="HN162" s="1"/>
      <c r="HO162" s="1"/>
      <c r="HP162" s="1"/>
      <c r="HQ162" s="1"/>
      <c r="HR162" s="1"/>
      <c r="HS162" s="1"/>
      <c r="HT162" s="1"/>
      <c r="HU162" s="1"/>
      <c r="HV162" s="1"/>
      <c r="HW162" s="1"/>
      <c r="HX162" s="1"/>
      <c r="HY162" s="1"/>
      <c r="HZ162" s="1"/>
      <c r="IA162" s="1"/>
      <c r="IB162" s="1"/>
      <c r="IC162" s="1"/>
      <c r="ID162" s="1"/>
      <c r="IE162" s="1"/>
      <c r="IF162" s="1"/>
      <c r="IG162" s="1"/>
      <c r="IH162" s="1"/>
      <c r="II162" s="1"/>
      <c r="IJ162" s="1"/>
      <c r="IK162" s="1"/>
      <c r="IL162" s="1"/>
      <c r="IM162" s="1"/>
      <c r="IN162" s="1"/>
      <c r="IO162" s="1"/>
      <c r="IP162" s="1"/>
      <c r="IQ162" s="1"/>
      <c r="IR162" s="1"/>
      <c r="IS162" s="1"/>
      <c r="IT162" s="1"/>
      <c r="IU162" s="1"/>
      <c r="IV162" s="1"/>
      <c r="IW162" s="1"/>
      <c r="IX162" s="1"/>
      <c r="IY162" s="1"/>
      <c r="IZ162" s="1"/>
      <c r="JA162" s="1"/>
      <c r="JB162" s="1"/>
      <c r="JC162" s="1"/>
      <c r="JD162" s="1"/>
      <c r="JE162" s="1"/>
      <c r="JF162" s="1"/>
      <c r="JG162" s="1"/>
      <c r="JH162" s="1"/>
      <c r="JI162" s="1"/>
      <c r="JJ162" s="1"/>
      <c r="JK162" s="1"/>
      <c r="JL162" s="1"/>
      <c r="JM162" s="1"/>
      <c r="JN162" s="1"/>
      <c r="JO162" s="1"/>
      <c r="JP162" s="1"/>
      <c r="JQ162" s="1"/>
      <c r="JR162" s="1"/>
      <c r="JS162" s="1"/>
      <c r="JT162" s="1"/>
      <c r="JU162" s="1"/>
      <c r="JV162" s="1"/>
      <c r="JW162" s="1"/>
      <c r="JX162" s="1"/>
      <c r="JY162" s="1"/>
      <c r="JZ162" s="1"/>
      <c r="KA162" s="1"/>
      <c r="KB162" s="1"/>
      <c r="KC162" s="1"/>
      <c r="KD162" s="1"/>
      <c r="KE162" s="1"/>
      <c r="KF162" s="1"/>
      <c r="KG162" s="1"/>
      <c r="KH162" s="1"/>
      <c r="KI162" s="1"/>
      <c r="KJ162" s="1"/>
      <c r="KK162" s="1"/>
      <c r="KL162" s="1"/>
      <c r="KM162" s="1"/>
      <c r="KN162" s="1"/>
      <c r="KO162" s="1"/>
      <c r="KP162" s="1"/>
      <c r="KQ162" s="1"/>
      <c r="KR162" s="1"/>
      <c r="KS162" s="1"/>
      <c r="KT162" s="1"/>
      <c r="KU162" s="1"/>
      <c r="KV162" s="1"/>
      <c r="KW162" s="1"/>
      <c r="KX162" s="1"/>
      <c r="KY162" s="1"/>
      <c r="KZ162" s="1"/>
      <c r="LA162" s="1"/>
      <c r="LB162" s="1"/>
      <c r="LC162" s="1"/>
      <c r="LD162" s="1"/>
      <c r="LE162" s="1"/>
      <c r="LF162" s="1"/>
      <c r="LG162" s="1"/>
      <c r="LH162" s="1"/>
      <c r="LI162" s="1"/>
      <c r="LJ162" s="1"/>
      <c r="LK162" s="1"/>
      <c r="LL162" s="1"/>
      <c r="LM162" s="1"/>
      <c r="LN162" s="1"/>
      <c r="LO162" s="1"/>
      <c r="LP162" s="1"/>
      <c r="LQ162" s="1"/>
      <c r="LR162" s="1"/>
      <c r="LS162" s="1"/>
      <c r="LT162" s="1"/>
      <c r="LU162" s="1"/>
      <c r="LV162" s="1"/>
      <c r="LW162" s="1"/>
      <c r="LX162" s="1"/>
      <c r="LY162" s="1"/>
      <c r="LZ162" s="1"/>
      <c r="MA162" s="1"/>
      <c r="MB162" s="1"/>
      <c r="MC162" s="1"/>
      <c r="MD162" s="1"/>
      <c r="ME162" s="1"/>
      <c r="MF162" s="1"/>
      <c r="MG162" s="1"/>
      <c r="MH162" s="1"/>
      <c r="MI162" s="1"/>
      <c r="MJ162" s="1"/>
      <c r="MK162" s="1"/>
      <c r="ML162" s="1"/>
      <c r="MM162" s="1"/>
      <c r="MN162" s="1"/>
      <c r="MO162" s="1"/>
      <c r="MP162" s="1"/>
      <c r="MQ162" s="1"/>
      <c r="MR162" s="1"/>
      <c r="MS162" s="1"/>
      <c r="MT162" s="1"/>
      <c r="MU162" s="1"/>
      <c r="MV162" s="1"/>
      <c r="MW162" s="1"/>
      <c r="MX162" s="1"/>
      <c r="MY162" s="1"/>
      <c r="MZ162" s="1"/>
      <c r="NA162" s="1"/>
      <c r="NB162" s="1"/>
      <c r="NC162" s="1"/>
      <c r="ND162" s="1"/>
      <c r="NE162" s="1"/>
      <c r="NF162" s="1"/>
      <c r="NG162" s="1"/>
      <c r="NH162" s="1"/>
      <c r="NI162" s="1"/>
      <c r="NJ162" s="1"/>
      <c r="NK162" s="1"/>
      <c r="NL162" s="1"/>
      <c r="NM162" s="1"/>
      <c r="NN162" s="1"/>
      <c r="NO162" s="1"/>
      <c r="NP162" s="1"/>
      <c r="NQ162" s="1"/>
      <c r="NR162" s="1"/>
      <c r="NS162" s="1"/>
      <c r="NT162" s="1"/>
      <c r="NU162" s="1"/>
      <c r="NV162" s="1"/>
      <c r="NW162" s="1"/>
      <c r="NX162" s="1"/>
      <c r="NY162" s="1"/>
      <c r="NZ162" s="1"/>
      <c r="OA162" s="1"/>
      <c r="OB162" s="1"/>
      <c r="OC162" s="1"/>
      <c r="OD162" s="1"/>
      <c r="OE162" s="1"/>
      <c r="OF162" s="1"/>
      <c r="OG162" s="1"/>
      <c r="OH162" s="1"/>
      <c r="OI162" s="1"/>
      <c r="OJ162" s="1"/>
      <c r="OK162" s="1"/>
      <c r="OL162" s="1"/>
      <c r="OM162" s="1"/>
      <c r="ON162" s="1"/>
      <c r="OO162" s="1"/>
      <c r="OP162" s="1"/>
      <c r="OQ162" s="1"/>
      <c r="OR162" s="1"/>
      <c r="OS162" s="1"/>
      <c r="OT162" s="1"/>
      <c r="OU162" s="1"/>
      <c r="OV162" s="1"/>
      <c r="OW162" s="1"/>
      <c r="OX162" s="1"/>
      <c r="OY162" s="1"/>
      <c r="OZ162" s="1"/>
      <c r="PA162" s="1"/>
      <c r="PB162" s="1"/>
      <c r="PC162" s="1"/>
      <c r="PD162" s="1"/>
      <c r="PE162" s="1"/>
      <c r="PF162" s="1"/>
      <c r="PG162" s="1"/>
      <c r="PH162" s="1"/>
      <c r="PI162" s="1"/>
      <c r="PJ162" s="1"/>
      <c r="PK162" s="1"/>
      <c r="PL162" s="1"/>
      <c r="PM162" s="1"/>
      <c r="PN162" s="1"/>
      <c r="PO162" s="1"/>
      <c r="PP162" s="1"/>
      <c r="PQ162" s="1"/>
      <c r="PR162" s="1"/>
      <c r="PS162" s="1"/>
      <c r="PT162" s="1"/>
      <c r="PU162" s="1"/>
      <c r="PV162" s="1"/>
      <c r="PW162" s="1"/>
      <c r="PX162" s="1"/>
      <c r="PY162" s="1"/>
      <c r="PZ162" s="1"/>
      <c r="QA162" s="1"/>
      <c r="QB162" s="1"/>
      <c r="QC162" s="1"/>
      <c r="QD162" s="1"/>
      <c r="QE162" s="1"/>
      <c r="QF162" s="1"/>
      <c r="QG162" s="1"/>
      <c r="QH162" s="1"/>
      <c r="QI162" s="1"/>
      <c r="QJ162" s="1"/>
      <c r="QK162" s="1"/>
      <c r="QL162" s="1"/>
      <c r="QM162" s="1"/>
      <c r="QN162" s="1"/>
      <c r="QO162" s="1"/>
      <c r="QP162" s="1"/>
      <c r="QQ162" s="1"/>
      <c r="QR162" s="1"/>
      <c r="QS162" s="1"/>
      <c r="QT162" s="1"/>
      <c r="QU162" s="1"/>
      <c r="QV162" s="1"/>
      <c r="QW162" s="1"/>
      <c r="QX162" s="1"/>
      <c r="QY162" s="1"/>
      <c r="QZ162" s="1"/>
      <c r="RA162" s="1"/>
      <c r="RB162" s="1"/>
      <c r="RC162" s="1"/>
      <c r="RD162" s="1"/>
      <c r="RE162" s="1"/>
      <c r="RF162" s="1"/>
      <c r="RG162" s="1"/>
      <c r="RH162" s="1"/>
      <c r="RI162" s="1"/>
      <c r="RJ162" s="1"/>
      <c r="RK162" s="1"/>
      <c r="RL162" s="1"/>
      <c r="RM162" s="1"/>
      <c r="RN162" s="1"/>
      <c r="RO162" s="1"/>
      <c r="RP162" s="1"/>
      <c r="RQ162" s="1"/>
      <c r="RR162" s="1"/>
      <c r="RS162" s="1"/>
      <c r="RT162" s="1"/>
      <c r="RU162" s="1"/>
      <c r="RV162" s="1"/>
      <c r="RW162" s="1"/>
      <c r="RX162" s="1"/>
      <c r="RY162" s="1"/>
      <c r="RZ162" s="1"/>
      <c r="SA162" s="1"/>
      <c r="SB162" s="1"/>
      <c r="SC162" s="1"/>
      <c r="SD162" s="1"/>
      <c r="SE162" s="1"/>
      <c r="SF162" s="1"/>
      <c r="SG162" s="1"/>
      <c r="SH162" s="1"/>
      <c r="SI162" s="1"/>
      <c r="SJ162" s="1"/>
      <c r="SK162" s="1"/>
      <c r="SL162" s="1"/>
      <c r="SM162" s="1"/>
      <c r="SN162" s="1"/>
      <c r="SO162" s="1"/>
      <c r="SP162" s="1"/>
      <c r="SQ162" s="1"/>
      <c r="SR162" s="1"/>
      <c r="SS162" s="1"/>
      <c r="ST162" s="1"/>
      <c r="SU162" s="1"/>
      <c r="SV162" s="1"/>
      <c r="SW162" s="1"/>
      <c r="SX162" s="1"/>
      <c r="SY162" s="1"/>
      <c r="SZ162" s="1"/>
      <c r="TA162" s="1"/>
      <c r="TB162" s="1"/>
      <c r="TC162" s="1"/>
      <c r="TD162" s="1"/>
      <c r="TE162" s="1"/>
      <c r="TF162" s="1"/>
      <c r="TG162" s="1"/>
      <c r="TH162" s="1"/>
      <c r="TI162" s="1"/>
      <c r="TJ162" s="1"/>
      <c r="TK162" s="1"/>
      <c r="TL162" s="1"/>
      <c r="TM162" s="1"/>
      <c r="TN162" s="1"/>
      <c r="TO162" s="1"/>
      <c r="TP162" s="1"/>
      <c r="TQ162" s="1"/>
      <c r="TR162" s="1"/>
      <c r="TS162" s="1"/>
      <c r="TT162" s="1"/>
      <c r="TU162" s="1"/>
      <c r="TV162" s="1"/>
      <c r="TW162" s="1"/>
      <c r="TX162" s="1"/>
      <c r="TY162" s="1"/>
      <c r="TZ162" s="1"/>
      <c r="UA162" s="1"/>
      <c r="UB162" s="1"/>
      <c r="UC162" s="1"/>
      <c r="UD162" s="1"/>
      <c r="UE162" s="1"/>
      <c r="UF162" s="1"/>
      <c r="UG162" s="1"/>
      <c r="UH162" s="1"/>
      <c r="UI162" s="1"/>
      <c r="UJ162" s="1"/>
      <c r="UK162" s="1"/>
      <c r="UL162" s="1"/>
      <c r="UM162" s="1"/>
      <c r="UN162" s="1"/>
      <c r="UO162" s="1"/>
      <c r="UP162" s="1"/>
      <c r="UQ162" s="1"/>
      <c r="UR162" s="1"/>
      <c r="US162" s="1"/>
      <c r="UT162" s="1"/>
      <c r="UU162" s="1"/>
      <c r="UV162" s="1"/>
      <c r="UW162" s="1"/>
      <c r="UX162" s="1"/>
      <c r="UY162" s="1"/>
      <c r="UZ162" s="1"/>
      <c r="VA162" s="1"/>
      <c r="VB162" s="1"/>
      <c r="VC162" s="1"/>
      <c r="VD162" s="1"/>
      <c r="VE162" s="1"/>
      <c r="VF162" s="1"/>
      <c r="VG162" s="1"/>
      <c r="VH162" s="1"/>
      <c r="VI162" s="1"/>
      <c r="VJ162" s="1"/>
      <c r="VK162" s="1"/>
      <c r="VL162" s="1"/>
      <c r="VM162" s="1"/>
      <c r="VN162" s="1"/>
      <c r="VO162" s="1"/>
      <c r="VP162" s="1"/>
      <c r="VQ162" s="1"/>
      <c r="VR162" s="1"/>
      <c r="VS162" s="1"/>
      <c r="VT162" s="1"/>
      <c r="VU162" s="1"/>
      <c r="VV162" s="1"/>
      <c r="VW162" s="1"/>
      <c r="VX162" s="1"/>
      <c r="VY162" s="1"/>
      <c r="VZ162" s="1"/>
      <c r="WA162" s="1"/>
      <c r="WB162" s="1"/>
      <c r="WC162" s="1"/>
      <c r="WD162" s="1"/>
      <c r="WE162" s="1"/>
      <c r="WF162" s="1"/>
      <c r="WG162" s="1"/>
      <c r="WH162" s="1"/>
      <c r="WI162" s="1"/>
      <c r="WJ162" s="1"/>
      <c r="WK162" s="1"/>
      <c r="WL162" s="1"/>
      <c r="WM162" s="1"/>
      <c r="WN162" s="1"/>
      <c r="WO162" s="1"/>
      <c r="WP162" s="1"/>
      <c r="WQ162" s="1"/>
      <c r="WR162" s="1"/>
      <c r="WS162" s="1"/>
      <c r="WT162" s="1"/>
      <c r="WU162" s="1"/>
      <c r="WV162" s="1"/>
      <c r="WW162" s="1"/>
      <c r="WX162" s="1"/>
      <c r="WY162" s="1"/>
      <c r="WZ162" s="1"/>
      <c r="XA162" s="1"/>
      <c r="XB162" s="1"/>
      <c r="XC162" s="1"/>
      <c r="XD162" s="1"/>
      <c r="XE162" s="1"/>
      <c r="XF162" s="1"/>
      <c r="XG162" s="1"/>
      <c r="XH162" s="1"/>
      <c r="XI162" s="1"/>
      <c r="XJ162" s="1"/>
      <c r="XK162" s="1"/>
      <c r="XL162" s="1"/>
      <c r="XM162" s="1"/>
      <c r="XN162" s="1"/>
      <c r="XO162" s="1"/>
      <c r="XP162" s="1"/>
      <c r="XQ162" s="1"/>
      <c r="XR162" s="1"/>
      <c r="XS162" s="1"/>
      <c r="XT162" s="1"/>
      <c r="XU162" s="1"/>
      <c r="XV162" s="1"/>
      <c r="XW162" s="1"/>
      <c r="XX162" s="1"/>
      <c r="XY162" s="1"/>
      <c r="XZ162" s="1"/>
      <c r="YA162" s="1"/>
      <c r="YB162" s="1"/>
      <c r="YC162" s="1"/>
      <c r="YD162" s="1"/>
      <c r="YE162" s="1"/>
      <c r="YF162" s="1"/>
      <c r="YG162" s="1"/>
      <c r="YH162" s="1"/>
      <c r="YI162" s="1"/>
      <c r="YJ162" s="1"/>
      <c r="YK162" s="1"/>
      <c r="YL162" s="1"/>
      <c r="YM162" s="1"/>
      <c r="YN162" s="1"/>
      <c r="YO162" s="1"/>
      <c r="YP162" s="1"/>
      <c r="YQ162" s="1"/>
      <c r="YR162" s="1"/>
      <c r="YS162" s="1"/>
      <c r="YT162" s="1"/>
      <c r="YU162" s="1"/>
      <c r="YV162" s="1"/>
      <c r="YW162" s="1"/>
      <c r="YX162" s="1"/>
      <c r="YY162" s="1"/>
      <c r="YZ162" s="1"/>
      <c r="ZA162" s="1"/>
      <c r="ZB162" s="1"/>
      <c r="ZC162" s="1"/>
      <c r="ZD162" s="1"/>
      <c r="ZE162" s="1"/>
      <c r="ZF162" s="1"/>
      <c r="ZG162" s="1"/>
      <c r="ZH162" s="1"/>
      <c r="ZI162" s="1"/>
      <c r="ZJ162" s="1"/>
      <c r="ZK162" s="1"/>
      <c r="ZL162" s="1"/>
      <c r="ZM162" s="1"/>
      <c r="ZN162" s="1"/>
      <c r="ZO162" s="1"/>
      <c r="ZP162" s="1"/>
      <c r="ZQ162" s="1"/>
      <c r="ZR162" s="1"/>
      <c r="ZS162" s="1"/>
      <c r="ZT162" s="1"/>
      <c r="ZU162" s="1"/>
      <c r="ZV162" s="1"/>
      <c r="ZW162" s="1"/>
      <c r="ZX162" s="1"/>
      <c r="ZY162" s="1"/>
      <c r="ZZ162" s="1"/>
      <c r="AAA162" s="1"/>
      <c r="AAB162" s="1"/>
      <c r="AAC162" s="1"/>
      <c r="AAD162" s="1"/>
      <c r="AAE162" s="1"/>
      <c r="AAF162" s="1"/>
      <c r="AAG162" s="1"/>
      <c r="AAH162" s="1"/>
      <c r="AAI162" s="1"/>
      <c r="AAJ162" s="1"/>
      <c r="AAK162" s="1"/>
      <c r="AAL162" s="1"/>
      <c r="AAM162" s="1"/>
      <c r="AAN162" s="1"/>
      <c r="AAO162" s="1"/>
      <c r="AAP162" s="1"/>
      <c r="AAQ162" s="1"/>
      <c r="AAR162" s="1"/>
      <c r="AAS162" s="1"/>
      <c r="AAT162" s="1"/>
      <c r="AAU162" s="1"/>
      <c r="AAV162" s="1"/>
      <c r="AAW162" s="1"/>
      <c r="AAX162" s="1"/>
      <c r="AAY162" s="1"/>
      <c r="AAZ162" s="1"/>
      <c r="ABA162" s="1"/>
      <c r="ABB162" s="1"/>
      <c r="ABC162" s="1"/>
      <c r="ABD162" s="1"/>
      <c r="ABE162" s="1"/>
      <c r="ABF162" s="1"/>
      <c r="ABG162" s="1"/>
      <c r="ABH162" s="1"/>
      <c r="ABI162" s="1"/>
      <c r="ABJ162" s="1"/>
      <c r="ABK162" s="1"/>
      <c r="ABL162" s="1"/>
      <c r="ABM162" s="1"/>
      <c r="ABN162" s="1"/>
      <c r="ABO162" s="1"/>
      <c r="ABP162" s="1"/>
      <c r="ABQ162" s="1"/>
      <c r="ABR162" s="1"/>
      <c r="ABS162" s="1"/>
      <c r="ABT162" s="1"/>
      <c r="ABU162" s="1"/>
      <c r="ABV162" s="1"/>
      <c r="ABW162" s="1"/>
      <c r="ABX162" s="1"/>
      <c r="ABY162" s="1"/>
      <c r="ABZ162" s="1"/>
      <c r="ACA162" s="1"/>
      <c r="ACB162" s="1"/>
      <c r="ACC162" s="1"/>
      <c r="ACD162" s="1"/>
      <c r="ACE162" s="1"/>
      <c r="ACF162" s="1"/>
      <c r="ACG162" s="1"/>
      <c r="ACH162" s="1"/>
      <c r="ACI162" s="1"/>
      <c r="ACJ162" s="1"/>
      <c r="ACK162" s="1"/>
      <c r="ACL162" s="1"/>
      <c r="ACM162" s="1"/>
      <c r="ACN162" s="1"/>
      <c r="ACO162" s="1"/>
      <c r="ACP162" s="1"/>
      <c r="ACQ162" s="1"/>
      <c r="ACR162" s="1"/>
      <c r="ACS162" s="1"/>
      <c r="ACT162" s="1"/>
      <c r="ACU162" s="1"/>
      <c r="ACV162" s="1"/>
      <c r="ACW162" s="1"/>
      <c r="ACX162" s="1"/>
      <c r="ACY162" s="1"/>
      <c r="ACZ162" s="1"/>
      <c r="ADA162" s="1"/>
      <c r="ADB162" s="1"/>
      <c r="ADC162" s="1"/>
      <c r="ADD162" s="1"/>
      <c r="ADE162" s="1"/>
      <c r="ADF162" s="1"/>
      <c r="ADG162" s="1"/>
      <c r="ADH162" s="1"/>
      <c r="ADI162" s="1"/>
      <c r="ADJ162" s="1"/>
      <c r="ADK162" s="1"/>
      <c r="ADL162" s="1"/>
      <c r="ADM162" s="1"/>
      <c r="ADN162" s="1"/>
      <c r="ADO162" s="1"/>
      <c r="ADP162" s="1"/>
      <c r="ADQ162" s="1"/>
      <c r="ADR162" s="1"/>
      <c r="ADS162" s="1"/>
      <c r="ADT162" s="1"/>
      <c r="ADU162" s="1"/>
      <c r="ADV162" s="1"/>
      <c r="ADW162" s="1"/>
      <c r="ADX162" s="1"/>
      <c r="ADY162" s="1"/>
      <c r="ADZ162" s="1"/>
      <c r="AEA162" s="1"/>
      <c r="AEB162" s="1"/>
      <c r="AEC162" s="1"/>
      <c r="AED162" s="1"/>
      <c r="AEE162" s="1"/>
      <c r="AEF162" s="1"/>
      <c r="AEG162" s="1"/>
      <c r="AEH162" s="1"/>
      <c r="AEI162" s="1"/>
      <c r="AEJ162" s="1"/>
      <c r="AEK162" s="1"/>
      <c r="AEL162" s="1"/>
      <c r="AEM162" s="1"/>
      <c r="AEN162" s="1"/>
      <c r="AEO162" s="1"/>
      <c r="AEP162" s="1"/>
      <c r="AEQ162" s="1"/>
      <c r="AER162" s="1"/>
      <c r="AES162" s="1"/>
      <c r="AET162" s="1"/>
      <c r="AEU162" s="1"/>
      <c r="AEV162" s="1"/>
      <c r="AEW162" s="1"/>
      <c r="AEX162" s="1"/>
      <c r="AEY162" s="1"/>
      <c r="AEZ162" s="1"/>
      <c r="AFA162" s="1"/>
      <c r="AFB162" s="1"/>
      <c r="AFC162" s="1"/>
      <c r="AFD162" s="1"/>
      <c r="AFE162" s="1"/>
      <c r="AFF162" s="1"/>
      <c r="AFG162" s="1"/>
      <c r="AFH162" s="1"/>
      <c r="AFI162" s="1"/>
      <c r="AFJ162" s="1"/>
      <c r="AFK162" s="1"/>
      <c r="AFL162" s="1"/>
      <c r="AFM162" s="1"/>
      <c r="AFN162" s="1"/>
      <c r="AFO162" s="1"/>
      <c r="AFP162" s="1"/>
      <c r="AFQ162" s="1"/>
      <c r="AFR162" s="1"/>
      <c r="AFS162" s="1"/>
      <c r="AFT162" s="1"/>
      <c r="AFU162" s="1"/>
      <c r="AFV162" s="1"/>
      <c r="AFW162" s="1"/>
      <c r="AFX162" s="1"/>
      <c r="AFY162" s="1"/>
      <c r="AFZ162" s="1"/>
      <c r="AGA162" s="1"/>
      <c r="AGB162" s="1"/>
      <c r="AGC162" s="1"/>
      <c r="AGD162" s="1"/>
      <c r="AGE162" s="1"/>
      <c r="AGF162" s="1"/>
      <c r="AGG162" s="1"/>
      <c r="AGH162" s="1"/>
      <c r="AGI162" s="1"/>
      <c r="AGJ162" s="1"/>
      <c r="AGK162" s="1"/>
      <c r="AGL162" s="1"/>
      <c r="AGM162" s="1"/>
      <c r="AGN162" s="1"/>
      <c r="AGO162" s="1"/>
      <c r="AGP162" s="1"/>
      <c r="AGQ162" s="1"/>
      <c r="AGR162" s="1"/>
      <c r="AGS162" s="1"/>
      <c r="AGT162" s="1"/>
      <c r="AGU162" s="1"/>
      <c r="AGV162" s="1"/>
      <c r="AGW162" s="1"/>
      <c r="AGX162" s="1"/>
      <c r="AGY162" s="1"/>
      <c r="AGZ162" s="1"/>
      <c r="AHA162" s="1"/>
      <c r="AHB162" s="1"/>
      <c r="AHC162" s="1"/>
      <c r="AHD162" s="1"/>
      <c r="AHE162" s="1"/>
      <c r="AHF162" s="1"/>
      <c r="AHG162" s="1"/>
      <c r="AHH162" s="1"/>
      <c r="AHI162" s="1"/>
      <c r="AHJ162" s="1"/>
      <c r="AHK162" s="1"/>
      <c r="AHL162" s="1"/>
      <c r="AHM162" s="1"/>
      <c r="AHN162" s="1"/>
      <c r="AHO162" s="1"/>
      <c r="AHP162" s="1"/>
      <c r="AHQ162" s="1"/>
      <c r="AHR162" s="1"/>
      <c r="AHS162" s="1"/>
      <c r="AHT162" s="1"/>
      <c r="AHU162" s="1"/>
      <c r="AHV162" s="1"/>
      <c r="AHW162" s="1"/>
      <c r="AHX162" s="1"/>
      <c r="AHY162" s="1"/>
      <c r="AHZ162" s="1"/>
      <c r="AIA162" s="1"/>
      <c r="AIB162" s="1"/>
      <c r="AIC162" s="1"/>
      <c r="AID162" s="1"/>
      <c r="AIE162" s="1"/>
      <c r="AIF162" s="1"/>
      <c r="AIG162" s="1"/>
      <c r="AIH162" s="1"/>
      <c r="AII162" s="1"/>
      <c r="AIJ162" s="1"/>
      <c r="AIK162" s="1"/>
      <c r="AIL162" s="1"/>
      <c r="AIM162" s="1"/>
      <c r="AIN162" s="1"/>
      <c r="AIO162" s="1"/>
      <c r="AIP162" s="1"/>
      <c r="AIQ162" s="1"/>
      <c r="AIR162" s="1"/>
      <c r="AIS162" s="1"/>
      <c r="AIT162" s="1"/>
      <c r="AIU162" s="1"/>
      <c r="AIV162" s="1"/>
      <c r="AIW162" s="1"/>
      <c r="AIX162" s="1"/>
      <c r="AIY162" s="1"/>
      <c r="AIZ162" s="1"/>
      <c r="AJA162" s="1"/>
      <c r="AJB162" s="1"/>
      <c r="AJC162" s="1"/>
      <c r="AJD162" s="1"/>
      <c r="AJE162" s="1"/>
      <c r="AJF162" s="1"/>
      <c r="AJG162" s="1"/>
      <c r="AJH162" s="1"/>
      <c r="AJI162" s="1"/>
      <c r="AJJ162" s="1"/>
      <c r="AJK162" s="1"/>
      <c r="AJL162" s="1"/>
      <c r="AJM162" s="1"/>
      <c r="AJN162" s="1"/>
      <c r="AJO162" s="1"/>
      <c r="AJP162" s="1"/>
      <c r="AJQ162" s="1"/>
      <c r="AJR162" s="1"/>
      <c r="AJS162" s="1"/>
      <c r="AJT162" s="1"/>
      <c r="AJU162" s="1"/>
      <c r="AJV162" s="1"/>
      <c r="AJW162" s="1"/>
      <c r="AJX162" s="1"/>
      <c r="AJY162" s="1"/>
      <c r="AJZ162" s="1"/>
      <c r="AKA162" s="1"/>
      <c r="AKB162" s="1"/>
      <c r="AKC162" s="1"/>
      <c r="AKD162" s="1"/>
      <c r="AKE162" s="1"/>
      <c r="AKF162" s="1"/>
      <c r="AKG162" s="1"/>
      <c r="AKH162" s="1"/>
      <c r="AKI162" s="1"/>
      <c r="AKJ162" s="1"/>
      <c r="AKK162" s="1"/>
      <c r="AKL162" s="1"/>
      <c r="AKM162" s="1"/>
      <c r="AKN162" s="1"/>
      <c r="AKO162" s="1"/>
      <c r="AKP162" s="1"/>
      <c r="AKQ162" s="1"/>
      <c r="AKR162" s="1"/>
      <c r="AKS162" s="1"/>
      <c r="AKT162" s="1"/>
      <c r="AKU162" s="1"/>
      <c r="AKV162" s="1"/>
      <c r="AKW162" s="1"/>
      <c r="AKX162" s="1"/>
      <c r="AKY162" s="1"/>
      <c r="AKZ162" s="1"/>
      <c r="ALA162" s="1"/>
      <c r="ALB162" s="1"/>
      <c r="ALC162" s="1"/>
      <c r="ALD162" s="1"/>
      <c r="ALE162" s="1"/>
      <c r="ALF162" s="1"/>
      <c r="ALG162" s="1"/>
      <c r="ALH162" s="1"/>
      <c r="ALI162" s="1"/>
      <c r="ALJ162" s="1"/>
      <c r="ALK162" s="1"/>
      <c r="ALL162" s="1"/>
      <c r="ALM162" s="1"/>
      <c r="ALN162" s="1"/>
      <c r="ALO162" s="1"/>
      <c r="ALP162" s="1"/>
      <c r="ALQ162" s="1"/>
      <c r="ALR162" s="1"/>
      <c r="ALS162" s="1"/>
      <c r="ALT162" s="1"/>
      <c r="ALU162" s="1"/>
      <c r="ALV162" s="1"/>
      <c r="ALW162" s="1"/>
      <c r="ALX162" s="1"/>
      <c r="ALY162" s="1"/>
      <c r="ALZ162" s="1"/>
      <c r="AMA162" s="1"/>
      <c r="AMB162" s="1"/>
      <c r="AMC162" s="1"/>
      <c r="AMD162" s="1"/>
      <c r="AME162" s="1"/>
      <c r="AMF162" s="1"/>
      <c r="AMG162" s="1"/>
      <c r="AMH162" s="1"/>
      <c r="AMI162" s="1"/>
      <c r="AMJ162" s="1"/>
      <c r="AMK162" s="1"/>
      <c r="AML162" s="1"/>
      <c r="AMM162" s="1"/>
      <c r="AMN162" s="1"/>
      <c r="AMO162" s="1"/>
      <c r="AMP162" s="1"/>
      <c r="AMQ162" s="1"/>
      <c r="AMR162" s="1"/>
      <c r="AMS162" s="1"/>
      <c r="AMT162" s="1"/>
      <c r="AMU162" s="1"/>
      <c r="AMV162" s="1"/>
      <c r="AMW162" s="1"/>
      <c r="AMX162" s="1"/>
      <c r="AMY162" s="1"/>
      <c r="AMZ162" s="1"/>
      <c r="ANA162" s="1"/>
      <c r="ANB162" s="1"/>
      <c r="ANC162" s="1"/>
      <c r="AND162" s="1"/>
      <c r="ANE162" s="1"/>
      <c r="ANF162" s="1"/>
      <c r="ANG162" s="1"/>
      <c r="ANH162" s="1"/>
      <c r="ANI162" s="1"/>
      <c r="ANJ162" s="1"/>
      <c r="ANK162" s="1"/>
      <c r="ANL162" s="1"/>
      <c r="ANM162" s="1"/>
      <c r="ANN162" s="1"/>
      <c r="ANO162" s="1"/>
      <c r="ANP162" s="1"/>
      <c r="ANQ162" s="1"/>
      <c r="ANR162" s="1"/>
      <c r="ANS162" s="1"/>
      <c r="ANT162" s="1"/>
      <c r="ANU162" s="1"/>
      <c r="ANV162" s="1"/>
      <c r="ANW162" s="1"/>
      <c r="ANX162" s="1"/>
      <c r="ANY162" s="1"/>
      <c r="ANZ162" s="1"/>
      <c r="AOA162" s="1"/>
      <c r="AOB162" s="1"/>
      <c r="AOC162" s="1"/>
      <c r="AOD162" s="1"/>
      <c r="AOE162" s="1"/>
      <c r="AOF162" s="1"/>
      <c r="AOG162" s="1"/>
      <c r="AOH162" s="1"/>
      <c r="AOI162" s="1"/>
      <c r="AOJ162" s="1"/>
      <c r="AOK162" s="1"/>
      <c r="AOL162" s="1"/>
      <c r="AOM162" s="1"/>
      <c r="AON162" s="1"/>
      <c r="AOO162" s="1"/>
      <c r="AOP162" s="1"/>
      <c r="AOQ162" s="1"/>
      <c r="AOR162" s="1"/>
      <c r="AOS162" s="1"/>
      <c r="AOT162" s="1"/>
      <c r="AOU162" s="1"/>
      <c r="AOV162" s="1"/>
      <c r="AOW162" s="1"/>
      <c r="AOX162" s="1"/>
      <c r="AOY162" s="1"/>
      <c r="AOZ162" s="1"/>
      <c r="APA162" s="1"/>
      <c r="APB162" s="1"/>
      <c r="APC162" s="1"/>
      <c r="APD162" s="1"/>
      <c r="APE162" s="1"/>
      <c r="APF162" s="1"/>
      <c r="APG162" s="1"/>
      <c r="APH162" s="1"/>
      <c r="API162" s="1"/>
      <c r="APJ162" s="1"/>
      <c r="APK162" s="1"/>
      <c r="APL162" s="1"/>
      <c r="APM162" s="1"/>
      <c r="APN162" s="1"/>
      <c r="APO162" s="1"/>
      <c r="APP162" s="1"/>
      <c r="APQ162" s="1"/>
      <c r="APR162" s="1"/>
      <c r="APS162" s="1"/>
      <c r="APT162" s="1"/>
      <c r="APU162" s="1"/>
      <c r="APV162" s="1"/>
      <c r="APW162" s="1"/>
      <c r="APX162" s="1"/>
      <c r="APY162" s="1"/>
      <c r="APZ162" s="1"/>
      <c r="AQA162" s="1"/>
      <c r="AQB162" s="1"/>
      <c r="AQC162" s="1"/>
      <c r="AQD162" s="1"/>
      <c r="AQE162" s="1"/>
      <c r="AQF162" s="1"/>
      <c r="AQG162" s="1"/>
      <c r="AQH162" s="1"/>
      <c r="AQI162" s="1"/>
      <c r="AQJ162" s="1"/>
      <c r="AQK162" s="1"/>
      <c r="AQL162" s="1"/>
      <c r="AQM162" s="1"/>
      <c r="AQN162" s="1"/>
      <c r="AQO162" s="1"/>
      <c r="AQP162" s="1"/>
      <c r="AQQ162" s="1"/>
      <c r="AQR162" s="1"/>
      <c r="AQS162" s="1"/>
      <c r="AQT162" s="1"/>
      <c r="AQU162" s="1"/>
      <c r="AQV162" s="1"/>
      <c r="AQW162" s="1"/>
      <c r="AQX162" s="1"/>
      <c r="AQY162" s="1"/>
      <c r="AQZ162" s="1"/>
      <c r="ARA162" s="1"/>
      <c r="ARB162" s="1"/>
      <c r="ARC162" s="1"/>
      <c r="ARD162" s="1"/>
      <c r="ARE162" s="1"/>
      <c r="ARF162" s="1"/>
      <c r="ARG162" s="1"/>
      <c r="ARH162" s="1"/>
      <c r="ARI162" s="1"/>
      <c r="ARJ162" s="1"/>
      <c r="ARK162" s="1"/>
      <c r="ARL162" s="1"/>
      <c r="ARM162" s="1"/>
      <c r="ARN162" s="1"/>
      <c r="ARO162" s="1"/>
      <c r="ARP162" s="1"/>
      <c r="ARQ162" s="1"/>
      <c r="ARR162" s="1"/>
      <c r="ARS162" s="1"/>
      <c r="ART162" s="1"/>
      <c r="ARU162" s="1"/>
      <c r="ARV162" s="1"/>
      <c r="ARW162" s="1"/>
      <c r="ARX162" s="1"/>
      <c r="ARY162" s="1"/>
      <c r="ARZ162" s="1"/>
      <c r="ASA162" s="1"/>
      <c r="ASB162" s="1"/>
      <c r="ASC162" s="1"/>
      <c r="ASD162" s="1"/>
      <c r="ASE162" s="1"/>
      <c r="ASF162" s="1"/>
      <c r="ASG162" s="1"/>
      <c r="ASH162" s="1"/>
      <c r="ASI162" s="1"/>
      <c r="ASJ162" s="1"/>
      <c r="ASK162" s="1"/>
      <c r="ASL162" s="1"/>
      <c r="ASM162" s="1"/>
      <c r="ASN162" s="1"/>
      <c r="ASO162" s="1"/>
      <c r="ASP162" s="1"/>
      <c r="ASQ162" s="1"/>
      <c r="ASR162" s="1"/>
      <c r="ASS162" s="1"/>
      <c r="AST162" s="1"/>
      <c r="ASU162" s="1"/>
      <c r="ASV162" s="1"/>
      <c r="ASW162" s="1"/>
      <c r="ASX162" s="1"/>
      <c r="ASY162" s="1"/>
      <c r="ASZ162" s="1"/>
      <c r="ATA162" s="1"/>
      <c r="ATB162" s="1"/>
      <c r="ATC162" s="1"/>
      <c r="ATD162" s="1"/>
      <c r="ATE162" s="1"/>
      <c r="ATF162" s="1"/>
      <c r="ATG162" s="1"/>
      <c r="ATH162" s="1"/>
      <c r="ATI162" s="1"/>
      <c r="ATJ162" s="1"/>
      <c r="ATK162" s="1"/>
      <c r="ATL162" s="1"/>
      <c r="ATM162" s="1"/>
      <c r="ATN162" s="1"/>
      <c r="ATO162" s="1"/>
      <c r="ATP162" s="1"/>
      <c r="ATQ162" s="1"/>
      <c r="ATR162" s="1"/>
      <c r="ATS162" s="1"/>
      <c r="ATT162" s="1"/>
      <c r="ATU162" s="1"/>
      <c r="ATV162" s="1"/>
      <c r="ATW162" s="1"/>
      <c r="ATX162" s="1"/>
      <c r="ATY162" s="1"/>
      <c r="ATZ162" s="1"/>
      <c r="AUA162" s="1"/>
      <c r="AUB162" s="1"/>
      <c r="AUC162" s="1"/>
      <c r="AUD162" s="1"/>
      <c r="AUE162" s="1"/>
      <c r="AUF162" s="1"/>
      <c r="AUG162" s="1"/>
      <c r="AUH162" s="1"/>
      <c r="AUI162" s="1"/>
      <c r="AUJ162" s="1"/>
      <c r="AUK162" s="1"/>
      <c r="AUL162" s="1"/>
      <c r="AUM162" s="1"/>
      <c r="AUN162" s="1"/>
      <c r="AUO162" s="1"/>
      <c r="AUP162" s="1"/>
      <c r="AUQ162" s="1"/>
      <c r="AUR162" s="1"/>
      <c r="AUS162" s="1"/>
      <c r="AUT162" s="1"/>
      <c r="AUU162" s="1"/>
      <c r="AUV162" s="1"/>
      <c r="AUW162" s="1"/>
      <c r="AUX162" s="1"/>
      <c r="AUY162" s="1"/>
      <c r="AUZ162" s="1"/>
      <c r="AVA162" s="1"/>
      <c r="AVB162" s="1"/>
      <c r="AVC162" s="1"/>
      <c r="AVD162" s="1"/>
      <c r="AVE162" s="1"/>
      <c r="AVF162" s="1"/>
      <c r="AVG162" s="1"/>
      <c r="AVH162" s="1"/>
      <c r="AVI162" s="1"/>
      <c r="AVJ162" s="1"/>
      <c r="AVK162" s="1"/>
      <c r="AVL162" s="1"/>
      <c r="AVM162" s="1"/>
      <c r="AVN162" s="1"/>
      <c r="AVO162" s="1"/>
      <c r="AVP162" s="1"/>
      <c r="AVQ162" s="1"/>
      <c r="AVR162" s="1"/>
      <c r="AVS162" s="1"/>
      <c r="AVT162" s="1"/>
      <c r="AVU162" s="1"/>
      <c r="AVV162" s="1"/>
      <c r="AVW162" s="1"/>
      <c r="AVX162" s="1"/>
      <c r="AVY162" s="1"/>
      <c r="AVZ162" s="1"/>
      <c r="AWA162" s="1"/>
      <c r="AWB162" s="1"/>
      <c r="AWC162" s="1"/>
      <c r="AWD162" s="1"/>
      <c r="AWE162" s="1"/>
      <c r="AWF162" s="1"/>
      <c r="AWG162" s="1"/>
      <c r="AWH162" s="1"/>
      <c r="AWI162" s="1"/>
      <c r="AWJ162" s="1"/>
      <c r="AWK162" s="1"/>
      <c r="AWL162" s="1"/>
      <c r="AWM162" s="1"/>
      <c r="AWN162" s="1"/>
      <c r="AWO162" s="1"/>
      <c r="AWP162" s="1"/>
      <c r="AWQ162" s="1"/>
      <c r="AWR162" s="1"/>
      <c r="AWS162" s="1"/>
      <c r="AWT162" s="1"/>
      <c r="AWU162" s="1"/>
      <c r="AWV162" s="1"/>
      <c r="AWW162" s="1"/>
      <c r="AWX162" s="1"/>
      <c r="AWY162" s="1"/>
      <c r="AWZ162" s="1"/>
      <c r="AXA162" s="1"/>
      <c r="AXB162" s="1"/>
      <c r="AXC162" s="1"/>
      <c r="AXD162" s="1"/>
      <c r="AXE162" s="1"/>
      <c r="AXF162" s="1"/>
      <c r="AXG162" s="1"/>
      <c r="AXH162" s="1"/>
      <c r="AXI162" s="1"/>
      <c r="AXJ162" s="1"/>
      <c r="AXK162" s="1"/>
      <c r="AXL162" s="1"/>
      <c r="AXM162" s="1"/>
      <c r="AXN162" s="1"/>
      <c r="AXO162" s="1"/>
      <c r="AXP162" s="1"/>
      <c r="AXQ162" s="1"/>
      <c r="AXR162" s="1"/>
      <c r="AXS162" s="1"/>
      <c r="AXT162" s="1"/>
      <c r="AXU162" s="1"/>
      <c r="AXV162" s="1"/>
      <c r="AXW162" s="1"/>
      <c r="AXX162" s="1"/>
      <c r="AXY162" s="1"/>
      <c r="AXZ162" s="1"/>
      <c r="AYA162" s="1"/>
      <c r="AYB162" s="1"/>
      <c r="AYC162" s="1"/>
      <c r="AYD162" s="1"/>
      <c r="AYE162" s="1"/>
      <c r="AYF162" s="1"/>
      <c r="AYG162" s="1"/>
      <c r="AYH162" s="1"/>
      <c r="AYI162" s="1"/>
      <c r="AYJ162" s="1"/>
      <c r="AYK162" s="1"/>
      <c r="AYL162" s="1"/>
      <c r="AYM162" s="1"/>
      <c r="AYN162" s="1"/>
      <c r="AYO162" s="1"/>
      <c r="AYP162" s="1"/>
      <c r="AYQ162" s="1"/>
      <c r="AYR162" s="1"/>
      <c r="AYS162" s="1"/>
      <c r="AYT162" s="1"/>
      <c r="AYU162" s="1"/>
      <c r="AYV162" s="1"/>
      <c r="AYW162" s="1"/>
      <c r="AYX162" s="1"/>
      <c r="AYY162" s="1"/>
      <c r="AYZ162" s="1"/>
      <c r="AZA162" s="1"/>
      <c r="AZB162" s="1"/>
      <c r="AZC162" s="1"/>
      <c r="AZD162" s="1"/>
      <c r="AZE162" s="1"/>
      <c r="AZF162" s="1"/>
      <c r="AZG162" s="1"/>
      <c r="AZH162" s="1"/>
      <c r="AZI162" s="1"/>
      <c r="AZJ162" s="1"/>
      <c r="AZK162" s="1"/>
      <c r="AZL162" s="1"/>
      <c r="AZM162" s="1"/>
      <c r="AZN162" s="1"/>
      <c r="AZO162" s="1"/>
      <c r="AZP162" s="1"/>
      <c r="AZQ162" s="1"/>
      <c r="AZR162" s="1"/>
      <c r="AZS162" s="1"/>
      <c r="AZT162" s="1"/>
      <c r="AZU162" s="1"/>
      <c r="AZV162" s="1"/>
      <c r="AZW162" s="1"/>
      <c r="AZX162" s="1"/>
      <c r="AZY162" s="1"/>
      <c r="AZZ162" s="1"/>
      <c r="BAA162" s="1"/>
      <c r="BAB162" s="1"/>
      <c r="BAC162" s="1"/>
      <c r="BAD162" s="1"/>
      <c r="BAE162" s="1"/>
      <c r="BAF162" s="1"/>
      <c r="BAG162" s="1"/>
      <c r="BAH162" s="1"/>
      <c r="BAI162" s="1"/>
      <c r="BAJ162" s="1"/>
      <c r="BAK162" s="1"/>
      <c r="BAL162" s="1"/>
      <c r="BAM162" s="1"/>
      <c r="BAN162" s="1"/>
      <c r="BAO162" s="1"/>
      <c r="BAP162" s="1"/>
      <c r="BAQ162" s="1"/>
      <c r="BAR162" s="1"/>
      <c r="BAS162" s="1"/>
      <c r="BAT162" s="1"/>
      <c r="BAU162" s="1"/>
      <c r="BAV162" s="1"/>
      <c r="BAW162" s="1"/>
      <c r="BAX162" s="1"/>
      <c r="BAY162" s="1"/>
      <c r="BAZ162" s="1"/>
      <c r="BBA162" s="1"/>
      <c r="BBB162" s="1"/>
      <c r="BBC162" s="1"/>
      <c r="BBD162" s="1"/>
      <c r="BBE162" s="1"/>
      <c r="BBF162" s="1"/>
      <c r="BBG162" s="1"/>
      <c r="BBH162" s="1"/>
      <c r="BBI162" s="1"/>
      <c r="BBJ162" s="1"/>
      <c r="BBK162" s="1"/>
      <c r="BBL162" s="1"/>
      <c r="BBM162" s="1"/>
      <c r="BBN162" s="1"/>
      <c r="BBO162" s="1"/>
      <c r="BBP162" s="1"/>
      <c r="BBQ162" s="1"/>
      <c r="BBR162" s="1"/>
      <c r="BBS162" s="1"/>
      <c r="BBT162" s="1"/>
      <c r="BBU162" s="1"/>
      <c r="BBV162" s="1"/>
      <c r="BBW162" s="1"/>
      <c r="BBX162" s="1"/>
      <c r="BBY162" s="1"/>
      <c r="BBZ162" s="1"/>
      <c r="BCA162" s="1"/>
      <c r="BCB162" s="1"/>
      <c r="BCC162" s="1"/>
      <c r="BCD162" s="1"/>
      <c r="BCE162" s="1"/>
      <c r="BCF162" s="1"/>
      <c r="BCG162" s="1"/>
      <c r="BCH162" s="1"/>
      <c r="BCI162" s="1"/>
      <c r="BCJ162" s="1"/>
      <c r="BCK162" s="1"/>
      <c r="BCL162" s="1"/>
      <c r="BCM162" s="1"/>
      <c r="BCN162" s="1"/>
      <c r="BCO162" s="1"/>
      <c r="BCP162" s="1"/>
      <c r="BCQ162" s="1"/>
      <c r="BCR162" s="1"/>
      <c r="BCS162" s="1"/>
      <c r="BCT162" s="1"/>
      <c r="BCU162" s="1"/>
      <c r="BCV162" s="1"/>
      <c r="BCW162" s="1"/>
      <c r="BCX162" s="1"/>
      <c r="BCY162" s="1"/>
      <c r="BCZ162" s="1"/>
      <c r="BDA162" s="1"/>
      <c r="BDB162" s="1"/>
      <c r="BDC162" s="1"/>
      <c r="BDD162" s="1"/>
      <c r="BDE162" s="1"/>
      <c r="BDF162" s="1"/>
      <c r="BDG162" s="1"/>
      <c r="BDH162" s="1"/>
      <c r="BDI162" s="1"/>
      <c r="BDJ162" s="1"/>
      <c r="BDK162" s="1"/>
      <c r="BDL162" s="1"/>
      <c r="BDM162" s="1"/>
      <c r="BDN162" s="1"/>
      <c r="BDO162" s="1"/>
      <c r="BDP162" s="1"/>
      <c r="BDQ162" s="1"/>
      <c r="BDR162" s="1"/>
      <c r="BDS162" s="1"/>
      <c r="BDT162" s="1"/>
      <c r="BDU162" s="1"/>
      <c r="BDV162" s="1"/>
      <c r="BDW162" s="1"/>
      <c r="BDX162" s="1"/>
      <c r="BDY162" s="1"/>
      <c r="BDZ162" s="1"/>
      <c r="BEA162" s="1"/>
      <c r="BEB162" s="1"/>
      <c r="BEC162" s="1"/>
      <c r="BED162" s="1"/>
      <c r="BEE162" s="1"/>
      <c r="BEF162" s="1"/>
      <c r="BEG162" s="1"/>
      <c r="BEH162" s="1"/>
      <c r="BEI162" s="1"/>
      <c r="BEJ162" s="1"/>
      <c r="BEK162" s="1"/>
      <c r="BEL162" s="1"/>
      <c r="BEM162" s="1"/>
      <c r="BEN162" s="1"/>
      <c r="BEO162" s="1"/>
      <c r="BEP162" s="1"/>
      <c r="BEQ162" s="1"/>
      <c r="BER162" s="1"/>
      <c r="BES162" s="1"/>
      <c r="BET162" s="1"/>
      <c r="BEU162" s="1"/>
      <c r="BEV162" s="1"/>
      <c r="BEW162" s="1"/>
      <c r="BEX162" s="1"/>
      <c r="BEY162" s="1"/>
      <c r="BEZ162" s="1"/>
      <c r="BFA162" s="1"/>
      <c r="BFB162" s="1"/>
      <c r="BFC162" s="1"/>
      <c r="BFD162" s="1"/>
      <c r="BFE162" s="1"/>
      <c r="BFF162" s="1"/>
      <c r="BFG162" s="1"/>
      <c r="BFH162" s="1"/>
      <c r="BFI162" s="1"/>
      <c r="BFJ162" s="1"/>
      <c r="BFK162" s="1"/>
      <c r="BFL162" s="1"/>
      <c r="BFM162" s="1"/>
      <c r="BFN162" s="1"/>
      <c r="BFO162" s="1"/>
      <c r="BFP162" s="1"/>
      <c r="BFQ162" s="1"/>
      <c r="BFR162" s="1"/>
      <c r="BFS162" s="1"/>
      <c r="BFT162" s="1"/>
      <c r="BFU162" s="1"/>
      <c r="BFV162" s="1"/>
      <c r="BFW162" s="1"/>
      <c r="BFX162" s="1"/>
      <c r="BFY162" s="1"/>
      <c r="BFZ162" s="1"/>
      <c r="BGA162" s="1"/>
      <c r="BGB162" s="1"/>
      <c r="BGC162" s="1"/>
      <c r="BGD162" s="1"/>
      <c r="BGE162" s="1"/>
      <c r="BGF162" s="1"/>
      <c r="BGG162" s="1"/>
      <c r="BGH162" s="1"/>
      <c r="BGI162" s="1"/>
      <c r="BGJ162" s="1"/>
      <c r="BGK162" s="1"/>
      <c r="BGL162" s="1"/>
      <c r="BGM162" s="1"/>
      <c r="BGN162" s="1"/>
      <c r="BGO162" s="1"/>
      <c r="BGP162" s="1"/>
      <c r="BGQ162" s="1"/>
      <c r="BGR162" s="1"/>
      <c r="BGS162" s="1"/>
      <c r="BGT162" s="1"/>
      <c r="BGU162" s="1"/>
      <c r="BGV162" s="1"/>
      <c r="BGW162" s="1"/>
      <c r="BGX162" s="1"/>
      <c r="BGY162" s="1"/>
      <c r="BGZ162" s="1"/>
      <c r="BHA162" s="1"/>
      <c r="BHB162" s="1"/>
      <c r="BHC162" s="1"/>
      <c r="BHD162" s="1"/>
      <c r="BHE162" s="1"/>
      <c r="BHF162" s="1"/>
      <c r="BHG162" s="1"/>
      <c r="BHH162" s="1"/>
      <c r="BHI162" s="1"/>
      <c r="BHJ162" s="1"/>
      <c r="BHK162" s="1"/>
      <c r="BHL162" s="1"/>
      <c r="BHM162" s="1"/>
      <c r="BHN162" s="1"/>
      <c r="BHO162" s="1"/>
      <c r="BHP162" s="1"/>
      <c r="BHQ162" s="1"/>
      <c r="BHR162" s="1"/>
      <c r="BHS162" s="1"/>
      <c r="BHT162" s="1"/>
      <c r="BHU162" s="1"/>
      <c r="BHV162" s="1"/>
      <c r="BHW162" s="1"/>
      <c r="BHX162" s="1"/>
      <c r="BHY162" s="1"/>
      <c r="BHZ162" s="1"/>
      <c r="BIA162" s="1"/>
      <c r="BIB162" s="1"/>
      <c r="BIC162" s="1"/>
      <c r="BID162" s="1"/>
      <c r="BIE162" s="1"/>
      <c r="BIF162" s="1"/>
      <c r="BIG162" s="1"/>
      <c r="BIH162" s="1"/>
      <c r="BII162" s="1"/>
      <c r="BIJ162" s="1"/>
      <c r="BIK162" s="1"/>
      <c r="BIL162" s="1"/>
      <c r="BIM162" s="1"/>
      <c r="BIN162" s="1"/>
      <c r="BIO162" s="1"/>
      <c r="BIP162" s="1"/>
      <c r="BIQ162" s="1"/>
      <c r="BIR162" s="1"/>
      <c r="BIS162" s="1"/>
      <c r="BIT162" s="1"/>
      <c r="BIU162" s="1"/>
      <c r="BIV162" s="1"/>
      <c r="BIW162" s="1"/>
      <c r="BIX162" s="1"/>
      <c r="BIY162" s="1"/>
      <c r="BIZ162" s="1"/>
      <c r="BJA162" s="1"/>
      <c r="BJB162" s="1"/>
      <c r="BJC162" s="1"/>
      <c r="BJD162" s="1"/>
      <c r="BJE162" s="1"/>
      <c r="BJF162" s="1"/>
      <c r="BJG162" s="1"/>
      <c r="BJH162" s="1"/>
      <c r="BJI162" s="1"/>
      <c r="BJJ162" s="1"/>
      <c r="BJK162" s="1"/>
      <c r="BJL162" s="1"/>
      <c r="BJM162" s="1"/>
      <c r="BJN162" s="1"/>
      <c r="BJO162" s="1"/>
      <c r="BJP162" s="1"/>
      <c r="BJQ162" s="1"/>
      <c r="BJR162" s="1"/>
      <c r="BJS162" s="1"/>
      <c r="BJT162" s="1"/>
      <c r="BJU162" s="1"/>
      <c r="BJV162" s="1"/>
      <c r="BJW162" s="1"/>
      <c r="BJX162" s="1"/>
      <c r="BJY162" s="1"/>
      <c r="BJZ162" s="1"/>
      <c r="BKA162" s="1"/>
      <c r="BKB162" s="1"/>
      <c r="BKC162" s="1"/>
      <c r="BKD162" s="1"/>
      <c r="BKE162" s="1"/>
      <c r="BKF162" s="1"/>
      <c r="BKG162" s="1"/>
      <c r="BKH162" s="1"/>
      <c r="BKI162" s="1"/>
      <c r="BKJ162" s="1"/>
      <c r="BKK162" s="1"/>
      <c r="BKL162" s="1"/>
      <c r="BKM162" s="1"/>
      <c r="BKN162" s="1"/>
      <c r="BKO162" s="1"/>
      <c r="BKP162" s="1"/>
      <c r="BKQ162" s="1"/>
      <c r="BKR162" s="1"/>
      <c r="BKS162" s="1"/>
      <c r="BKT162" s="1"/>
      <c r="BKU162" s="1"/>
      <c r="BKV162" s="1"/>
      <c r="BKW162" s="1"/>
      <c r="BKX162" s="1"/>
      <c r="BKY162" s="1"/>
      <c r="BKZ162" s="1"/>
      <c r="BLA162" s="1"/>
      <c r="BLB162" s="1"/>
      <c r="BLC162" s="1"/>
      <c r="BLD162" s="1"/>
      <c r="BLE162" s="1"/>
      <c r="BLF162" s="1"/>
      <c r="BLG162" s="1"/>
      <c r="BLH162" s="1"/>
      <c r="BLI162" s="1"/>
      <c r="BLJ162" s="1"/>
      <c r="BLK162" s="1"/>
      <c r="BLL162" s="1"/>
      <c r="BLM162" s="1"/>
      <c r="BLN162" s="1"/>
      <c r="BLO162" s="1"/>
      <c r="BLP162" s="1"/>
      <c r="BLQ162" s="1"/>
      <c r="BLR162" s="1"/>
      <c r="BLS162" s="1"/>
      <c r="BLT162" s="1"/>
      <c r="BLU162" s="1"/>
      <c r="BLV162" s="1"/>
      <c r="BLW162" s="1"/>
      <c r="BLX162" s="1"/>
      <c r="BLY162" s="1"/>
      <c r="BLZ162" s="1"/>
      <c r="BMA162" s="1"/>
      <c r="BMB162" s="1"/>
      <c r="BMC162" s="1"/>
      <c r="BMD162" s="1"/>
      <c r="BME162" s="1"/>
      <c r="BMF162" s="1"/>
      <c r="BMG162" s="1"/>
      <c r="BMH162" s="1"/>
      <c r="BMI162" s="1"/>
      <c r="BMJ162" s="1"/>
      <c r="BMK162" s="1"/>
      <c r="BML162" s="1"/>
      <c r="BMM162" s="1"/>
      <c r="BMN162" s="1"/>
      <c r="BMO162" s="1"/>
      <c r="BMP162" s="1"/>
      <c r="BMQ162" s="1"/>
      <c r="BMR162" s="1"/>
      <c r="BMS162" s="1"/>
      <c r="BMT162" s="1"/>
      <c r="BMU162" s="1"/>
      <c r="BMV162" s="1"/>
      <c r="BMW162" s="1"/>
      <c r="BMX162" s="1"/>
      <c r="BMY162" s="1"/>
      <c r="BMZ162" s="1"/>
      <c r="BNA162" s="1"/>
      <c r="BNB162" s="1"/>
      <c r="BNC162" s="1"/>
      <c r="BND162" s="1"/>
      <c r="BNE162" s="1"/>
      <c r="BNF162" s="1"/>
      <c r="BNG162" s="1"/>
      <c r="BNH162" s="1"/>
      <c r="BNI162" s="1"/>
      <c r="BNJ162" s="1"/>
      <c r="BNK162" s="1"/>
      <c r="BNL162" s="1"/>
      <c r="BNM162" s="1"/>
      <c r="BNN162" s="1"/>
      <c r="BNO162" s="1"/>
      <c r="BNP162" s="1"/>
      <c r="BNQ162" s="1"/>
      <c r="BNR162" s="1"/>
      <c r="BNS162" s="1"/>
      <c r="BNT162" s="1"/>
      <c r="BNU162" s="1"/>
      <c r="BNV162" s="1"/>
      <c r="BNW162" s="1"/>
      <c r="BNX162" s="1"/>
      <c r="BNY162" s="1"/>
      <c r="BNZ162" s="1"/>
      <c r="BOA162" s="1"/>
      <c r="BOB162" s="1"/>
      <c r="BOC162" s="1"/>
      <c r="BOD162" s="1"/>
      <c r="BOE162" s="1"/>
      <c r="BOF162" s="1"/>
      <c r="BOG162" s="1"/>
      <c r="BOH162" s="1"/>
      <c r="BOI162" s="1"/>
      <c r="BOJ162" s="1"/>
      <c r="BOK162" s="1"/>
      <c r="BOL162" s="1"/>
      <c r="BOM162" s="1"/>
      <c r="BON162" s="1"/>
      <c r="BOO162" s="1"/>
      <c r="BOP162" s="1"/>
      <c r="BOQ162" s="1"/>
      <c r="BOR162" s="1"/>
      <c r="BOS162" s="1"/>
      <c r="BOT162" s="1"/>
      <c r="BOU162" s="1"/>
      <c r="BOV162" s="1"/>
      <c r="BOW162" s="1"/>
      <c r="BOX162" s="1"/>
      <c r="BOY162" s="1"/>
      <c r="BOZ162" s="1"/>
      <c r="BPA162" s="1"/>
      <c r="BPB162" s="1"/>
      <c r="BPC162" s="1"/>
      <c r="BPD162" s="1"/>
      <c r="BPE162" s="1"/>
      <c r="BPF162" s="1"/>
      <c r="BPG162" s="1"/>
      <c r="BPH162" s="1"/>
      <c r="BPI162" s="1"/>
      <c r="BPJ162" s="1"/>
      <c r="BPK162" s="1"/>
      <c r="BPL162" s="1"/>
      <c r="BPM162" s="1"/>
      <c r="BPN162" s="1"/>
      <c r="BPO162" s="1"/>
      <c r="BPP162" s="1"/>
      <c r="BPQ162" s="1"/>
      <c r="BPR162" s="1"/>
      <c r="BPS162" s="1"/>
      <c r="BPT162" s="1"/>
      <c r="BPU162" s="1"/>
      <c r="BPV162" s="1"/>
      <c r="BPW162" s="1"/>
      <c r="BPX162" s="1"/>
      <c r="BPY162" s="1"/>
      <c r="BPZ162" s="1"/>
      <c r="BQA162" s="1"/>
      <c r="BQB162" s="1"/>
      <c r="BQC162" s="1"/>
      <c r="BQD162" s="1"/>
      <c r="BQE162" s="1"/>
      <c r="BQF162" s="1"/>
      <c r="BQG162" s="1"/>
      <c r="BQH162" s="1"/>
      <c r="BQI162" s="1"/>
      <c r="BQJ162" s="1"/>
      <c r="BQK162" s="1"/>
      <c r="BQL162" s="1"/>
      <c r="BQM162" s="1"/>
      <c r="BQN162" s="1"/>
      <c r="BQO162" s="1"/>
      <c r="BQP162" s="1"/>
      <c r="BQQ162" s="1"/>
      <c r="BQR162" s="1"/>
      <c r="BQS162" s="1"/>
      <c r="BQT162" s="1"/>
      <c r="BQU162" s="1"/>
      <c r="BQV162" s="1"/>
      <c r="BQW162" s="1"/>
      <c r="BQX162" s="1"/>
      <c r="BQY162" s="1"/>
      <c r="BQZ162" s="1"/>
      <c r="BRA162" s="1"/>
      <c r="BRB162" s="1"/>
      <c r="BRC162" s="1"/>
      <c r="BRD162" s="1"/>
      <c r="BRE162" s="1"/>
      <c r="BRF162" s="1"/>
      <c r="BRG162" s="1"/>
      <c r="BRH162" s="1"/>
      <c r="BRI162" s="1"/>
      <c r="BRJ162" s="1"/>
      <c r="BRK162" s="1"/>
      <c r="BRL162" s="1"/>
      <c r="BRM162" s="1"/>
      <c r="BRN162" s="1"/>
      <c r="BRO162" s="1"/>
      <c r="BRP162" s="1"/>
      <c r="BRQ162" s="1"/>
      <c r="BRR162" s="1"/>
      <c r="BRS162" s="1"/>
      <c r="BRT162" s="1"/>
      <c r="BRU162" s="1"/>
      <c r="BRV162" s="1"/>
      <c r="BRW162" s="1"/>
      <c r="BRX162" s="1"/>
      <c r="BRY162" s="1"/>
      <c r="BRZ162" s="1"/>
      <c r="BSA162" s="1"/>
      <c r="BSB162" s="1"/>
      <c r="BSC162" s="1"/>
      <c r="BSD162" s="1"/>
      <c r="BSE162" s="1"/>
      <c r="BSF162" s="1"/>
      <c r="BSG162" s="1"/>
      <c r="BSH162" s="1"/>
      <c r="BSI162" s="1"/>
      <c r="BSJ162" s="1"/>
      <c r="BSK162" s="1"/>
      <c r="BSL162" s="1"/>
      <c r="BSM162" s="1"/>
      <c r="BSN162" s="1"/>
      <c r="BSO162" s="1"/>
      <c r="BSP162" s="1"/>
      <c r="BSQ162" s="1"/>
      <c r="BSR162" s="1"/>
      <c r="BSS162" s="1"/>
      <c r="BST162" s="1"/>
      <c r="BSU162" s="1"/>
      <c r="BSV162" s="1"/>
      <c r="BSW162" s="1"/>
      <c r="BSX162" s="1"/>
      <c r="BSY162" s="1"/>
      <c r="BSZ162" s="1"/>
      <c r="BTA162" s="1"/>
      <c r="BTB162" s="1"/>
      <c r="BTC162" s="1"/>
      <c r="BTD162" s="1"/>
      <c r="BTE162" s="1"/>
      <c r="BTF162" s="1"/>
      <c r="BTG162" s="1"/>
      <c r="BTH162" s="1"/>
      <c r="BTI162" s="1"/>
      <c r="BTJ162" s="1"/>
      <c r="BTK162" s="1"/>
      <c r="BTL162" s="1"/>
      <c r="BTM162" s="1"/>
      <c r="BTN162" s="1"/>
      <c r="BTO162" s="1"/>
      <c r="BTP162" s="1"/>
      <c r="BTQ162" s="1"/>
      <c r="BTR162" s="1"/>
      <c r="BTS162" s="1"/>
      <c r="BTT162" s="1"/>
      <c r="BTU162" s="1"/>
      <c r="BTV162" s="1"/>
      <c r="BTW162" s="1"/>
      <c r="BTX162" s="1"/>
      <c r="BTY162" s="1"/>
      <c r="BTZ162" s="1"/>
      <c r="BUA162" s="1"/>
      <c r="BUB162" s="1"/>
      <c r="BUC162" s="1"/>
      <c r="BUD162" s="1"/>
      <c r="BUE162" s="1"/>
      <c r="BUF162" s="1"/>
      <c r="BUG162" s="1"/>
      <c r="BUH162" s="1"/>
      <c r="BUI162" s="1"/>
      <c r="BUJ162" s="1"/>
      <c r="BUK162" s="1"/>
      <c r="BUL162" s="1"/>
      <c r="BUM162" s="1"/>
      <c r="BUN162" s="1"/>
      <c r="BUO162" s="1"/>
      <c r="BUP162" s="1"/>
      <c r="BUQ162" s="1"/>
      <c r="BUR162" s="1"/>
      <c r="BUS162" s="1"/>
      <c r="BUT162" s="1"/>
      <c r="BUU162" s="1"/>
      <c r="BUV162" s="1"/>
      <c r="BUW162" s="1"/>
      <c r="BUX162" s="1"/>
      <c r="BUY162" s="1"/>
      <c r="BUZ162" s="1"/>
      <c r="BVA162" s="1"/>
      <c r="BVB162" s="1"/>
      <c r="BVC162" s="1"/>
      <c r="BVD162" s="1"/>
      <c r="BVE162" s="1"/>
      <c r="BVF162" s="1"/>
      <c r="BVG162" s="1"/>
      <c r="BVH162" s="1"/>
      <c r="BVI162" s="1"/>
      <c r="BVJ162" s="1"/>
      <c r="BVK162" s="1"/>
      <c r="BVL162" s="1"/>
      <c r="BVM162" s="1"/>
      <c r="BVN162" s="1"/>
      <c r="BVO162" s="1"/>
      <c r="BVP162" s="1"/>
      <c r="BVQ162" s="1"/>
      <c r="BVR162" s="1"/>
      <c r="BVS162" s="1"/>
      <c r="BVT162" s="1"/>
      <c r="BVU162" s="1"/>
      <c r="BVV162" s="1"/>
      <c r="BVW162" s="1"/>
      <c r="BVX162" s="1"/>
      <c r="BVY162" s="1"/>
      <c r="BVZ162" s="1"/>
      <c r="BWA162" s="1"/>
      <c r="BWB162" s="1"/>
      <c r="BWC162" s="1"/>
      <c r="BWD162" s="1"/>
      <c r="BWE162" s="1"/>
      <c r="BWF162" s="1"/>
      <c r="BWG162" s="1"/>
      <c r="BWH162" s="1"/>
      <c r="BWI162" s="1"/>
      <c r="BWJ162" s="1"/>
      <c r="BWK162" s="1"/>
      <c r="BWL162" s="1"/>
      <c r="BWM162" s="1"/>
      <c r="BWN162" s="1"/>
      <c r="BWO162" s="1"/>
      <c r="BWP162" s="1"/>
      <c r="BWQ162" s="1"/>
      <c r="BWR162" s="1"/>
      <c r="BWS162" s="1"/>
      <c r="BWT162" s="1"/>
      <c r="BWU162" s="1"/>
      <c r="BWV162" s="1"/>
      <c r="BWW162" s="1"/>
      <c r="BWX162" s="1"/>
      <c r="BWY162" s="1"/>
      <c r="BWZ162" s="1"/>
      <c r="BXA162" s="1"/>
      <c r="BXB162" s="1"/>
      <c r="BXC162" s="1"/>
      <c r="BXD162" s="1"/>
      <c r="BXE162" s="1"/>
      <c r="BXF162" s="1"/>
      <c r="BXG162" s="1"/>
      <c r="BXH162" s="1"/>
      <c r="BXI162" s="1"/>
      <c r="BXJ162" s="1"/>
      <c r="BXK162" s="1"/>
      <c r="BXL162" s="1"/>
      <c r="BXM162" s="1"/>
      <c r="BXN162" s="1"/>
      <c r="BXO162" s="1"/>
      <c r="BXP162" s="1"/>
      <c r="BXQ162" s="1"/>
      <c r="BXR162" s="1"/>
      <c r="BXS162" s="1"/>
      <c r="BXT162" s="1"/>
      <c r="BXU162" s="1"/>
      <c r="BXV162" s="1"/>
      <c r="BXW162" s="1"/>
      <c r="BXX162" s="1"/>
      <c r="BXY162" s="1"/>
      <c r="BXZ162" s="1"/>
      <c r="BYA162" s="1"/>
      <c r="BYB162" s="1"/>
      <c r="BYC162" s="1"/>
      <c r="BYD162" s="1"/>
      <c r="BYE162" s="1"/>
      <c r="BYF162" s="1"/>
      <c r="BYG162" s="1"/>
      <c r="BYH162" s="1"/>
      <c r="BYI162" s="1"/>
      <c r="BYJ162" s="1"/>
      <c r="BYK162" s="1"/>
      <c r="BYL162" s="1"/>
      <c r="BYM162" s="1"/>
      <c r="BYN162" s="1"/>
      <c r="BYO162" s="1"/>
      <c r="BYP162" s="1"/>
      <c r="BYQ162" s="1"/>
      <c r="BYR162" s="1"/>
      <c r="BYS162" s="1"/>
      <c r="BYT162" s="1"/>
      <c r="BYU162" s="1"/>
      <c r="BYV162" s="1"/>
      <c r="BYW162" s="1"/>
      <c r="BYX162" s="1"/>
      <c r="BYY162" s="1"/>
      <c r="BYZ162" s="1"/>
      <c r="BZA162" s="1"/>
      <c r="BZB162" s="1"/>
      <c r="BZC162" s="1"/>
      <c r="BZD162" s="1"/>
      <c r="BZE162" s="1"/>
      <c r="BZF162" s="1"/>
      <c r="BZG162" s="1"/>
      <c r="BZH162" s="1"/>
      <c r="BZI162" s="1"/>
      <c r="BZJ162" s="1"/>
      <c r="BZK162" s="1"/>
      <c r="BZL162" s="1"/>
      <c r="BZM162" s="1"/>
      <c r="BZN162" s="1"/>
      <c r="BZO162" s="1"/>
      <c r="BZP162" s="1"/>
      <c r="BZQ162" s="1"/>
      <c r="BZR162" s="1"/>
      <c r="BZS162" s="1"/>
      <c r="BZT162" s="1"/>
      <c r="BZU162" s="1"/>
      <c r="BZV162" s="1"/>
      <c r="BZW162" s="1"/>
      <c r="BZX162" s="1"/>
      <c r="BZY162" s="1"/>
      <c r="BZZ162" s="1"/>
      <c r="CAA162" s="1"/>
      <c r="CAB162" s="1"/>
      <c r="CAC162" s="1"/>
      <c r="CAD162" s="1"/>
      <c r="CAE162" s="1"/>
      <c r="CAF162" s="1"/>
      <c r="CAG162" s="1"/>
      <c r="CAH162" s="1"/>
      <c r="CAI162" s="1"/>
      <c r="CAJ162" s="1"/>
      <c r="CAK162" s="1"/>
      <c r="CAL162" s="1"/>
      <c r="CAM162" s="1"/>
      <c r="CAN162" s="1"/>
      <c r="CAO162" s="1"/>
      <c r="CAP162" s="1"/>
      <c r="CAQ162" s="1"/>
      <c r="CAR162" s="1"/>
      <c r="CAS162" s="1"/>
      <c r="CAT162" s="1"/>
      <c r="CAU162" s="1"/>
      <c r="CAV162" s="1"/>
      <c r="CAW162" s="1"/>
      <c r="CAX162" s="1"/>
      <c r="CAY162" s="1"/>
      <c r="CAZ162" s="1"/>
      <c r="CBA162" s="1"/>
      <c r="CBB162" s="1"/>
      <c r="CBC162" s="1"/>
      <c r="CBD162" s="1"/>
      <c r="CBE162" s="1"/>
      <c r="CBF162" s="1"/>
      <c r="CBG162" s="1"/>
      <c r="CBH162" s="1"/>
      <c r="CBI162" s="1"/>
      <c r="CBJ162" s="1"/>
      <c r="CBK162" s="1"/>
      <c r="CBL162" s="1"/>
      <c r="CBM162" s="1"/>
      <c r="CBN162" s="1"/>
      <c r="CBO162" s="1"/>
      <c r="CBP162" s="1"/>
      <c r="CBQ162" s="1"/>
      <c r="CBR162" s="1"/>
      <c r="CBS162" s="1"/>
      <c r="CBT162" s="1"/>
      <c r="CBU162" s="1"/>
      <c r="CBV162" s="1"/>
      <c r="CBW162" s="1"/>
      <c r="CBX162" s="1"/>
      <c r="CBY162" s="1"/>
      <c r="CBZ162" s="1"/>
      <c r="CCA162" s="1"/>
      <c r="CCB162" s="1"/>
      <c r="CCC162" s="1"/>
      <c r="CCD162" s="1"/>
      <c r="CCE162" s="1"/>
      <c r="CCF162" s="1"/>
      <c r="CCG162" s="1"/>
      <c r="CCH162" s="1"/>
      <c r="CCI162" s="1"/>
      <c r="CCJ162" s="1"/>
      <c r="CCK162" s="1"/>
      <c r="CCL162" s="1"/>
      <c r="CCM162" s="1"/>
      <c r="CCN162" s="1"/>
      <c r="CCO162" s="1"/>
      <c r="CCP162" s="1"/>
      <c r="CCQ162" s="1"/>
      <c r="CCR162" s="1"/>
      <c r="CCS162" s="1"/>
      <c r="CCT162" s="1"/>
      <c r="CCU162" s="1"/>
      <c r="CCV162" s="1"/>
      <c r="CCW162" s="1"/>
      <c r="CCX162" s="1"/>
      <c r="CCY162" s="1"/>
      <c r="CCZ162" s="1"/>
      <c r="CDA162" s="1"/>
      <c r="CDB162" s="1"/>
      <c r="CDC162" s="1"/>
      <c r="CDD162" s="1"/>
      <c r="CDE162" s="1"/>
      <c r="CDF162" s="1"/>
      <c r="CDG162" s="1"/>
      <c r="CDH162" s="1"/>
      <c r="CDI162" s="1"/>
      <c r="CDJ162" s="1"/>
      <c r="CDK162" s="1"/>
      <c r="CDL162" s="1"/>
      <c r="CDM162" s="1"/>
      <c r="CDN162" s="1"/>
      <c r="CDO162" s="1"/>
      <c r="CDP162" s="1"/>
      <c r="CDQ162" s="1"/>
      <c r="CDR162" s="1"/>
      <c r="CDS162" s="1"/>
      <c r="CDT162" s="1"/>
      <c r="CDU162" s="1"/>
      <c r="CDV162" s="1"/>
      <c r="CDW162" s="1"/>
      <c r="CDX162" s="1"/>
      <c r="CDY162" s="1"/>
      <c r="CDZ162" s="1"/>
      <c r="CEA162" s="1"/>
      <c r="CEB162" s="1"/>
      <c r="CEC162" s="1"/>
      <c r="CED162" s="1"/>
      <c r="CEE162" s="1"/>
      <c r="CEF162" s="1"/>
      <c r="CEG162" s="1"/>
      <c r="CEH162" s="1"/>
      <c r="CEI162" s="1"/>
      <c r="CEJ162" s="1"/>
      <c r="CEK162" s="1"/>
      <c r="CEL162" s="1"/>
      <c r="CEM162" s="1"/>
      <c r="CEN162" s="1"/>
      <c r="CEO162" s="1"/>
      <c r="CEP162" s="1"/>
      <c r="CEQ162" s="1"/>
      <c r="CER162" s="1"/>
      <c r="CES162" s="1"/>
      <c r="CET162" s="1"/>
      <c r="CEU162" s="1"/>
      <c r="CEV162" s="1"/>
      <c r="CEW162" s="1"/>
      <c r="CEX162" s="1"/>
      <c r="CEY162" s="1"/>
      <c r="CEZ162" s="1"/>
      <c r="CFA162" s="1"/>
      <c r="CFB162" s="1"/>
      <c r="CFC162" s="1"/>
      <c r="CFD162" s="1"/>
      <c r="CFE162" s="1"/>
      <c r="CFF162" s="1"/>
      <c r="CFG162" s="1"/>
      <c r="CFH162" s="1"/>
      <c r="CFI162" s="1"/>
      <c r="CFJ162" s="1"/>
      <c r="CFK162" s="1"/>
      <c r="CFL162" s="1"/>
      <c r="CFM162" s="1"/>
      <c r="CFN162" s="1"/>
      <c r="CFO162" s="1"/>
      <c r="CFP162" s="1"/>
      <c r="CFQ162" s="1"/>
      <c r="CFR162" s="1"/>
      <c r="CFS162" s="1"/>
      <c r="CFT162" s="1"/>
      <c r="CFU162" s="1"/>
      <c r="CFV162" s="1"/>
      <c r="CFW162" s="1"/>
      <c r="CFX162" s="1"/>
      <c r="CFY162" s="1"/>
      <c r="CFZ162" s="1"/>
      <c r="CGA162" s="1"/>
      <c r="CGB162" s="1"/>
      <c r="CGC162" s="1"/>
      <c r="CGD162" s="1"/>
      <c r="CGE162" s="1"/>
      <c r="CGF162" s="1"/>
      <c r="CGG162" s="1"/>
      <c r="CGH162" s="1"/>
      <c r="CGI162" s="1"/>
      <c r="CGJ162" s="1"/>
      <c r="CGK162" s="1"/>
      <c r="CGL162" s="1"/>
      <c r="CGM162" s="1"/>
      <c r="CGN162" s="1"/>
      <c r="CGO162" s="1"/>
      <c r="CGP162" s="1"/>
      <c r="CGQ162" s="1"/>
      <c r="CGR162" s="1"/>
      <c r="CGS162" s="1"/>
      <c r="CGT162" s="1"/>
      <c r="CGU162" s="1"/>
      <c r="CGV162" s="1"/>
      <c r="CGW162" s="1"/>
      <c r="CGX162" s="1"/>
      <c r="CGY162" s="1"/>
      <c r="CGZ162" s="1"/>
      <c r="CHA162" s="1"/>
      <c r="CHB162" s="1"/>
      <c r="CHC162" s="1"/>
      <c r="CHD162" s="1"/>
      <c r="CHE162" s="1"/>
      <c r="CHF162" s="1"/>
      <c r="CHG162" s="1"/>
      <c r="CHH162" s="1"/>
      <c r="CHI162" s="1"/>
      <c r="CHJ162" s="1"/>
      <c r="CHK162" s="1"/>
      <c r="CHL162" s="1"/>
      <c r="CHM162" s="1"/>
      <c r="CHN162" s="1"/>
      <c r="CHO162" s="1"/>
      <c r="CHP162" s="1"/>
      <c r="CHQ162" s="1"/>
      <c r="CHR162" s="1"/>
      <c r="CHS162" s="1"/>
      <c r="CHT162" s="1"/>
      <c r="CHU162" s="1"/>
      <c r="CHV162" s="1"/>
      <c r="CHW162" s="1"/>
      <c r="CHX162" s="1"/>
      <c r="CHY162" s="1"/>
      <c r="CHZ162" s="1"/>
      <c r="CIA162" s="1"/>
      <c r="CIB162" s="1"/>
      <c r="CIC162" s="1"/>
      <c r="CID162" s="1"/>
      <c r="CIE162" s="1"/>
      <c r="CIF162" s="1"/>
      <c r="CIG162" s="1"/>
      <c r="CIH162" s="1"/>
      <c r="CII162" s="1"/>
      <c r="CIJ162" s="1"/>
      <c r="CIK162" s="1"/>
      <c r="CIL162" s="1"/>
      <c r="CIM162" s="1"/>
      <c r="CIN162" s="1"/>
      <c r="CIO162" s="1"/>
      <c r="CIP162" s="1"/>
      <c r="CIQ162" s="1"/>
      <c r="CIR162" s="1"/>
      <c r="CIS162" s="1"/>
      <c r="CIT162" s="1"/>
      <c r="CIU162" s="1"/>
      <c r="CIV162" s="1"/>
      <c r="CIW162" s="1"/>
      <c r="CIX162" s="1"/>
      <c r="CIY162" s="1"/>
      <c r="CIZ162" s="1"/>
      <c r="CJA162" s="1"/>
      <c r="CJB162" s="1"/>
      <c r="CJC162" s="1"/>
      <c r="CJD162" s="1"/>
      <c r="CJE162" s="1"/>
      <c r="CJF162" s="1"/>
      <c r="CJG162" s="1"/>
      <c r="CJH162" s="1"/>
      <c r="CJI162" s="1"/>
      <c r="CJJ162" s="1"/>
      <c r="CJK162" s="1"/>
      <c r="CJL162" s="1"/>
      <c r="CJM162" s="1"/>
      <c r="CJN162" s="1"/>
      <c r="CJO162" s="1"/>
      <c r="CJP162" s="1"/>
      <c r="CJQ162" s="1"/>
      <c r="CJR162" s="1"/>
      <c r="CJS162" s="1"/>
      <c r="CJT162" s="1"/>
      <c r="CJU162" s="1"/>
      <c r="CJV162" s="1"/>
      <c r="CJW162" s="1"/>
      <c r="CJX162" s="1"/>
      <c r="CJY162" s="1"/>
      <c r="CJZ162" s="1"/>
      <c r="CKA162" s="1"/>
      <c r="CKB162" s="1"/>
      <c r="CKC162" s="1"/>
      <c r="CKD162" s="1"/>
      <c r="CKE162" s="1"/>
      <c r="CKF162" s="1"/>
      <c r="CKG162" s="1"/>
      <c r="CKH162" s="1"/>
      <c r="CKI162" s="1"/>
      <c r="CKJ162" s="1"/>
      <c r="CKK162" s="1"/>
      <c r="CKL162" s="1"/>
      <c r="CKM162" s="1"/>
      <c r="CKN162" s="1"/>
      <c r="CKO162" s="1"/>
      <c r="CKP162" s="1"/>
      <c r="CKQ162" s="1"/>
      <c r="CKR162" s="1"/>
      <c r="CKS162" s="1"/>
      <c r="CKT162" s="1"/>
      <c r="CKU162" s="1"/>
      <c r="CKV162" s="1"/>
      <c r="CKW162" s="1"/>
      <c r="CKX162" s="1"/>
      <c r="CKY162" s="1"/>
      <c r="CKZ162" s="1"/>
      <c r="CLA162" s="1"/>
      <c r="CLB162" s="1"/>
      <c r="CLC162" s="1"/>
      <c r="CLD162" s="1"/>
      <c r="CLE162" s="1"/>
      <c r="CLF162" s="1"/>
      <c r="CLG162" s="1"/>
      <c r="CLH162" s="1"/>
      <c r="CLI162" s="1"/>
      <c r="CLJ162" s="1"/>
      <c r="CLK162" s="1"/>
      <c r="CLL162" s="1"/>
      <c r="CLM162" s="1"/>
      <c r="CLN162" s="1"/>
      <c r="CLO162" s="1"/>
      <c r="CLP162" s="1"/>
      <c r="CLQ162" s="1"/>
      <c r="CLR162" s="1"/>
      <c r="CLS162" s="1"/>
      <c r="CLT162" s="1"/>
      <c r="CLU162" s="1"/>
      <c r="CLV162" s="1"/>
      <c r="CLW162" s="1"/>
      <c r="CLX162" s="1"/>
      <c r="CLY162" s="1"/>
      <c r="CLZ162" s="1"/>
      <c r="CMA162" s="1"/>
      <c r="CMB162" s="1"/>
      <c r="CMC162" s="1"/>
      <c r="CMD162" s="1"/>
      <c r="CME162" s="1"/>
      <c r="CMF162" s="1"/>
      <c r="CMG162" s="1"/>
      <c r="CMH162" s="1"/>
      <c r="CMI162" s="1"/>
      <c r="CMJ162" s="1"/>
      <c r="CMK162" s="1"/>
      <c r="CML162" s="1"/>
      <c r="CMM162" s="1"/>
      <c r="CMN162" s="1"/>
      <c r="CMO162" s="1"/>
      <c r="CMP162" s="1"/>
      <c r="CMQ162" s="1"/>
      <c r="CMR162" s="1"/>
      <c r="CMS162" s="1"/>
      <c r="CMT162" s="1"/>
      <c r="CMU162" s="1"/>
      <c r="CMV162" s="1"/>
      <c r="CMW162" s="1"/>
      <c r="CMX162" s="1"/>
      <c r="CMY162" s="1"/>
      <c r="CMZ162" s="1"/>
      <c r="CNA162" s="1"/>
      <c r="CNB162" s="1"/>
      <c r="CNC162" s="1"/>
      <c r="CND162" s="1"/>
      <c r="CNE162" s="1"/>
      <c r="CNF162" s="1"/>
      <c r="CNG162" s="1"/>
      <c r="CNH162" s="1"/>
      <c r="CNI162" s="1"/>
      <c r="CNJ162" s="1"/>
      <c r="CNK162" s="1"/>
      <c r="CNL162" s="1"/>
      <c r="CNM162" s="1"/>
      <c r="CNN162" s="1"/>
      <c r="CNO162" s="1"/>
      <c r="CNP162" s="1"/>
      <c r="CNQ162" s="1"/>
      <c r="CNR162" s="1"/>
      <c r="CNS162" s="1"/>
      <c r="CNT162" s="1"/>
      <c r="CNU162" s="1"/>
      <c r="CNV162" s="1"/>
      <c r="CNW162" s="1"/>
      <c r="CNX162" s="1"/>
      <c r="CNY162" s="1"/>
      <c r="CNZ162" s="1"/>
      <c r="COA162" s="1"/>
      <c r="COB162" s="1"/>
      <c r="COC162" s="1"/>
      <c r="COD162" s="1"/>
      <c r="COE162" s="1"/>
      <c r="COF162" s="1"/>
      <c r="COG162" s="1"/>
      <c r="COH162" s="1"/>
      <c r="COI162" s="1"/>
      <c r="COJ162" s="1"/>
      <c r="COK162" s="1"/>
      <c r="COL162" s="1"/>
      <c r="COM162" s="1"/>
      <c r="CON162" s="1"/>
      <c r="COO162" s="1"/>
      <c r="COP162" s="1"/>
      <c r="COQ162" s="1"/>
      <c r="COR162" s="1"/>
      <c r="COS162" s="1"/>
      <c r="COT162" s="1"/>
      <c r="COU162" s="1"/>
      <c r="COV162" s="1"/>
      <c r="COW162" s="1"/>
      <c r="COX162" s="1"/>
      <c r="COY162" s="1"/>
      <c r="COZ162" s="1"/>
      <c r="CPA162" s="1"/>
      <c r="CPB162" s="1"/>
      <c r="CPC162" s="1"/>
      <c r="CPD162" s="1"/>
      <c r="CPE162" s="1"/>
      <c r="CPF162" s="1"/>
      <c r="CPG162" s="1"/>
      <c r="CPH162" s="1"/>
      <c r="CPI162" s="1"/>
      <c r="CPJ162" s="1"/>
      <c r="CPK162" s="1"/>
      <c r="CPL162" s="1"/>
      <c r="CPM162" s="1"/>
      <c r="CPN162" s="1"/>
      <c r="CPO162" s="1"/>
      <c r="CPP162" s="1"/>
      <c r="CPQ162" s="1"/>
      <c r="CPR162" s="1"/>
      <c r="CPS162" s="1"/>
      <c r="CPT162" s="1"/>
      <c r="CPU162" s="1"/>
      <c r="CPV162" s="1"/>
      <c r="CPW162" s="1"/>
      <c r="CPX162" s="1"/>
      <c r="CPY162" s="1"/>
      <c r="CPZ162" s="1"/>
      <c r="CQA162" s="1"/>
      <c r="CQB162" s="1"/>
      <c r="CQC162" s="1"/>
      <c r="CQD162" s="1"/>
      <c r="CQE162" s="1"/>
      <c r="CQF162" s="1"/>
      <c r="CQG162" s="1"/>
      <c r="CQH162" s="1"/>
      <c r="CQI162" s="1"/>
      <c r="CQJ162" s="1"/>
      <c r="CQK162" s="1"/>
      <c r="CQL162" s="1"/>
      <c r="CQM162" s="1"/>
      <c r="CQN162" s="1"/>
      <c r="CQO162" s="1"/>
      <c r="CQP162" s="1"/>
      <c r="CQQ162" s="1"/>
      <c r="CQR162" s="1"/>
      <c r="CQS162" s="1"/>
      <c r="CQT162" s="1"/>
      <c r="CQU162" s="1"/>
      <c r="CQV162" s="1"/>
      <c r="CQW162" s="1"/>
      <c r="CQX162" s="1"/>
      <c r="CQY162" s="1"/>
      <c r="CQZ162" s="1"/>
      <c r="CRA162" s="1"/>
      <c r="CRB162" s="1"/>
      <c r="CRC162" s="1"/>
      <c r="CRD162" s="1"/>
      <c r="CRE162" s="1"/>
      <c r="CRF162" s="1"/>
      <c r="CRG162" s="1"/>
      <c r="CRH162" s="1"/>
      <c r="CRI162" s="1"/>
      <c r="CRJ162" s="1"/>
      <c r="CRK162" s="1"/>
      <c r="CRL162" s="1"/>
      <c r="CRM162" s="1"/>
      <c r="CRN162" s="1"/>
      <c r="CRO162" s="1"/>
      <c r="CRP162" s="1"/>
      <c r="CRQ162" s="1"/>
      <c r="CRR162" s="1"/>
      <c r="CRS162" s="1"/>
      <c r="CRT162" s="1"/>
      <c r="CRU162" s="1"/>
      <c r="CRV162" s="1"/>
      <c r="CRW162" s="1"/>
      <c r="CRX162" s="1"/>
      <c r="CRY162" s="1"/>
      <c r="CRZ162" s="1"/>
      <c r="CSA162" s="1"/>
      <c r="CSB162" s="1"/>
      <c r="CSC162" s="1"/>
      <c r="CSD162" s="1"/>
      <c r="CSE162" s="1"/>
      <c r="CSF162" s="1"/>
      <c r="CSG162" s="1"/>
      <c r="CSH162" s="1"/>
      <c r="CSI162" s="1"/>
      <c r="CSJ162" s="1"/>
      <c r="CSK162" s="1"/>
      <c r="CSL162" s="1"/>
      <c r="CSM162" s="1"/>
      <c r="CSN162" s="1"/>
      <c r="CSO162" s="1"/>
      <c r="CSP162" s="1"/>
      <c r="CSQ162" s="1"/>
      <c r="CSR162" s="1"/>
      <c r="CSS162" s="1"/>
      <c r="CST162" s="1"/>
      <c r="CSU162" s="1"/>
      <c r="CSV162" s="1"/>
      <c r="CSW162" s="1"/>
      <c r="CSX162" s="1"/>
      <c r="CSY162" s="1"/>
      <c r="CSZ162" s="1"/>
      <c r="CTA162" s="1"/>
      <c r="CTB162" s="1"/>
      <c r="CTC162" s="1"/>
      <c r="CTD162" s="1"/>
      <c r="CTE162" s="1"/>
      <c r="CTF162" s="1"/>
      <c r="CTG162" s="1"/>
      <c r="CTH162" s="1"/>
      <c r="CTI162" s="1"/>
      <c r="CTJ162" s="1"/>
      <c r="CTK162" s="1"/>
      <c r="CTL162" s="1"/>
      <c r="CTM162" s="1"/>
      <c r="CTN162" s="1"/>
      <c r="CTO162" s="1"/>
      <c r="CTP162" s="1"/>
      <c r="CTQ162" s="1"/>
      <c r="CTR162" s="1"/>
      <c r="CTS162" s="1"/>
      <c r="CTT162" s="1"/>
      <c r="CTU162" s="1"/>
      <c r="CTV162" s="1"/>
      <c r="CTW162" s="1"/>
      <c r="CTX162" s="1"/>
      <c r="CTY162" s="1"/>
      <c r="CTZ162" s="1"/>
      <c r="CUA162" s="1"/>
      <c r="CUB162" s="1"/>
      <c r="CUC162" s="1"/>
      <c r="CUD162" s="1"/>
      <c r="CUE162" s="1"/>
      <c r="CUF162" s="1"/>
      <c r="CUG162" s="1"/>
      <c r="CUH162" s="1"/>
      <c r="CUI162" s="1"/>
      <c r="CUJ162" s="1"/>
      <c r="CUK162" s="1"/>
      <c r="CUL162" s="1"/>
      <c r="CUM162" s="1"/>
      <c r="CUN162" s="1"/>
      <c r="CUO162" s="1"/>
      <c r="CUP162" s="1"/>
      <c r="CUQ162" s="1"/>
      <c r="CUR162" s="1"/>
      <c r="CUS162" s="1"/>
      <c r="CUT162" s="1"/>
      <c r="CUU162" s="1"/>
      <c r="CUV162" s="1"/>
      <c r="CUW162" s="1"/>
      <c r="CUX162" s="1"/>
      <c r="CUY162" s="1"/>
      <c r="CUZ162" s="1"/>
      <c r="CVA162" s="1"/>
      <c r="CVB162" s="1"/>
      <c r="CVC162" s="1"/>
      <c r="CVD162" s="1"/>
      <c r="CVE162" s="1"/>
      <c r="CVF162" s="1"/>
      <c r="CVG162" s="1"/>
      <c r="CVH162" s="1"/>
      <c r="CVI162" s="1"/>
      <c r="CVJ162" s="1"/>
      <c r="CVK162" s="1"/>
      <c r="CVL162" s="1"/>
      <c r="CVM162" s="1"/>
      <c r="CVN162" s="1"/>
      <c r="CVO162" s="1"/>
      <c r="CVP162" s="1"/>
      <c r="CVQ162" s="1"/>
      <c r="CVR162" s="1"/>
      <c r="CVS162" s="1"/>
      <c r="CVT162" s="1"/>
      <c r="CVU162" s="1"/>
      <c r="CVV162" s="1"/>
      <c r="CVW162" s="1"/>
      <c r="CVX162" s="1"/>
      <c r="CVY162" s="1"/>
      <c r="CVZ162" s="1"/>
      <c r="CWA162" s="1"/>
      <c r="CWB162" s="1"/>
      <c r="CWC162" s="1"/>
      <c r="CWD162" s="1"/>
      <c r="CWE162" s="1"/>
      <c r="CWF162" s="1"/>
      <c r="CWG162" s="1"/>
      <c r="CWH162" s="1"/>
      <c r="CWI162" s="1"/>
      <c r="CWJ162" s="1"/>
      <c r="CWK162" s="1"/>
      <c r="CWL162" s="1"/>
      <c r="CWM162" s="1"/>
      <c r="CWN162" s="1"/>
      <c r="CWO162" s="1"/>
      <c r="CWP162" s="1"/>
      <c r="CWQ162" s="1"/>
      <c r="CWR162" s="1"/>
      <c r="CWS162" s="1"/>
      <c r="CWT162" s="1"/>
      <c r="CWU162" s="1"/>
      <c r="CWV162" s="1"/>
      <c r="CWW162" s="1"/>
      <c r="CWX162" s="1"/>
      <c r="CWY162" s="1"/>
      <c r="CWZ162" s="1"/>
      <c r="CXA162" s="1"/>
      <c r="CXB162" s="1"/>
      <c r="CXC162" s="1"/>
      <c r="CXD162" s="1"/>
      <c r="CXE162" s="1"/>
      <c r="CXF162" s="1"/>
      <c r="CXG162" s="1"/>
      <c r="CXH162" s="1"/>
      <c r="CXI162" s="1"/>
      <c r="CXJ162" s="1"/>
      <c r="CXK162" s="1"/>
      <c r="CXL162" s="1"/>
      <c r="CXM162" s="1"/>
      <c r="CXN162" s="1"/>
      <c r="CXO162" s="1"/>
      <c r="CXP162" s="1"/>
      <c r="CXQ162" s="1"/>
      <c r="CXR162" s="1"/>
      <c r="CXS162" s="1"/>
      <c r="CXT162" s="1"/>
      <c r="CXU162" s="1"/>
      <c r="CXV162" s="1"/>
      <c r="CXW162" s="1"/>
      <c r="CXX162" s="1"/>
      <c r="CXY162" s="1"/>
      <c r="CXZ162" s="1"/>
      <c r="CYA162" s="1"/>
      <c r="CYB162" s="1"/>
      <c r="CYC162" s="1"/>
      <c r="CYD162" s="1"/>
      <c r="CYE162" s="1"/>
      <c r="CYF162" s="1"/>
      <c r="CYG162" s="1"/>
      <c r="CYH162" s="1"/>
      <c r="CYI162" s="1"/>
      <c r="CYJ162" s="1"/>
      <c r="CYK162" s="1"/>
      <c r="CYL162" s="1"/>
      <c r="CYM162" s="1"/>
      <c r="CYN162" s="1"/>
      <c r="CYO162" s="1"/>
      <c r="CYP162" s="1"/>
      <c r="CYQ162" s="1"/>
      <c r="CYR162" s="1"/>
      <c r="CYS162" s="1"/>
      <c r="CYT162" s="1"/>
      <c r="CYU162" s="1"/>
      <c r="CYV162" s="1"/>
      <c r="CYW162" s="1"/>
      <c r="CYX162" s="1"/>
      <c r="CYY162" s="1"/>
      <c r="CYZ162" s="1"/>
      <c r="CZA162" s="1"/>
      <c r="CZB162" s="1"/>
      <c r="CZC162" s="1"/>
      <c r="CZD162" s="1"/>
      <c r="CZE162" s="1"/>
      <c r="CZF162" s="1"/>
      <c r="CZG162" s="1"/>
      <c r="CZH162" s="1"/>
      <c r="CZI162" s="1"/>
      <c r="CZJ162" s="1"/>
      <c r="CZK162" s="1"/>
      <c r="CZL162" s="1"/>
      <c r="CZM162" s="1"/>
      <c r="CZN162" s="1"/>
      <c r="CZO162" s="1"/>
      <c r="CZP162" s="1"/>
      <c r="CZQ162" s="1"/>
      <c r="CZR162" s="1"/>
      <c r="CZS162" s="1"/>
      <c r="CZT162" s="1"/>
      <c r="CZU162" s="1"/>
      <c r="CZV162" s="1"/>
      <c r="CZW162" s="1"/>
      <c r="CZX162" s="1"/>
      <c r="CZY162" s="1"/>
      <c r="CZZ162" s="1"/>
      <c r="DAA162" s="1"/>
      <c r="DAB162" s="1"/>
      <c r="DAC162" s="1"/>
      <c r="DAD162" s="1"/>
      <c r="DAE162" s="1"/>
      <c r="DAF162" s="1"/>
      <c r="DAG162" s="1"/>
      <c r="DAH162" s="1"/>
      <c r="DAI162" s="1"/>
      <c r="DAJ162" s="1"/>
      <c r="DAK162" s="1"/>
      <c r="DAL162" s="1"/>
      <c r="DAM162" s="1"/>
      <c r="DAN162" s="1"/>
      <c r="DAO162" s="1"/>
      <c r="DAP162" s="1"/>
      <c r="DAQ162" s="1"/>
      <c r="DAR162" s="1"/>
      <c r="DAS162" s="1"/>
      <c r="DAT162" s="1"/>
      <c r="DAU162" s="1"/>
      <c r="DAV162" s="1"/>
      <c r="DAW162" s="1"/>
      <c r="DAX162" s="1"/>
      <c r="DAY162" s="1"/>
      <c r="DAZ162" s="1"/>
      <c r="DBA162" s="1"/>
      <c r="DBB162" s="1"/>
      <c r="DBC162" s="1"/>
      <c r="DBD162" s="1"/>
      <c r="DBE162" s="1"/>
      <c r="DBF162" s="1"/>
      <c r="DBG162" s="1"/>
      <c r="DBH162" s="1"/>
      <c r="DBI162" s="1"/>
      <c r="DBJ162" s="1"/>
      <c r="DBK162" s="1"/>
      <c r="DBL162" s="1"/>
      <c r="DBM162" s="1"/>
      <c r="DBN162" s="1"/>
      <c r="DBO162" s="1"/>
      <c r="DBP162" s="1"/>
      <c r="DBQ162" s="1"/>
      <c r="DBR162" s="1"/>
      <c r="DBS162" s="1"/>
      <c r="DBT162" s="1"/>
      <c r="DBU162" s="1"/>
      <c r="DBV162" s="1"/>
      <c r="DBW162" s="1"/>
      <c r="DBX162" s="1"/>
      <c r="DBY162" s="1"/>
      <c r="DBZ162" s="1"/>
      <c r="DCA162" s="1"/>
      <c r="DCB162" s="1"/>
      <c r="DCC162" s="1"/>
      <c r="DCD162" s="1"/>
      <c r="DCE162" s="1"/>
      <c r="DCF162" s="1"/>
      <c r="DCG162" s="1"/>
      <c r="DCH162" s="1"/>
      <c r="DCI162" s="1"/>
      <c r="DCJ162" s="1"/>
      <c r="DCK162" s="1"/>
      <c r="DCL162" s="1"/>
      <c r="DCM162" s="1"/>
      <c r="DCN162" s="1"/>
      <c r="DCO162" s="1"/>
      <c r="DCP162" s="1"/>
      <c r="DCQ162" s="1"/>
      <c r="DCR162" s="1"/>
      <c r="DCS162" s="1"/>
      <c r="DCT162" s="1"/>
      <c r="DCU162" s="1"/>
      <c r="DCV162" s="1"/>
      <c r="DCW162" s="1"/>
      <c r="DCX162" s="1"/>
      <c r="DCY162" s="1"/>
      <c r="DCZ162" s="1"/>
      <c r="DDA162" s="1"/>
      <c r="DDB162" s="1"/>
      <c r="DDC162" s="1"/>
      <c r="DDD162" s="1"/>
      <c r="DDE162" s="1"/>
      <c r="DDF162" s="1"/>
      <c r="DDG162" s="1"/>
      <c r="DDH162" s="1"/>
      <c r="DDI162" s="1"/>
      <c r="DDJ162" s="1"/>
      <c r="DDK162" s="1"/>
      <c r="DDL162" s="1"/>
      <c r="DDM162" s="1"/>
      <c r="DDN162" s="1"/>
      <c r="DDO162" s="1"/>
      <c r="DDP162" s="1"/>
      <c r="DDQ162" s="1"/>
      <c r="DDR162" s="1"/>
      <c r="DDS162" s="1"/>
      <c r="DDT162" s="1"/>
      <c r="DDU162" s="1"/>
      <c r="DDV162" s="1"/>
      <c r="DDW162" s="1"/>
      <c r="DDX162" s="1"/>
      <c r="DDY162" s="1"/>
      <c r="DDZ162" s="1"/>
      <c r="DEA162" s="1"/>
      <c r="DEB162" s="1"/>
      <c r="DEC162" s="1"/>
      <c r="DED162" s="1"/>
      <c r="DEE162" s="1"/>
      <c r="DEF162" s="1"/>
      <c r="DEG162" s="1"/>
      <c r="DEH162" s="1"/>
      <c r="DEI162" s="1"/>
      <c r="DEJ162" s="1"/>
      <c r="DEK162" s="1"/>
      <c r="DEL162" s="1"/>
      <c r="DEM162" s="1"/>
      <c r="DEN162" s="1"/>
      <c r="DEO162" s="1"/>
      <c r="DEP162" s="1"/>
      <c r="DEQ162" s="1"/>
      <c r="DER162" s="1"/>
      <c r="DES162" s="1"/>
      <c r="DET162" s="1"/>
      <c r="DEU162" s="1"/>
      <c r="DEV162" s="1"/>
      <c r="DEW162" s="1"/>
      <c r="DEX162" s="1"/>
      <c r="DEY162" s="1"/>
      <c r="DEZ162" s="1"/>
      <c r="DFA162" s="1"/>
      <c r="DFB162" s="1"/>
      <c r="DFC162" s="1"/>
      <c r="DFD162" s="1"/>
      <c r="DFE162" s="1"/>
      <c r="DFF162" s="1"/>
      <c r="DFG162" s="1"/>
      <c r="DFH162" s="1"/>
      <c r="DFI162" s="1"/>
      <c r="DFJ162" s="1"/>
      <c r="DFK162" s="1"/>
      <c r="DFL162" s="1"/>
      <c r="DFM162" s="1"/>
      <c r="DFN162" s="1"/>
      <c r="DFO162" s="1"/>
      <c r="DFP162" s="1"/>
      <c r="DFQ162" s="1"/>
      <c r="DFR162" s="1"/>
      <c r="DFS162" s="1"/>
      <c r="DFT162" s="1"/>
      <c r="DFU162" s="1"/>
      <c r="DFV162" s="1"/>
      <c r="DFW162" s="1"/>
      <c r="DFX162" s="1"/>
      <c r="DFY162" s="1"/>
      <c r="DFZ162" s="1"/>
      <c r="DGA162" s="1"/>
      <c r="DGB162" s="1"/>
      <c r="DGC162" s="1"/>
      <c r="DGD162" s="1"/>
      <c r="DGE162" s="1"/>
      <c r="DGF162" s="1"/>
      <c r="DGG162" s="1"/>
      <c r="DGH162" s="1"/>
      <c r="DGI162" s="1"/>
      <c r="DGJ162" s="1"/>
      <c r="DGK162" s="1"/>
      <c r="DGL162" s="1"/>
      <c r="DGM162" s="1"/>
      <c r="DGN162" s="1"/>
      <c r="DGO162" s="1"/>
      <c r="DGP162" s="1"/>
      <c r="DGQ162" s="1"/>
      <c r="DGR162" s="1"/>
      <c r="DGS162" s="1"/>
      <c r="DGT162" s="1"/>
      <c r="DGU162" s="1"/>
      <c r="DGV162" s="1"/>
      <c r="DGW162" s="1"/>
      <c r="DGX162" s="1"/>
      <c r="DGY162" s="1"/>
      <c r="DGZ162" s="1"/>
      <c r="DHA162" s="1"/>
      <c r="DHB162" s="1"/>
      <c r="DHC162" s="1"/>
      <c r="DHD162" s="1"/>
      <c r="DHE162" s="1"/>
      <c r="DHF162" s="1"/>
      <c r="DHG162" s="1"/>
      <c r="DHH162" s="1"/>
      <c r="DHI162" s="1"/>
      <c r="DHJ162" s="1"/>
      <c r="DHK162" s="1"/>
      <c r="DHL162" s="1"/>
      <c r="DHM162" s="1"/>
      <c r="DHN162" s="1"/>
      <c r="DHO162" s="1"/>
      <c r="DHP162" s="1"/>
      <c r="DHQ162" s="1"/>
      <c r="DHR162" s="1"/>
      <c r="DHS162" s="1"/>
      <c r="DHT162" s="1"/>
      <c r="DHU162" s="1"/>
      <c r="DHV162" s="1"/>
      <c r="DHW162" s="1"/>
      <c r="DHX162" s="1"/>
      <c r="DHY162" s="1"/>
      <c r="DHZ162" s="1"/>
      <c r="DIA162" s="1"/>
      <c r="DIB162" s="1"/>
      <c r="DIC162" s="1"/>
      <c r="DID162" s="1"/>
      <c r="DIE162" s="1"/>
      <c r="DIF162" s="1"/>
      <c r="DIG162" s="1"/>
      <c r="DIH162" s="1"/>
      <c r="DII162" s="1"/>
      <c r="DIJ162" s="1"/>
      <c r="DIK162" s="1"/>
      <c r="DIL162" s="1"/>
      <c r="DIM162" s="1"/>
      <c r="DIN162" s="1"/>
      <c r="DIO162" s="1"/>
      <c r="DIP162" s="1"/>
      <c r="DIQ162" s="1"/>
      <c r="DIR162" s="1"/>
      <c r="DIS162" s="1"/>
      <c r="DIT162" s="1"/>
      <c r="DIU162" s="1"/>
      <c r="DIV162" s="1"/>
      <c r="DIW162" s="1"/>
      <c r="DIX162" s="1"/>
      <c r="DIY162" s="1"/>
      <c r="DIZ162" s="1"/>
      <c r="DJA162" s="1"/>
      <c r="DJB162" s="1"/>
      <c r="DJC162" s="1"/>
      <c r="DJD162" s="1"/>
      <c r="DJE162" s="1"/>
      <c r="DJF162" s="1"/>
      <c r="DJG162" s="1"/>
      <c r="DJH162" s="1"/>
      <c r="DJI162" s="1"/>
      <c r="DJJ162" s="1"/>
      <c r="DJK162" s="1"/>
      <c r="DJL162" s="1"/>
      <c r="DJM162" s="1"/>
      <c r="DJN162" s="1"/>
      <c r="DJO162" s="1"/>
      <c r="DJP162" s="1"/>
      <c r="DJQ162" s="1"/>
      <c r="DJR162" s="1"/>
      <c r="DJS162" s="1"/>
      <c r="DJT162" s="1"/>
      <c r="DJU162" s="1"/>
      <c r="DJV162" s="1"/>
      <c r="DJW162" s="1"/>
      <c r="DJX162" s="1"/>
      <c r="DJY162" s="1"/>
      <c r="DJZ162" s="1"/>
      <c r="DKA162" s="1"/>
      <c r="DKB162" s="1"/>
      <c r="DKC162" s="1"/>
      <c r="DKD162" s="1"/>
      <c r="DKE162" s="1"/>
      <c r="DKF162" s="1"/>
      <c r="DKG162" s="1"/>
      <c r="DKH162" s="1"/>
      <c r="DKI162" s="1"/>
      <c r="DKJ162" s="1"/>
      <c r="DKK162" s="1"/>
      <c r="DKL162" s="1"/>
      <c r="DKM162" s="1"/>
      <c r="DKN162" s="1"/>
      <c r="DKO162" s="1"/>
      <c r="DKP162" s="1"/>
      <c r="DKQ162" s="1"/>
      <c r="DKR162" s="1"/>
      <c r="DKS162" s="1"/>
      <c r="DKT162" s="1"/>
      <c r="DKU162" s="1"/>
      <c r="DKV162" s="1"/>
      <c r="DKW162" s="1"/>
      <c r="DKX162" s="1"/>
      <c r="DKY162" s="1"/>
      <c r="DKZ162" s="1"/>
      <c r="DLA162" s="1"/>
      <c r="DLB162" s="1"/>
      <c r="DLC162" s="1"/>
      <c r="DLD162" s="1"/>
      <c r="DLE162" s="1"/>
      <c r="DLF162" s="1"/>
      <c r="DLG162" s="1"/>
      <c r="DLH162" s="1"/>
      <c r="DLI162" s="1"/>
      <c r="DLJ162" s="1"/>
      <c r="DLK162" s="1"/>
      <c r="DLL162" s="1"/>
      <c r="DLM162" s="1"/>
      <c r="DLN162" s="1"/>
      <c r="DLO162" s="1"/>
      <c r="DLP162" s="1"/>
      <c r="DLQ162" s="1"/>
      <c r="DLR162" s="1"/>
      <c r="DLS162" s="1"/>
      <c r="DLT162" s="1"/>
      <c r="DLU162" s="1"/>
      <c r="DLV162" s="1"/>
      <c r="DLW162" s="1"/>
      <c r="DLX162" s="1"/>
      <c r="DLY162" s="1"/>
      <c r="DLZ162" s="1"/>
      <c r="DMA162" s="1"/>
      <c r="DMB162" s="1"/>
      <c r="DMC162" s="1"/>
      <c r="DMD162" s="1"/>
      <c r="DME162" s="1"/>
      <c r="DMF162" s="1"/>
      <c r="DMG162" s="1"/>
      <c r="DMH162" s="1"/>
      <c r="DMI162" s="1"/>
      <c r="DMJ162" s="1"/>
      <c r="DMK162" s="1"/>
      <c r="DML162" s="1"/>
      <c r="DMM162" s="1"/>
      <c r="DMN162" s="1"/>
      <c r="DMO162" s="1"/>
      <c r="DMP162" s="1"/>
      <c r="DMQ162" s="1"/>
      <c r="DMR162" s="1"/>
      <c r="DMS162" s="1"/>
      <c r="DMT162" s="1"/>
      <c r="DMU162" s="1"/>
      <c r="DMV162" s="1"/>
      <c r="DMW162" s="1"/>
      <c r="DMX162" s="1"/>
      <c r="DMY162" s="1"/>
      <c r="DMZ162" s="1"/>
      <c r="DNA162" s="1"/>
      <c r="DNB162" s="1"/>
      <c r="DNC162" s="1"/>
      <c r="DND162" s="1"/>
      <c r="DNE162" s="1"/>
      <c r="DNF162" s="1"/>
      <c r="DNG162" s="1"/>
      <c r="DNH162" s="1"/>
      <c r="DNI162" s="1"/>
      <c r="DNJ162" s="1"/>
      <c r="DNK162" s="1"/>
      <c r="DNL162" s="1"/>
      <c r="DNM162" s="1"/>
      <c r="DNN162" s="1"/>
      <c r="DNO162" s="1"/>
      <c r="DNP162" s="1"/>
      <c r="DNQ162" s="1"/>
      <c r="DNR162" s="1"/>
      <c r="DNS162" s="1"/>
      <c r="DNT162" s="1"/>
      <c r="DNU162" s="1"/>
      <c r="DNV162" s="1"/>
      <c r="DNW162" s="1"/>
      <c r="DNX162" s="1"/>
      <c r="DNY162" s="1"/>
      <c r="DNZ162" s="1"/>
      <c r="DOA162" s="1"/>
      <c r="DOB162" s="1"/>
      <c r="DOC162" s="1"/>
      <c r="DOD162" s="1"/>
      <c r="DOE162" s="1"/>
      <c r="DOF162" s="1"/>
      <c r="DOG162" s="1"/>
      <c r="DOH162" s="1"/>
      <c r="DOI162" s="1"/>
      <c r="DOJ162" s="1"/>
      <c r="DOK162" s="1"/>
      <c r="DOL162" s="1"/>
      <c r="DOM162" s="1"/>
      <c r="DON162" s="1"/>
      <c r="DOO162" s="1"/>
      <c r="DOP162" s="1"/>
      <c r="DOQ162" s="1"/>
      <c r="DOR162" s="1"/>
      <c r="DOS162" s="1"/>
      <c r="DOT162" s="1"/>
      <c r="DOU162" s="1"/>
      <c r="DOV162" s="1"/>
      <c r="DOW162" s="1"/>
      <c r="DOX162" s="1"/>
      <c r="DOY162" s="1"/>
      <c r="DOZ162" s="1"/>
      <c r="DPA162" s="1"/>
      <c r="DPB162" s="1"/>
      <c r="DPC162" s="1"/>
      <c r="DPD162" s="1"/>
      <c r="DPE162" s="1"/>
      <c r="DPF162" s="1"/>
      <c r="DPG162" s="1"/>
      <c r="DPH162" s="1"/>
      <c r="DPI162" s="1"/>
      <c r="DPJ162" s="1"/>
      <c r="DPK162" s="1"/>
      <c r="DPL162" s="1"/>
      <c r="DPM162" s="1"/>
      <c r="DPN162" s="1"/>
      <c r="DPO162" s="1"/>
      <c r="DPP162" s="1"/>
      <c r="DPQ162" s="1"/>
      <c r="DPR162" s="1"/>
      <c r="DPS162" s="1"/>
      <c r="DPT162" s="1"/>
      <c r="DPU162" s="1"/>
      <c r="DPV162" s="1"/>
      <c r="DPW162" s="1"/>
      <c r="DPX162" s="1"/>
      <c r="DPY162" s="1"/>
      <c r="DPZ162" s="1"/>
      <c r="DQA162" s="1"/>
      <c r="DQB162" s="1"/>
      <c r="DQC162" s="1"/>
      <c r="DQD162" s="1"/>
      <c r="DQE162" s="1"/>
      <c r="DQF162" s="1"/>
      <c r="DQG162" s="1"/>
      <c r="DQH162" s="1"/>
      <c r="DQI162" s="1"/>
      <c r="DQJ162" s="1"/>
      <c r="DQK162" s="1"/>
      <c r="DQL162" s="1"/>
      <c r="DQM162" s="1"/>
      <c r="DQN162" s="1"/>
      <c r="DQO162" s="1"/>
      <c r="DQP162" s="1"/>
      <c r="DQQ162" s="1"/>
      <c r="DQR162" s="1"/>
      <c r="DQS162" s="1"/>
      <c r="DQT162" s="1"/>
      <c r="DQU162" s="1"/>
      <c r="DQV162" s="1"/>
      <c r="DQW162" s="1"/>
      <c r="DQX162" s="1"/>
      <c r="DQY162" s="1"/>
      <c r="DQZ162" s="1"/>
      <c r="DRA162" s="1"/>
      <c r="DRB162" s="1"/>
      <c r="DRC162" s="1"/>
      <c r="DRD162" s="1"/>
      <c r="DRE162" s="1"/>
      <c r="DRF162" s="1"/>
      <c r="DRG162" s="1"/>
      <c r="DRH162" s="1"/>
      <c r="DRI162" s="1"/>
      <c r="DRJ162" s="1"/>
      <c r="DRK162" s="1"/>
      <c r="DRL162" s="1"/>
      <c r="DRM162" s="1"/>
      <c r="DRN162" s="1"/>
      <c r="DRO162" s="1"/>
      <c r="DRP162" s="1"/>
      <c r="DRQ162" s="1"/>
      <c r="DRR162" s="1"/>
      <c r="DRS162" s="1"/>
      <c r="DRT162" s="1"/>
      <c r="DRU162" s="1"/>
      <c r="DRV162" s="1"/>
      <c r="DRW162" s="1"/>
      <c r="DRX162" s="1"/>
      <c r="DRY162" s="1"/>
      <c r="DRZ162" s="1"/>
      <c r="DSA162" s="1"/>
      <c r="DSB162" s="1"/>
      <c r="DSC162" s="1"/>
      <c r="DSD162" s="1"/>
      <c r="DSE162" s="1"/>
      <c r="DSF162" s="1"/>
      <c r="DSG162" s="1"/>
      <c r="DSH162" s="1"/>
      <c r="DSI162" s="1"/>
      <c r="DSJ162" s="1"/>
      <c r="DSK162" s="1"/>
      <c r="DSL162" s="1"/>
      <c r="DSM162" s="1"/>
      <c r="DSN162" s="1"/>
      <c r="DSO162" s="1"/>
      <c r="DSP162" s="1"/>
      <c r="DSQ162" s="1"/>
      <c r="DSR162" s="1"/>
      <c r="DSS162" s="1"/>
      <c r="DST162" s="1"/>
      <c r="DSU162" s="1"/>
      <c r="DSV162" s="1"/>
      <c r="DSW162" s="1"/>
      <c r="DSX162" s="1"/>
      <c r="DSY162" s="1"/>
      <c r="DSZ162" s="1"/>
      <c r="DTA162" s="1"/>
      <c r="DTB162" s="1"/>
      <c r="DTC162" s="1"/>
      <c r="DTD162" s="1"/>
      <c r="DTE162" s="1"/>
      <c r="DTF162" s="1"/>
      <c r="DTG162" s="1"/>
      <c r="DTH162" s="1"/>
      <c r="DTI162" s="1"/>
      <c r="DTJ162" s="1"/>
      <c r="DTK162" s="1"/>
      <c r="DTL162" s="1"/>
      <c r="DTM162" s="1"/>
      <c r="DTN162" s="1"/>
      <c r="DTO162" s="1"/>
      <c r="DTP162" s="1"/>
      <c r="DTQ162" s="1"/>
      <c r="DTR162" s="1"/>
      <c r="DTS162" s="1"/>
      <c r="DTT162" s="1"/>
      <c r="DTU162" s="1"/>
      <c r="DTV162" s="1"/>
      <c r="DTW162" s="1"/>
      <c r="DTX162" s="1"/>
      <c r="DTY162" s="1"/>
      <c r="DTZ162" s="1"/>
      <c r="DUA162" s="1"/>
      <c r="DUB162" s="1"/>
      <c r="DUC162" s="1"/>
      <c r="DUD162" s="1"/>
      <c r="DUE162" s="1"/>
      <c r="DUF162" s="1"/>
      <c r="DUG162" s="1"/>
      <c r="DUH162" s="1"/>
      <c r="DUI162" s="1"/>
      <c r="DUJ162" s="1"/>
      <c r="DUK162" s="1"/>
      <c r="DUL162" s="1"/>
      <c r="DUM162" s="1"/>
      <c r="DUN162" s="1"/>
      <c r="DUO162" s="1"/>
      <c r="DUP162" s="1"/>
      <c r="DUQ162" s="1"/>
      <c r="DUR162" s="1"/>
      <c r="DUS162" s="1"/>
      <c r="DUT162" s="1"/>
      <c r="DUU162" s="1"/>
      <c r="DUV162" s="1"/>
      <c r="DUW162" s="1"/>
      <c r="DUX162" s="1"/>
      <c r="DUY162" s="1"/>
      <c r="DUZ162" s="1"/>
      <c r="DVA162" s="1"/>
      <c r="DVB162" s="1"/>
      <c r="DVC162" s="1"/>
      <c r="DVD162" s="1"/>
      <c r="DVE162" s="1"/>
      <c r="DVF162" s="1"/>
      <c r="DVG162" s="1"/>
      <c r="DVH162" s="1"/>
      <c r="DVI162" s="1"/>
      <c r="DVJ162" s="1"/>
      <c r="DVK162" s="1"/>
      <c r="DVL162" s="1"/>
      <c r="DVM162" s="1"/>
      <c r="DVN162" s="1"/>
      <c r="DVO162" s="1"/>
      <c r="DVP162" s="1"/>
      <c r="DVQ162" s="1"/>
      <c r="DVR162" s="1"/>
      <c r="DVS162" s="1"/>
      <c r="DVT162" s="1"/>
      <c r="DVU162" s="1"/>
      <c r="DVV162" s="1"/>
      <c r="DVW162" s="1"/>
      <c r="DVX162" s="1"/>
      <c r="DVY162" s="1"/>
      <c r="DVZ162" s="1"/>
      <c r="DWA162" s="1"/>
      <c r="DWB162" s="1"/>
      <c r="DWC162" s="1"/>
      <c r="DWD162" s="1"/>
      <c r="DWE162" s="1"/>
      <c r="DWF162" s="1"/>
      <c r="DWG162" s="1"/>
      <c r="DWH162" s="1"/>
      <c r="DWI162" s="1"/>
      <c r="DWJ162" s="1"/>
      <c r="DWK162" s="1"/>
      <c r="DWL162" s="1"/>
      <c r="DWM162" s="1"/>
      <c r="DWN162" s="1"/>
      <c r="DWO162" s="1"/>
      <c r="DWP162" s="1"/>
      <c r="DWQ162" s="1"/>
      <c r="DWR162" s="1"/>
      <c r="DWS162" s="1"/>
      <c r="DWT162" s="1"/>
      <c r="DWU162" s="1"/>
      <c r="DWV162" s="1"/>
      <c r="DWW162" s="1"/>
      <c r="DWX162" s="1"/>
      <c r="DWY162" s="1"/>
      <c r="DWZ162" s="1"/>
      <c r="DXA162" s="1"/>
      <c r="DXB162" s="1"/>
      <c r="DXC162" s="1"/>
      <c r="DXD162" s="1"/>
      <c r="DXE162" s="1"/>
      <c r="DXF162" s="1"/>
      <c r="DXG162" s="1"/>
      <c r="DXH162" s="1"/>
      <c r="DXI162" s="1"/>
      <c r="DXJ162" s="1"/>
      <c r="DXK162" s="1"/>
      <c r="DXL162" s="1"/>
      <c r="DXM162" s="1"/>
      <c r="DXN162" s="1"/>
      <c r="DXO162" s="1"/>
      <c r="DXP162" s="1"/>
      <c r="DXQ162" s="1"/>
      <c r="DXR162" s="1"/>
      <c r="DXS162" s="1"/>
      <c r="DXT162" s="1"/>
      <c r="DXU162" s="1"/>
      <c r="DXV162" s="1"/>
      <c r="DXW162" s="1"/>
      <c r="DXX162" s="1"/>
      <c r="DXY162" s="1"/>
      <c r="DXZ162" s="1"/>
      <c r="DYA162" s="1"/>
      <c r="DYB162" s="1"/>
      <c r="DYC162" s="1"/>
      <c r="DYD162" s="1"/>
      <c r="DYE162" s="1"/>
      <c r="DYF162" s="1"/>
      <c r="DYG162" s="1"/>
      <c r="DYH162" s="1"/>
      <c r="DYI162" s="1"/>
      <c r="DYJ162" s="1"/>
      <c r="DYK162" s="1"/>
      <c r="DYL162" s="1"/>
      <c r="DYM162" s="1"/>
      <c r="DYN162" s="1"/>
      <c r="DYO162" s="1"/>
      <c r="DYP162" s="1"/>
      <c r="DYQ162" s="1"/>
      <c r="DYR162" s="1"/>
      <c r="DYS162" s="1"/>
      <c r="DYT162" s="1"/>
      <c r="DYU162" s="1"/>
      <c r="DYV162" s="1"/>
      <c r="DYW162" s="1"/>
      <c r="DYX162" s="1"/>
      <c r="DYY162" s="1"/>
      <c r="DYZ162" s="1"/>
      <c r="DZA162" s="1"/>
      <c r="DZB162" s="1"/>
      <c r="DZC162" s="1"/>
      <c r="DZD162" s="1"/>
      <c r="DZE162" s="1"/>
      <c r="DZF162" s="1"/>
      <c r="DZG162" s="1"/>
      <c r="DZH162" s="1"/>
      <c r="DZI162" s="1"/>
      <c r="DZJ162" s="1"/>
      <c r="DZK162" s="1"/>
      <c r="DZL162" s="1"/>
      <c r="DZM162" s="1"/>
      <c r="DZN162" s="1"/>
      <c r="DZO162" s="1"/>
      <c r="DZP162" s="1"/>
      <c r="DZQ162" s="1"/>
      <c r="DZR162" s="1"/>
      <c r="DZS162" s="1"/>
      <c r="DZT162" s="1"/>
      <c r="DZU162" s="1"/>
      <c r="DZV162" s="1"/>
      <c r="DZW162" s="1"/>
      <c r="DZX162" s="1"/>
      <c r="DZY162" s="1"/>
      <c r="DZZ162" s="1"/>
      <c r="EAA162" s="1"/>
      <c r="EAB162" s="1"/>
      <c r="EAC162" s="1"/>
      <c r="EAD162" s="1"/>
      <c r="EAE162" s="1"/>
      <c r="EAF162" s="1"/>
      <c r="EAG162" s="1"/>
      <c r="EAH162" s="1"/>
      <c r="EAI162" s="1"/>
      <c r="EAJ162" s="1"/>
      <c r="EAK162" s="1"/>
      <c r="EAL162" s="1"/>
      <c r="EAM162" s="1"/>
      <c r="EAN162" s="1"/>
      <c r="EAO162" s="1"/>
      <c r="EAP162" s="1"/>
      <c r="EAQ162" s="1"/>
      <c r="EAR162" s="1"/>
      <c r="EAS162" s="1"/>
      <c r="EAT162" s="1"/>
      <c r="EAU162" s="1"/>
      <c r="EAV162" s="1"/>
      <c r="EAW162" s="1"/>
      <c r="EAX162" s="1"/>
      <c r="EAY162" s="1"/>
      <c r="EAZ162" s="1"/>
      <c r="EBA162" s="1"/>
      <c r="EBB162" s="1"/>
      <c r="EBC162" s="1"/>
      <c r="EBD162" s="1"/>
      <c r="EBE162" s="1"/>
      <c r="EBF162" s="1"/>
      <c r="EBG162" s="1"/>
      <c r="EBH162" s="1"/>
      <c r="EBI162" s="1"/>
      <c r="EBJ162" s="1"/>
      <c r="EBK162" s="1"/>
      <c r="EBL162" s="1"/>
      <c r="EBM162" s="1"/>
      <c r="EBN162" s="1"/>
      <c r="EBO162" s="1"/>
      <c r="EBP162" s="1"/>
      <c r="EBQ162" s="1"/>
      <c r="EBR162" s="1"/>
      <c r="EBS162" s="1"/>
      <c r="EBT162" s="1"/>
      <c r="EBU162" s="1"/>
      <c r="EBV162" s="1"/>
      <c r="EBW162" s="1"/>
      <c r="EBX162" s="1"/>
      <c r="EBY162" s="1"/>
      <c r="EBZ162" s="1"/>
      <c r="ECA162" s="1"/>
      <c r="ECB162" s="1"/>
      <c r="ECC162" s="1"/>
      <c r="ECD162" s="1"/>
      <c r="ECE162" s="1"/>
      <c r="ECF162" s="1"/>
      <c r="ECG162" s="1"/>
      <c r="ECH162" s="1"/>
      <c r="ECI162" s="1"/>
      <c r="ECJ162" s="1"/>
      <c r="ECK162" s="1"/>
      <c r="ECL162" s="1"/>
      <c r="ECM162" s="1"/>
      <c r="ECN162" s="1"/>
      <c r="ECO162" s="1"/>
      <c r="ECP162" s="1"/>
      <c r="ECQ162" s="1"/>
      <c r="ECR162" s="1"/>
      <c r="ECS162" s="1"/>
      <c r="ECT162" s="1"/>
      <c r="ECU162" s="1"/>
      <c r="ECV162" s="1"/>
      <c r="ECW162" s="1"/>
      <c r="ECX162" s="1"/>
      <c r="ECY162" s="1"/>
      <c r="ECZ162" s="1"/>
      <c r="EDA162" s="1"/>
      <c r="EDB162" s="1"/>
      <c r="EDC162" s="1"/>
      <c r="EDD162" s="1"/>
      <c r="EDE162" s="1"/>
      <c r="EDF162" s="1"/>
      <c r="EDG162" s="1"/>
      <c r="EDH162" s="1"/>
      <c r="EDI162" s="1"/>
      <c r="EDJ162" s="1"/>
      <c r="EDK162" s="1"/>
      <c r="EDL162" s="1"/>
      <c r="EDM162" s="1"/>
      <c r="EDN162" s="1"/>
      <c r="EDO162" s="1"/>
      <c r="EDP162" s="1"/>
      <c r="EDQ162" s="1"/>
      <c r="EDR162" s="1"/>
      <c r="EDS162" s="1"/>
      <c r="EDT162" s="1"/>
      <c r="EDU162" s="1"/>
      <c r="EDV162" s="1"/>
      <c r="EDW162" s="1"/>
      <c r="EDX162" s="1"/>
      <c r="EDY162" s="1"/>
      <c r="EDZ162" s="1"/>
      <c r="EEA162" s="1"/>
      <c r="EEB162" s="1"/>
      <c r="EEC162" s="1"/>
      <c r="EED162" s="1"/>
      <c r="EEE162" s="1"/>
      <c r="EEF162" s="1"/>
      <c r="EEG162" s="1"/>
      <c r="EEH162" s="1"/>
      <c r="EEI162" s="1"/>
      <c r="EEJ162" s="1"/>
      <c r="EEK162" s="1"/>
      <c r="EEL162" s="1"/>
      <c r="EEM162" s="1"/>
      <c r="EEN162" s="1"/>
      <c r="EEO162" s="1"/>
      <c r="EEP162" s="1"/>
      <c r="EEQ162" s="1"/>
      <c r="EER162" s="1"/>
      <c r="EES162" s="1"/>
      <c r="EET162" s="1"/>
      <c r="EEU162" s="1"/>
      <c r="EEV162" s="1"/>
      <c r="EEW162" s="1"/>
      <c r="EEX162" s="1"/>
      <c r="EEY162" s="1"/>
      <c r="EEZ162" s="1"/>
      <c r="EFA162" s="1"/>
      <c r="EFB162" s="1"/>
      <c r="EFC162" s="1"/>
      <c r="EFD162" s="1"/>
      <c r="EFE162" s="1"/>
      <c r="EFF162" s="1"/>
      <c r="EFG162" s="1"/>
      <c r="EFH162" s="1"/>
      <c r="EFI162" s="1"/>
      <c r="EFJ162" s="1"/>
      <c r="EFK162" s="1"/>
      <c r="EFL162" s="1"/>
      <c r="EFM162" s="1"/>
      <c r="EFN162" s="1"/>
      <c r="EFO162" s="1"/>
      <c r="EFP162" s="1"/>
      <c r="EFQ162" s="1"/>
      <c r="EFR162" s="1"/>
      <c r="EFS162" s="1"/>
      <c r="EFT162" s="1"/>
      <c r="EFU162" s="1"/>
      <c r="EFV162" s="1"/>
      <c r="EFW162" s="1"/>
      <c r="EFX162" s="1"/>
      <c r="EFY162" s="1"/>
      <c r="EFZ162" s="1"/>
      <c r="EGA162" s="1"/>
      <c r="EGB162" s="1"/>
      <c r="EGC162" s="1"/>
      <c r="EGD162" s="1"/>
      <c r="EGE162" s="1"/>
      <c r="EGF162" s="1"/>
      <c r="EGG162" s="1"/>
      <c r="EGH162" s="1"/>
      <c r="EGI162" s="1"/>
      <c r="EGJ162" s="1"/>
      <c r="EGK162" s="1"/>
      <c r="EGL162" s="1"/>
      <c r="EGM162" s="1"/>
      <c r="EGN162" s="1"/>
      <c r="EGO162" s="1"/>
      <c r="EGP162" s="1"/>
      <c r="EGQ162" s="1"/>
      <c r="EGR162" s="1"/>
      <c r="EGS162" s="1"/>
      <c r="EGT162" s="1"/>
      <c r="EGU162" s="1"/>
      <c r="EGV162" s="1"/>
      <c r="EGW162" s="1"/>
      <c r="EGX162" s="1"/>
      <c r="EGY162" s="1"/>
      <c r="EGZ162" s="1"/>
      <c r="EHA162" s="1"/>
      <c r="EHB162" s="1"/>
      <c r="EHC162" s="1"/>
      <c r="EHD162" s="1"/>
      <c r="EHE162" s="1"/>
      <c r="EHF162" s="1"/>
      <c r="EHG162" s="1"/>
      <c r="EHH162" s="1"/>
      <c r="EHI162" s="1"/>
      <c r="EHJ162" s="1"/>
      <c r="EHK162" s="1"/>
      <c r="EHL162" s="1"/>
      <c r="EHM162" s="1"/>
      <c r="EHN162" s="1"/>
      <c r="EHO162" s="1"/>
      <c r="EHP162" s="1"/>
      <c r="EHQ162" s="1"/>
      <c r="EHR162" s="1"/>
      <c r="EHS162" s="1"/>
      <c r="EHT162" s="1"/>
      <c r="EHU162" s="1"/>
      <c r="EHV162" s="1"/>
      <c r="EHW162" s="1"/>
      <c r="EHX162" s="1"/>
      <c r="EHY162" s="1"/>
      <c r="EHZ162" s="1"/>
      <c r="EIA162" s="1"/>
      <c r="EIB162" s="1"/>
      <c r="EIC162" s="1"/>
      <c r="EID162" s="1"/>
      <c r="EIE162" s="1"/>
      <c r="EIF162" s="1"/>
      <c r="EIG162" s="1"/>
      <c r="EIH162" s="1"/>
      <c r="EII162" s="1"/>
      <c r="EIJ162" s="1"/>
      <c r="EIK162" s="1"/>
      <c r="EIL162" s="1"/>
      <c r="EIM162" s="1"/>
      <c r="EIN162" s="1"/>
      <c r="EIO162" s="1"/>
      <c r="EIP162" s="1"/>
      <c r="EIQ162" s="1"/>
      <c r="EIR162" s="1"/>
      <c r="EIS162" s="1"/>
      <c r="EIT162" s="1"/>
      <c r="EIU162" s="1"/>
      <c r="EIV162" s="1"/>
      <c r="EIW162" s="1"/>
      <c r="EIX162" s="1"/>
      <c r="EIY162" s="1"/>
      <c r="EIZ162" s="1"/>
      <c r="EJA162" s="1"/>
      <c r="EJB162" s="1"/>
      <c r="EJC162" s="1"/>
      <c r="EJD162" s="1"/>
      <c r="EJE162" s="1"/>
      <c r="EJF162" s="1"/>
      <c r="EJG162" s="1"/>
      <c r="EJH162" s="1"/>
      <c r="EJI162" s="1"/>
      <c r="EJJ162" s="1"/>
      <c r="EJK162" s="1"/>
      <c r="EJL162" s="1"/>
      <c r="EJM162" s="1"/>
      <c r="EJN162" s="1"/>
      <c r="EJO162" s="1"/>
      <c r="EJP162" s="1"/>
      <c r="EJQ162" s="1"/>
      <c r="EJR162" s="1"/>
      <c r="EJS162" s="1"/>
      <c r="EJT162" s="1"/>
      <c r="EJU162" s="1"/>
      <c r="EJV162" s="1"/>
      <c r="EJW162" s="1"/>
      <c r="EJX162" s="1"/>
      <c r="EJY162" s="1"/>
      <c r="EJZ162" s="1"/>
      <c r="EKA162" s="1"/>
      <c r="EKB162" s="1"/>
      <c r="EKC162" s="1"/>
      <c r="EKD162" s="1"/>
      <c r="EKE162" s="1"/>
      <c r="EKF162" s="1"/>
      <c r="EKG162" s="1"/>
      <c r="EKH162" s="1"/>
      <c r="EKI162" s="1"/>
      <c r="EKJ162" s="1"/>
      <c r="EKK162" s="1"/>
      <c r="EKL162" s="1"/>
      <c r="EKM162" s="1"/>
      <c r="EKN162" s="1"/>
      <c r="EKO162" s="1"/>
      <c r="EKP162" s="1"/>
      <c r="EKQ162" s="1"/>
      <c r="EKR162" s="1"/>
      <c r="EKS162" s="1"/>
      <c r="EKT162" s="1"/>
      <c r="EKU162" s="1"/>
      <c r="EKV162" s="1"/>
      <c r="EKW162" s="1"/>
      <c r="EKX162" s="1"/>
      <c r="EKY162" s="1"/>
      <c r="EKZ162" s="1"/>
      <c r="ELA162" s="1"/>
      <c r="ELB162" s="1"/>
      <c r="ELC162" s="1"/>
      <c r="ELD162" s="1"/>
      <c r="ELE162" s="1"/>
      <c r="ELF162" s="1"/>
      <c r="ELG162" s="1"/>
      <c r="ELH162" s="1"/>
      <c r="ELI162" s="1"/>
      <c r="ELJ162" s="1"/>
      <c r="ELK162" s="1"/>
      <c r="ELL162" s="1"/>
      <c r="ELM162" s="1"/>
      <c r="ELN162" s="1"/>
      <c r="ELO162" s="1"/>
      <c r="ELP162" s="1"/>
      <c r="ELQ162" s="1"/>
      <c r="ELR162" s="1"/>
      <c r="ELS162" s="1"/>
      <c r="ELT162" s="1"/>
      <c r="ELU162" s="1"/>
      <c r="ELV162" s="1"/>
      <c r="ELW162" s="1"/>
      <c r="ELX162" s="1"/>
      <c r="ELY162" s="1"/>
      <c r="ELZ162" s="1"/>
      <c r="EMA162" s="1"/>
      <c r="EMB162" s="1"/>
      <c r="EMC162" s="1"/>
      <c r="EMD162" s="1"/>
      <c r="EME162" s="1"/>
      <c r="EMF162" s="1"/>
      <c r="EMG162" s="1"/>
      <c r="EMH162" s="1"/>
      <c r="EMI162" s="1"/>
      <c r="EMJ162" s="1"/>
      <c r="EMK162" s="1"/>
      <c r="EML162" s="1"/>
      <c r="EMM162" s="1"/>
      <c r="EMN162" s="1"/>
      <c r="EMO162" s="1"/>
      <c r="EMP162" s="1"/>
      <c r="EMQ162" s="1"/>
      <c r="EMR162" s="1"/>
      <c r="EMS162" s="1"/>
      <c r="EMT162" s="1"/>
      <c r="EMU162" s="1"/>
      <c r="EMV162" s="1"/>
      <c r="EMW162" s="1"/>
      <c r="EMX162" s="1"/>
      <c r="EMY162" s="1"/>
      <c r="EMZ162" s="1"/>
      <c r="ENA162" s="1"/>
      <c r="ENB162" s="1"/>
      <c r="ENC162" s="1"/>
      <c r="END162" s="1"/>
      <c r="ENE162" s="1"/>
      <c r="ENF162" s="1"/>
      <c r="ENG162" s="1"/>
      <c r="ENH162" s="1"/>
      <c r="ENI162" s="1"/>
      <c r="ENJ162" s="1"/>
      <c r="ENK162" s="1"/>
      <c r="ENL162" s="1"/>
      <c r="ENM162" s="1"/>
      <c r="ENN162" s="1"/>
      <c r="ENO162" s="1"/>
      <c r="ENP162" s="1"/>
      <c r="ENQ162" s="1"/>
      <c r="ENR162" s="1"/>
      <c r="ENS162" s="1"/>
      <c r="ENT162" s="1"/>
      <c r="ENU162" s="1"/>
      <c r="ENV162" s="1"/>
      <c r="ENW162" s="1"/>
      <c r="ENX162" s="1"/>
      <c r="ENY162" s="1"/>
      <c r="ENZ162" s="1"/>
      <c r="EOA162" s="1"/>
      <c r="EOB162" s="1"/>
      <c r="EOC162" s="1"/>
      <c r="EOD162" s="1"/>
      <c r="EOE162" s="1"/>
      <c r="EOF162" s="1"/>
      <c r="EOG162" s="1"/>
      <c r="EOH162" s="1"/>
      <c r="EOI162" s="1"/>
      <c r="EOJ162" s="1"/>
      <c r="EOK162" s="1"/>
      <c r="EOL162" s="1"/>
      <c r="EOM162" s="1"/>
      <c r="EON162" s="1"/>
      <c r="EOO162" s="1"/>
      <c r="EOP162" s="1"/>
      <c r="EOQ162" s="1"/>
      <c r="EOR162" s="1"/>
      <c r="EOS162" s="1"/>
      <c r="EOT162" s="1"/>
      <c r="EOU162" s="1"/>
      <c r="EOV162" s="1"/>
      <c r="EOW162" s="1"/>
      <c r="EOX162" s="1"/>
      <c r="EOY162" s="1"/>
      <c r="EOZ162" s="1"/>
      <c r="EPA162" s="1"/>
      <c r="EPB162" s="1"/>
      <c r="EPC162" s="1"/>
      <c r="EPD162" s="1"/>
      <c r="EPE162" s="1"/>
      <c r="EPF162" s="1"/>
      <c r="EPG162" s="1"/>
      <c r="EPH162" s="1"/>
      <c r="EPI162" s="1"/>
      <c r="EPJ162" s="1"/>
      <c r="EPK162" s="1"/>
      <c r="EPL162" s="1"/>
      <c r="EPM162" s="1"/>
      <c r="EPN162" s="1"/>
      <c r="EPO162" s="1"/>
      <c r="EPP162" s="1"/>
      <c r="EPQ162" s="1"/>
      <c r="EPR162" s="1"/>
      <c r="EPS162" s="1"/>
      <c r="EPT162" s="1"/>
      <c r="EPU162" s="1"/>
      <c r="EPV162" s="1"/>
      <c r="EPW162" s="1"/>
      <c r="EPX162" s="1"/>
      <c r="EPY162" s="1"/>
      <c r="EPZ162" s="1"/>
      <c r="EQA162" s="1"/>
      <c r="EQB162" s="1"/>
      <c r="EQC162" s="1"/>
      <c r="EQD162" s="1"/>
      <c r="EQE162" s="1"/>
      <c r="EQF162" s="1"/>
      <c r="EQG162" s="1"/>
      <c r="EQH162" s="1"/>
      <c r="EQI162" s="1"/>
      <c r="EQJ162" s="1"/>
      <c r="EQK162" s="1"/>
      <c r="EQL162" s="1"/>
      <c r="EQM162" s="1"/>
      <c r="EQN162" s="1"/>
      <c r="EQO162" s="1"/>
      <c r="EQP162" s="1"/>
      <c r="EQQ162" s="1"/>
      <c r="EQR162" s="1"/>
      <c r="EQS162" s="1"/>
      <c r="EQT162" s="1"/>
      <c r="EQU162" s="1"/>
      <c r="EQV162" s="1"/>
      <c r="EQW162" s="1"/>
      <c r="EQX162" s="1"/>
      <c r="EQY162" s="1"/>
      <c r="EQZ162" s="1"/>
      <c r="ERA162" s="1"/>
      <c r="ERB162" s="1"/>
      <c r="ERC162" s="1"/>
      <c r="ERD162" s="1"/>
      <c r="ERE162" s="1"/>
      <c r="ERF162" s="1"/>
      <c r="ERG162" s="1"/>
      <c r="ERH162" s="1"/>
      <c r="ERI162" s="1"/>
      <c r="ERJ162" s="1"/>
      <c r="ERK162" s="1"/>
      <c r="ERL162" s="1"/>
      <c r="ERM162" s="1"/>
      <c r="ERN162" s="1"/>
      <c r="ERO162" s="1"/>
      <c r="ERP162" s="1"/>
      <c r="ERQ162" s="1"/>
      <c r="ERR162" s="1"/>
      <c r="ERS162" s="1"/>
      <c r="ERT162" s="1"/>
      <c r="ERU162" s="1"/>
      <c r="ERV162" s="1"/>
      <c r="ERW162" s="1"/>
      <c r="ERX162" s="1"/>
      <c r="ERY162" s="1"/>
      <c r="ERZ162" s="1"/>
      <c r="ESA162" s="1"/>
      <c r="ESB162" s="1"/>
      <c r="ESC162" s="1"/>
      <c r="ESD162" s="1"/>
      <c r="ESE162" s="1"/>
      <c r="ESF162" s="1"/>
      <c r="ESG162" s="1"/>
      <c r="ESH162" s="1"/>
      <c r="ESI162" s="1"/>
      <c r="ESJ162" s="1"/>
      <c r="ESK162" s="1"/>
      <c r="ESL162" s="1"/>
      <c r="ESM162" s="1"/>
      <c r="ESN162" s="1"/>
      <c r="ESO162" s="1"/>
      <c r="ESP162" s="1"/>
      <c r="ESQ162" s="1"/>
      <c r="ESR162" s="1"/>
      <c r="ESS162" s="1"/>
      <c r="EST162" s="1"/>
      <c r="ESU162" s="1"/>
      <c r="ESV162" s="1"/>
      <c r="ESW162" s="1"/>
      <c r="ESX162" s="1"/>
      <c r="ESY162" s="1"/>
      <c r="ESZ162" s="1"/>
      <c r="ETA162" s="1"/>
      <c r="ETB162" s="1"/>
      <c r="ETC162" s="1"/>
      <c r="ETD162" s="1"/>
      <c r="ETE162" s="1"/>
      <c r="ETF162" s="1"/>
      <c r="ETG162" s="1"/>
      <c r="ETH162" s="1"/>
      <c r="ETI162" s="1"/>
      <c r="ETJ162" s="1"/>
      <c r="ETK162" s="1"/>
      <c r="ETL162" s="1"/>
      <c r="ETM162" s="1"/>
      <c r="ETN162" s="1"/>
      <c r="ETO162" s="1"/>
      <c r="ETP162" s="1"/>
      <c r="ETQ162" s="1"/>
      <c r="ETR162" s="1"/>
      <c r="ETS162" s="1"/>
      <c r="ETT162" s="1"/>
      <c r="ETU162" s="1"/>
      <c r="ETV162" s="1"/>
      <c r="ETW162" s="1"/>
      <c r="ETX162" s="1"/>
      <c r="ETY162" s="1"/>
      <c r="ETZ162" s="1"/>
      <c r="EUA162" s="1"/>
      <c r="EUB162" s="1"/>
      <c r="EUC162" s="1"/>
      <c r="EUD162" s="1"/>
      <c r="EUE162" s="1"/>
      <c r="EUF162" s="1"/>
      <c r="EUG162" s="1"/>
      <c r="EUH162" s="1"/>
      <c r="EUI162" s="1"/>
      <c r="EUJ162" s="1"/>
      <c r="EUK162" s="1"/>
      <c r="EUL162" s="1"/>
      <c r="EUM162" s="1"/>
      <c r="EUN162" s="1"/>
      <c r="EUO162" s="1"/>
      <c r="EUP162" s="1"/>
      <c r="EUQ162" s="1"/>
      <c r="EUR162" s="1"/>
      <c r="EUS162" s="1"/>
      <c r="EUT162" s="1"/>
      <c r="EUU162" s="1"/>
      <c r="EUV162" s="1"/>
      <c r="EUW162" s="1"/>
      <c r="EUX162" s="1"/>
      <c r="EUY162" s="1"/>
      <c r="EUZ162" s="1"/>
      <c r="EVA162" s="1"/>
      <c r="EVB162" s="1"/>
      <c r="EVC162" s="1"/>
      <c r="EVD162" s="1"/>
      <c r="EVE162" s="1"/>
      <c r="EVF162" s="1"/>
      <c r="EVG162" s="1"/>
      <c r="EVH162" s="1"/>
      <c r="EVI162" s="1"/>
      <c r="EVJ162" s="1"/>
      <c r="EVK162" s="1"/>
      <c r="EVL162" s="1"/>
      <c r="EVM162" s="1"/>
      <c r="EVN162" s="1"/>
      <c r="EVO162" s="1"/>
      <c r="EVP162" s="1"/>
      <c r="EVQ162" s="1"/>
      <c r="EVR162" s="1"/>
      <c r="EVS162" s="1"/>
      <c r="EVT162" s="1"/>
      <c r="EVU162" s="1"/>
      <c r="EVV162" s="1"/>
      <c r="EVW162" s="1"/>
      <c r="EVX162" s="1"/>
      <c r="EVY162" s="1"/>
      <c r="EVZ162" s="1"/>
      <c r="EWA162" s="1"/>
      <c r="EWB162" s="1"/>
      <c r="EWC162" s="1"/>
      <c r="EWD162" s="1"/>
      <c r="EWE162" s="1"/>
      <c r="EWF162" s="1"/>
      <c r="EWG162" s="1"/>
      <c r="EWH162" s="1"/>
      <c r="EWI162" s="1"/>
      <c r="EWJ162" s="1"/>
      <c r="EWK162" s="1"/>
      <c r="EWL162" s="1"/>
      <c r="EWM162" s="1"/>
      <c r="EWN162" s="1"/>
      <c r="EWO162" s="1"/>
      <c r="EWP162" s="1"/>
      <c r="EWQ162" s="1"/>
      <c r="EWR162" s="1"/>
      <c r="EWS162" s="1"/>
      <c r="EWT162" s="1"/>
      <c r="EWU162" s="1"/>
      <c r="EWV162" s="1"/>
      <c r="EWW162" s="1"/>
      <c r="EWX162" s="1"/>
      <c r="EWY162" s="1"/>
      <c r="EWZ162" s="1"/>
      <c r="EXA162" s="1"/>
      <c r="EXB162" s="1"/>
      <c r="EXC162" s="1"/>
      <c r="EXD162" s="1"/>
      <c r="EXE162" s="1"/>
      <c r="EXF162" s="1"/>
      <c r="EXG162" s="1"/>
      <c r="EXH162" s="1"/>
      <c r="EXI162" s="1"/>
      <c r="EXJ162" s="1"/>
      <c r="EXK162" s="1"/>
      <c r="EXL162" s="1"/>
      <c r="EXM162" s="1"/>
      <c r="EXN162" s="1"/>
      <c r="EXO162" s="1"/>
      <c r="EXP162" s="1"/>
      <c r="EXQ162" s="1"/>
      <c r="EXR162" s="1"/>
      <c r="EXS162" s="1"/>
      <c r="EXT162" s="1"/>
      <c r="EXU162" s="1"/>
      <c r="EXV162" s="1"/>
      <c r="EXW162" s="1"/>
      <c r="EXX162" s="1"/>
      <c r="EXY162" s="1"/>
      <c r="EXZ162" s="1"/>
      <c r="EYA162" s="1"/>
      <c r="EYB162" s="1"/>
      <c r="EYC162" s="1"/>
      <c r="EYD162" s="1"/>
      <c r="EYE162" s="1"/>
      <c r="EYF162" s="1"/>
      <c r="EYG162" s="1"/>
      <c r="EYH162" s="1"/>
      <c r="EYI162" s="1"/>
      <c r="EYJ162" s="1"/>
      <c r="EYK162" s="1"/>
      <c r="EYL162" s="1"/>
      <c r="EYM162" s="1"/>
      <c r="EYN162" s="1"/>
      <c r="EYO162" s="1"/>
      <c r="EYP162" s="1"/>
      <c r="EYQ162" s="1"/>
      <c r="EYR162" s="1"/>
      <c r="EYS162" s="1"/>
      <c r="EYT162" s="1"/>
      <c r="EYU162" s="1"/>
      <c r="EYV162" s="1"/>
      <c r="EYW162" s="1"/>
      <c r="EYX162" s="1"/>
      <c r="EYY162" s="1"/>
      <c r="EYZ162" s="1"/>
      <c r="EZA162" s="1"/>
      <c r="EZB162" s="1"/>
      <c r="EZC162" s="1"/>
      <c r="EZD162" s="1"/>
      <c r="EZE162" s="1"/>
      <c r="EZF162" s="1"/>
      <c r="EZG162" s="1"/>
      <c r="EZH162" s="1"/>
      <c r="EZI162" s="1"/>
      <c r="EZJ162" s="1"/>
      <c r="EZK162" s="1"/>
      <c r="EZL162" s="1"/>
      <c r="EZM162" s="1"/>
      <c r="EZN162" s="1"/>
      <c r="EZO162" s="1"/>
      <c r="EZP162" s="1"/>
      <c r="EZQ162" s="1"/>
      <c r="EZR162" s="1"/>
      <c r="EZS162" s="1"/>
      <c r="EZT162" s="1"/>
      <c r="EZU162" s="1"/>
      <c r="EZV162" s="1"/>
      <c r="EZW162" s="1"/>
      <c r="EZX162" s="1"/>
      <c r="EZY162" s="1"/>
      <c r="EZZ162" s="1"/>
      <c r="FAA162" s="1"/>
      <c r="FAB162" s="1"/>
      <c r="FAC162" s="1"/>
      <c r="FAD162" s="1"/>
      <c r="FAE162" s="1"/>
      <c r="FAF162" s="1"/>
      <c r="FAG162" s="1"/>
      <c r="FAH162" s="1"/>
      <c r="FAI162" s="1"/>
      <c r="FAJ162" s="1"/>
      <c r="FAK162" s="1"/>
      <c r="FAL162" s="1"/>
      <c r="FAM162" s="1"/>
      <c r="FAN162" s="1"/>
      <c r="FAO162" s="1"/>
      <c r="FAP162" s="1"/>
      <c r="FAQ162" s="1"/>
      <c r="FAR162" s="1"/>
      <c r="FAS162" s="1"/>
      <c r="FAT162" s="1"/>
      <c r="FAU162" s="1"/>
      <c r="FAV162" s="1"/>
      <c r="FAW162" s="1"/>
      <c r="FAX162" s="1"/>
      <c r="FAY162" s="1"/>
      <c r="FAZ162" s="1"/>
      <c r="FBA162" s="1"/>
      <c r="FBB162" s="1"/>
      <c r="FBC162" s="1"/>
      <c r="FBD162" s="1"/>
      <c r="FBE162" s="1"/>
      <c r="FBF162" s="1"/>
      <c r="FBG162" s="1"/>
      <c r="FBH162" s="1"/>
      <c r="FBI162" s="1"/>
      <c r="FBJ162" s="1"/>
      <c r="FBK162" s="1"/>
      <c r="FBL162" s="1"/>
      <c r="FBM162" s="1"/>
      <c r="FBN162" s="1"/>
      <c r="FBO162" s="1"/>
      <c r="FBP162" s="1"/>
      <c r="FBQ162" s="1"/>
      <c r="FBR162" s="1"/>
      <c r="FBS162" s="1"/>
      <c r="FBT162" s="1"/>
      <c r="FBU162" s="1"/>
      <c r="FBV162" s="1"/>
      <c r="FBW162" s="1"/>
      <c r="FBX162" s="1"/>
      <c r="FBY162" s="1"/>
      <c r="FBZ162" s="1"/>
      <c r="FCA162" s="1"/>
      <c r="FCB162" s="1"/>
      <c r="FCC162" s="1"/>
      <c r="FCD162" s="1"/>
      <c r="FCE162" s="1"/>
      <c r="FCF162" s="1"/>
      <c r="FCG162" s="1"/>
      <c r="FCH162" s="1"/>
      <c r="FCI162" s="1"/>
      <c r="FCJ162" s="1"/>
      <c r="FCK162" s="1"/>
      <c r="FCL162" s="1"/>
      <c r="FCM162" s="1"/>
      <c r="FCN162" s="1"/>
      <c r="FCO162" s="1"/>
      <c r="FCP162" s="1"/>
      <c r="FCQ162" s="1"/>
      <c r="FCR162" s="1"/>
      <c r="FCS162" s="1"/>
      <c r="FCT162" s="1"/>
      <c r="FCU162" s="1"/>
      <c r="FCV162" s="1"/>
      <c r="FCW162" s="1"/>
      <c r="FCX162" s="1"/>
      <c r="FCY162" s="1"/>
      <c r="FCZ162" s="1"/>
      <c r="FDA162" s="1"/>
      <c r="FDB162" s="1"/>
      <c r="FDC162" s="1"/>
      <c r="FDD162" s="1"/>
      <c r="FDE162" s="1"/>
      <c r="FDF162" s="1"/>
      <c r="FDG162" s="1"/>
      <c r="FDH162" s="1"/>
      <c r="FDI162" s="1"/>
      <c r="FDJ162" s="1"/>
      <c r="FDK162" s="1"/>
      <c r="FDL162" s="1"/>
      <c r="FDM162" s="1"/>
      <c r="FDN162" s="1"/>
      <c r="FDO162" s="1"/>
      <c r="FDP162" s="1"/>
      <c r="FDQ162" s="1"/>
      <c r="FDR162" s="1"/>
      <c r="FDS162" s="1"/>
      <c r="FDT162" s="1"/>
      <c r="FDU162" s="1"/>
      <c r="FDV162" s="1"/>
      <c r="FDW162" s="1"/>
      <c r="FDX162" s="1"/>
      <c r="FDY162" s="1"/>
      <c r="FDZ162" s="1"/>
      <c r="FEA162" s="1"/>
      <c r="FEB162" s="1"/>
      <c r="FEC162" s="1"/>
      <c r="FED162" s="1"/>
      <c r="FEE162" s="1"/>
      <c r="FEF162" s="1"/>
      <c r="FEG162" s="1"/>
      <c r="FEH162" s="1"/>
      <c r="FEI162" s="1"/>
      <c r="FEJ162" s="1"/>
      <c r="FEK162" s="1"/>
      <c r="FEL162" s="1"/>
      <c r="FEM162" s="1"/>
      <c r="FEN162" s="1"/>
      <c r="FEO162" s="1"/>
      <c r="FEP162" s="1"/>
      <c r="FEQ162" s="1"/>
      <c r="FER162" s="1"/>
      <c r="FES162" s="1"/>
      <c r="FET162" s="1"/>
      <c r="FEU162" s="1"/>
      <c r="FEV162" s="1"/>
      <c r="FEW162" s="1"/>
      <c r="FEX162" s="1"/>
      <c r="FEY162" s="1"/>
      <c r="FEZ162" s="1"/>
      <c r="FFA162" s="1"/>
      <c r="FFB162" s="1"/>
      <c r="FFC162" s="1"/>
      <c r="FFD162" s="1"/>
      <c r="FFE162" s="1"/>
      <c r="FFF162" s="1"/>
      <c r="FFG162" s="1"/>
      <c r="FFH162" s="1"/>
      <c r="FFI162" s="1"/>
      <c r="FFJ162" s="1"/>
      <c r="FFK162" s="1"/>
      <c r="FFL162" s="1"/>
      <c r="FFM162" s="1"/>
      <c r="FFN162" s="1"/>
      <c r="FFO162" s="1"/>
      <c r="FFP162" s="1"/>
      <c r="FFQ162" s="1"/>
      <c r="FFR162" s="1"/>
      <c r="FFS162" s="1"/>
      <c r="FFT162" s="1"/>
      <c r="FFU162" s="1"/>
      <c r="FFV162" s="1"/>
      <c r="FFW162" s="1"/>
      <c r="FFX162" s="1"/>
      <c r="FFY162" s="1"/>
      <c r="FFZ162" s="1"/>
      <c r="FGA162" s="1"/>
      <c r="FGB162" s="1"/>
      <c r="FGC162" s="1"/>
      <c r="FGD162" s="1"/>
      <c r="FGE162" s="1"/>
      <c r="FGF162" s="1"/>
      <c r="FGG162" s="1"/>
      <c r="FGH162" s="1"/>
      <c r="FGI162" s="1"/>
      <c r="FGJ162" s="1"/>
      <c r="FGK162" s="1"/>
      <c r="FGL162" s="1"/>
      <c r="FGM162" s="1"/>
      <c r="FGN162" s="1"/>
      <c r="FGO162" s="1"/>
      <c r="FGP162" s="1"/>
      <c r="FGQ162" s="1"/>
      <c r="FGR162" s="1"/>
      <c r="FGS162" s="1"/>
      <c r="FGT162" s="1"/>
      <c r="FGU162" s="1"/>
      <c r="FGV162" s="1"/>
      <c r="FGW162" s="1"/>
      <c r="FGX162" s="1"/>
      <c r="FGY162" s="1"/>
      <c r="FGZ162" s="1"/>
      <c r="FHA162" s="1"/>
      <c r="FHB162" s="1"/>
      <c r="FHC162" s="1"/>
      <c r="FHD162" s="1"/>
      <c r="FHE162" s="1"/>
      <c r="FHF162" s="1"/>
      <c r="FHG162" s="1"/>
      <c r="FHH162" s="1"/>
      <c r="FHI162" s="1"/>
      <c r="FHJ162" s="1"/>
      <c r="FHK162" s="1"/>
      <c r="FHL162" s="1"/>
      <c r="FHM162" s="1"/>
      <c r="FHN162" s="1"/>
      <c r="FHO162" s="1"/>
      <c r="FHP162" s="1"/>
      <c r="FHQ162" s="1"/>
      <c r="FHR162" s="1"/>
      <c r="FHS162" s="1"/>
      <c r="FHT162" s="1"/>
      <c r="FHU162" s="1"/>
      <c r="FHV162" s="1"/>
      <c r="FHW162" s="1"/>
      <c r="FHX162" s="1"/>
      <c r="FHY162" s="1"/>
      <c r="FHZ162" s="1"/>
      <c r="FIA162" s="1"/>
      <c r="FIB162" s="1"/>
      <c r="FIC162" s="1"/>
      <c r="FID162" s="1"/>
      <c r="FIE162" s="1"/>
      <c r="FIF162" s="1"/>
      <c r="FIG162" s="1"/>
      <c r="FIH162" s="1"/>
      <c r="FII162" s="1"/>
      <c r="FIJ162" s="1"/>
      <c r="FIK162" s="1"/>
      <c r="FIL162" s="1"/>
      <c r="FIM162" s="1"/>
      <c r="FIN162" s="1"/>
      <c r="FIO162" s="1"/>
      <c r="FIP162" s="1"/>
      <c r="FIQ162" s="1"/>
      <c r="FIR162" s="1"/>
      <c r="FIS162" s="1"/>
      <c r="FIT162" s="1"/>
      <c r="FIU162" s="1"/>
      <c r="FIV162" s="1"/>
      <c r="FIW162" s="1"/>
      <c r="FIX162" s="1"/>
      <c r="FIY162" s="1"/>
      <c r="FIZ162" s="1"/>
      <c r="FJA162" s="1"/>
      <c r="FJB162" s="1"/>
      <c r="FJC162" s="1"/>
      <c r="FJD162" s="1"/>
      <c r="FJE162" s="1"/>
      <c r="FJF162" s="1"/>
      <c r="FJG162" s="1"/>
      <c r="FJH162" s="1"/>
      <c r="FJI162" s="1"/>
      <c r="FJJ162" s="1"/>
      <c r="FJK162" s="1"/>
      <c r="FJL162" s="1"/>
      <c r="FJM162" s="1"/>
      <c r="FJN162" s="1"/>
      <c r="FJO162" s="1"/>
      <c r="FJP162" s="1"/>
      <c r="FJQ162" s="1"/>
      <c r="FJR162" s="1"/>
      <c r="FJS162" s="1"/>
      <c r="FJT162" s="1"/>
      <c r="FJU162" s="1"/>
      <c r="FJV162" s="1"/>
      <c r="FJW162" s="1"/>
      <c r="FJX162" s="1"/>
      <c r="FJY162" s="1"/>
      <c r="FJZ162" s="1"/>
      <c r="FKA162" s="1"/>
      <c r="FKB162" s="1"/>
      <c r="FKC162" s="1"/>
      <c r="FKD162" s="1"/>
      <c r="FKE162" s="1"/>
      <c r="FKF162" s="1"/>
      <c r="FKG162" s="1"/>
      <c r="FKH162" s="1"/>
      <c r="FKI162" s="1"/>
      <c r="FKJ162" s="1"/>
      <c r="FKK162" s="1"/>
      <c r="FKL162" s="1"/>
      <c r="FKM162" s="1"/>
      <c r="FKN162" s="1"/>
      <c r="FKO162" s="1"/>
      <c r="FKP162" s="1"/>
      <c r="FKQ162" s="1"/>
      <c r="FKR162" s="1"/>
      <c r="FKS162" s="1"/>
      <c r="FKT162" s="1"/>
      <c r="FKU162" s="1"/>
      <c r="FKV162" s="1"/>
      <c r="FKW162" s="1"/>
      <c r="FKX162" s="1"/>
      <c r="FKY162" s="1"/>
      <c r="FKZ162" s="1"/>
      <c r="FLA162" s="1"/>
      <c r="FLB162" s="1"/>
      <c r="FLC162" s="1"/>
      <c r="FLD162" s="1"/>
      <c r="FLE162" s="1"/>
      <c r="FLF162" s="1"/>
      <c r="FLG162" s="1"/>
      <c r="FLH162" s="1"/>
      <c r="FLI162" s="1"/>
      <c r="FLJ162" s="1"/>
      <c r="FLK162" s="1"/>
      <c r="FLL162" s="1"/>
      <c r="FLM162" s="1"/>
      <c r="FLN162" s="1"/>
      <c r="FLO162" s="1"/>
      <c r="FLP162" s="1"/>
      <c r="FLQ162" s="1"/>
      <c r="FLR162" s="1"/>
      <c r="FLS162" s="1"/>
      <c r="FLT162" s="1"/>
      <c r="FLU162" s="1"/>
      <c r="FLV162" s="1"/>
      <c r="FLW162" s="1"/>
      <c r="FLX162" s="1"/>
      <c r="FLY162" s="1"/>
      <c r="FLZ162" s="1"/>
      <c r="FMA162" s="1"/>
      <c r="FMB162" s="1"/>
      <c r="FMC162" s="1"/>
      <c r="FMD162" s="1"/>
      <c r="FME162" s="1"/>
      <c r="FMF162" s="1"/>
      <c r="FMG162" s="1"/>
      <c r="FMH162" s="1"/>
      <c r="FMI162" s="1"/>
      <c r="FMJ162" s="1"/>
      <c r="FMK162" s="1"/>
      <c r="FML162" s="1"/>
      <c r="FMM162" s="1"/>
      <c r="FMN162" s="1"/>
      <c r="FMO162" s="1"/>
      <c r="FMP162" s="1"/>
      <c r="FMQ162" s="1"/>
      <c r="FMR162" s="1"/>
      <c r="FMS162" s="1"/>
      <c r="FMT162" s="1"/>
      <c r="FMU162" s="1"/>
      <c r="FMV162" s="1"/>
      <c r="FMW162" s="1"/>
      <c r="FMX162" s="1"/>
      <c r="FMY162" s="1"/>
      <c r="FMZ162" s="1"/>
      <c r="FNA162" s="1"/>
      <c r="FNB162" s="1"/>
      <c r="FNC162" s="1"/>
      <c r="FND162" s="1"/>
      <c r="FNE162" s="1"/>
      <c r="FNF162" s="1"/>
      <c r="FNG162" s="1"/>
      <c r="FNH162" s="1"/>
      <c r="FNI162" s="1"/>
      <c r="FNJ162" s="1"/>
      <c r="FNK162" s="1"/>
      <c r="FNL162" s="1"/>
      <c r="FNM162" s="1"/>
      <c r="FNN162" s="1"/>
      <c r="FNO162" s="1"/>
      <c r="FNP162" s="1"/>
      <c r="FNQ162" s="1"/>
      <c r="FNR162" s="1"/>
      <c r="FNS162" s="1"/>
      <c r="FNT162" s="1"/>
      <c r="FNU162" s="1"/>
      <c r="FNV162" s="1"/>
      <c r="FNW162" s="1"/>
      <c r="FNX162" s="1"/>
      <c r="FNY162" s="1"/>
      <c r="FNZ162" s="1"/>
      <c r="FOA162" s="1"/>
      <c r="FOB162" s="1"/>
      <c r="FOC162" s="1"/>
      <c r="FOD162" s="1"/>
      <c r="FOE162" s="1"/>
      <c r="FOF162" s="1"/>
      <c r="FOG162" s="1"/>
      <c r="FOH162" s="1"/>
      <c r="FOI162" s="1"/>
      <c r="FOJ162" s="1"/>
      <c r="FOK162" s="1"/>
      <c r="FOL162" s="1"/>
      <c r="FOM162" s="1"/>
      <c r="FON162" s="1"/>
      <c r="FOO162" s="1"/>
      <c r="FOP162" s="1"/>
      <c r="FOQ162" s="1"/>
      <c r="FOR162" s="1"/>
      <c r="FOS162" s="1"/>
      <c r="FOT162" s="1"/>
      <c r="FOU162" s="1"/>
      <c r="FOV162" s="1"/>
      <c r="FOW162" s="1"/>
      <c r="FOX162" s="1"/>
      <c r="FOY162" s="1"/>
      <c r="FOZ162" s="1"/>
      <c r="FPA162" s="1"/>
      <c r="FPB162" s="1"/>
      <c r="FPC162" s="1"/>
      <c r="FPD162" s="1"/>
      <c r="FPE162" s="1"/>
      <c r="FPF162" s="1"/>
      <c r="FPG162" s="1"/>
      <c r="FPH162" s="1"/>
      <c r="FPI162" s="1"/>
      <c r="FPJ162" s="1"/>
      <c r="FPK162" s="1"/>
      <c r="FPL162" s="1"/>
      <c r="FPM162" s="1"/>
      <c r="FPN162" s="1"/>
      <c r="FPO162" s="1"/>
      <c r="FPP162" s="1"/>
      <c r="FPQ162" s="1"/>
      <c r="FPR162" s="1"/>
      <c r="FPS162" s="1"/>
      <c r="FPT162" s="1"/>
      <c r="FPU162" s="1"/>
      <c r="FPV162" s="1"/>
      <c r="FPW162" s="1"/>
      <c r="FPX162" s="1"/>
      <c r="FPY162" s="1"/>
      <c r="FPZ162" s="1"/>
      <c r="FQA162" s="1"/>
      <c r="FQB162" s="1"/>
      <c r="FQC162" s="1"/>
      <c r="FQD162" s="1"/>
      <c r="FQE162" s="1"/>
      <c r="FQF162" s="1"/>
      <c r="FQG162" s="1"/>
      <c r="FQH162" s="1"/>
      <c r="FQI162" s="1"/>
      <c r="FQJ162" s="1"/>
      <c r="FQK162" s="1"/>
      <c r="FQL162" s="1"/>
      <c r="FQM162" s="1"/>
      <c r="FQN162" s="1"/>
      <c r="FQO162" s="1"/>
      <c r="FQP162" s="1"/>
      <c r="FQQ162" s="1"/>
      <c r="FQR162" s="1"/>
      <c r="FQS162" s="1"/>
      <c r="FQT162" s="1"/>
      <c r="FQU162" s="1"/>
      <c r="FQV162" s="1"/>
      <c r="FQW162" s="1"/>
      <c r="FQX162" s="1"/>
      <c r="FQY162" s="1"/>
      <c r="FQZ162" s="1"/>
      <c r="FRA162" s="1"/>
      <c r="FRB162" s="1"/>
      <c r="FRC162" s="1"/>
      <c r="FRD162" s="1"/>
      <c r="FRE162" s="1"/>
      <c r="FRF162" s="1"/>
      <c r="FRG162" s="1"/>
      <c r="FRH162" s="1"/>
      <c r="FRI162" s="1"/>
      <c r="FRJ162" s="1"/>
      <c r="FRK162" s="1"/>
      <c r="FRL162" s="1"/>
      <c r="FRM162" s="1"/>
      <c r="FRN162" s="1"/>
      <c r="FRO162" s="1"/>
      <c r="FRP162" s="1"/>
      <c r="FRQ162" s="1"/>
      <c r="FRR162" s="1"/>
      <c r="FRS162" s="1"/>
      <c r="FRT162" s="1"/>
      <c r="FRU162" s="1"/>
      <c r="FRV162" s="1"/>
      <c r="FRW162" s="1"/>
      <c r="FRX162" s="1"/>
      <c r="FRY162" s="1"/>
      <c r="FRZ162" s="1"/>
      <c r="FSA162" s="1"/>
      <c r="FSB162" s="1"/>
      <c r="FSC162" s="1"/>
      <c r="FSD162" s="1"/>
      <c r="FSE162" s="1"/>
      <c r="FSF162" s="1"/>
      <c r="FSG162" s="1"/>
      <c r="FSH162" s="1"/>
      <c r="FSI162" s="1"/>
      <c r="FSJ162" s="1"/>
      <c r="FSK162" s="1"/>
      <c r="FSL162" s="1"/>
      <c r="FSM162" s="1"/>
      <c r="FSN162" s="1"/>
      <c r="FSO162" s="1"/>
      <c r="FSP162" s="1"/>
      <c r="FSQ162" s="1"/>
      <c r="FSR162" s="1"/>
      <c r="FSS162" s="1"/>
      <c r="FST162" s="1"/>
      <c r="FSU162" s="1"/>
      <c r="FSV162" s="1"/>
      <c r="FSW162" s="1"/>
      <c r="FSX162" s="1"/>
      <c r="FSY162" s="1"/>
      <c r="FSZ162" s="1"/>
      <c r="FTA162" s="1"/>
      <c r="FTB162" s="1"/>
      <c r="FTC162" s="1"/>
      <c r="FTD162" s="1"/>
      <c r="FTE162" s="1"/>
      <c r="FTF162" s="1"/>
      <c r="FTG162" s="1"/>
      <c r="FTH162" s="1"/>
      <c r="FTI162" s="1"/>
      <c r="FTJ162" s="1"/>
      <c r="FTK162" s="1"/>
      <c r="FTL162" s="1"/>
      <c r="FTM162" s="1"/>
      <c r="FTN162" s="1"/>
      <c r="FTO162" s="1"/>
      <c r="FTP162" s="1"/>
      <c r="FTQ162" s="1"/>
      <c r="FTR162" s="1"/>
      <c r="FTS162" s="1"/>
      <c r="FTT162" s="1"/>
      <c r="FTU162" s="1"/>
      <c r="FTV162" s="1"/>
      <c r="FTW162" s="1"/>
      <c r="FTX162" s="1"/>
      <c r="FTY162" s="1"/>
      <c r="FTZ162" s="1"/>
      <c r="FUA162" s="1"/>
      <c r="FUB162" s="1"/>
      <c r="FUC162" s="1"/>
      <c r="FUD162" s="1"/>
      <c r="FUE162" s="1"/>
      <c r="FUF162" s="1"/>
      <c r="FUG162" s="1"/>
      <c r="FUH162" s="1"/>
      <c r="FUI162" s="1"/>
      <c r="FUJ162" s="1"/>
      <c r="FUK162" s="1"/>
      <c r="FUL162" s="1"/>
      <c r="FUM162" s="1"/>
      <c r="FUN162" s="1"/>
      <c r="FUO162" s="1"/>
      <c r="FUP162" s="1"/>
      <c r="FUQ162" s="1"/>
      <c r="FUR162" s="1"/>
      <c r="FUS162" s="1"/>
      <c r="FUT162" s="1"/>
      <c r="FUU162" s="1"/>
      <c r="FUV162" s="1"/>
      <c r="FUW162" s="1"/>
      <c r="FUX162" s="1"/>
      <c r="FUY162" s="1"/>
      <c r="FUZ162" s="1"/>
      <c r="FVA162" s="1"/>
      <c r="FVB162" s="1"/>
      <c r="FVC162" s="1"/>
      <c r="FVD162" s="1"/>
      <c r="FVE162" s="1"/>
      <c r="FVF162" s="1"/>
      <c r="FVG162" s="1"/>
      <c r="FVH162" s="1"/>
      <c r="FVI162" s="1"/>
      <c r="FVJ162" s="1"/>
      <c r="FVK162" s="1"/>
      <c r="FVL162" s="1"/>
      <c r="FVM162" s="1"/>
      <c r="FVN162" s="1"/>
      <c r="FVO162" s="1"/>
      <c r="FVP162" s="1"/>
      <c r="FVQ162" s="1"/>
      <c r="FVR162" s="1"/>
      <c r="FVS162" s="1"/>
      <c r="FVT162" s="1"/>
      <c r="FVU162" s="1"/>
      <c r="FVV162" s="1"/>
      <c r="FVW162" s="1"/>
      <c r="FVX162" s="1"/>
      <c r="FVY162" s="1"/>
      <c r="FVZ162" s="1"/>
      <c r="FWA162" s="1"/>
      <c r="FWB162" s="1"/>
      <c r="FWC162" s="1"/>
      <c r="FWD162" s="1"/>
      <c r="FWE162" s="1"/>
      <c r="FWF162" s="1"/>
      <c r="FWG162" s="1"/>
      <c r="FWH162" s="1"/>
      <c r="FWI162" s="1"/>
      <c r="FWJ162" s="1"/>
      <c r="FWK162" s="1"/>
      <c r="FWL162" s="1"/>
      <c r="FWM162" s="1"/>
      <c r="FWN162" s="1"/>
      <c r="FWO162" s="1"/>
      <c r="FWP162" s="1"/>
      <c r="FWQ162" s="1"/>
      <c r="FWR162" s="1"/>
      <c r="FWS162" s="1"/>
      <c r="FWT162" s="1"/>
      <c r="FWU162" s="1"/>
      <c r="FWV162" s="1"/>
      <c r="FWW162" s="1"/>
      <c r="FWX162" s="1"/>
      <c r="FWY162" s="1"/>
      <c r="FWZ162" s="1"/>
      <c r="FXA162" s="1"/>
      <c r="FXB162" s="1"/>
      <c r="FXC162" s="1"/>
      <c r="FXD162" s="1"/>
      <c r="FXE162" s="1"/>
      <c r="FXF162" s="1"/>
      <c r="FXG162" s="1"/>
      <c r="FXH162" s="1"/>
      <c r="FXI162" s="1"/>
      <c r="FXJ162" s="1"/>
      <c r="FXK162" s="1"/>
      <c r="FXL162" s="1"/>
      <c r="FXM162" s="1"/>
      <c r="FXN162" s="1"/>
      <c r="FXO162" s="1"/>
      <c r="FXP162" s="1"/>
      <c r="FXQ162" s="1"/>
      <c r="FXR162" s="1"/>
      <c r="FXS162" s="1"/>
      <c r="FXT162" s="1"/>
      <c r="FXU162" s="1"/>
      <c r="FXV162" s="1"/>
      <c r="FXW162" s="1"/>
      <c r="FXX162" s="1"/>
      <c r="FXY162" s="1"/>
      <c r="FXZ162" s="1"/>
      <c r="FYA162" s="1"/>
      <c r="FYB162" s="1"/>
      <c r="FYC162" s="1"/>
      <c r="FYD162" s="1"/>
      <c r="FYE162" s="1"/>
      <c r="FYF162" s="1"/>
      <c r="FYG162" s="1"/>
      <c r="FYH162" s="1"/>
      <c r="FYI162" s="1"/>
      <c r="FYJ162" s="1"/>
      <c r="FYK162" s="1"/>
      <c r="FYL162" s="1"/>
      <c r="FYM162" s="1"/>
      <c r="FYN162" s="1"/>
      <c r="FYO162" s="1"/>
      <c r="FYP162" s="1"/>
      <c r="FYQ162" s="1"/>
      <c r="FYR162" s="1"/>
      <c r="FYS162" s="1"/>
      <c r="FYT162" s="1"/>
      <c r="FYU162" s="1"/>
      <c r="FYV162" s="1"/>
      <c r="FYW162" s="1"/>
      <c r="FYX162" s="1"/>
      <c r="FYY162" s="1"/>
      <c r="FYZ162" s="1"/>
      <c r="FZA162" s="1"/>
      <c r="FZB162" s="1"/>
      <c r="FZC162" s="1"/>
      <c r="FZD162" s="1"/>
      <c r="FZE162" s="1"/>
      <c r="FZF162" s="1"/>
      <c r="FZG162" s="1"/>
      <c r="FZH162" s="1"/>
      <c r="FZI162" s="1"/>
      <c r="FZJ162" s="1"/>
      <c r="FZK162" s="1"/>
      <c r="FZL162" s="1"/>
      <c r="FZM162" s="1"/>
      <c r="FZN162" s="1"/>
      <c r="FZO162" s="1"/>
      <c r="FZP162" s="1"/>
      <c r="FZQ162" s="1"/>
      <c r="FZR162" s="1"/>
      <c r="FZS162" s="1"/>
      <c r="FZT162" s="1"/>
      <c r="FZU162" s="1"/>
      <c r="FZV162" s="1"/>
      <c r="FZW162" s="1"/>
      <c r="FZX162" s="1"/>
      <c r="FZY162" s="1"/>
      <c r="FZZ162" s="1"/>
      <c r="GAA162" s="1"/>
      <c r="GAB162" s="1"/>
      <c r="GAC162" s="1"/>
      <c r="GAD162" s="1"/>
      <c r="GAE162" s="1"/>
      <c r="GAF162" s="1"/>
      <c r="GAG162" s="1"/>
      <c r="GAH162" s="1"/>
      <c r="GAI162" s="1"/>
      <c r="GAJ162" s="1"/>
      <c r="GAK162" s="1"/>
      <c r="GAL162" s="1"/>
      <c r="GAM162" s="1"/>
      <c r="GAN162" s="1"/>
      <c r="GAO162" s="1"/>
      <c r="GAP162" s="1"/>
      <c r="GAQ162" s="1"/>
      <c r="GAR162" s="1"/>
      <c r="GAS162" s="1"/>
      <c r="GAT162" s="1"/>
      <c r="GAU162" s="1"/>
      <c r="GAV162" s="1"/>
      <c r="GAW162" s="1"/>
      <c r="GAX162" s="1"/>
      <c r="GAY162" s="1"/>
      <c r="GAZ162" s="1"/>
      <c r="GBA162" s="1"/>
      <c r="GBB162" s="1"/>
      <c r="GBC162" s="1"/>
      <c r="GBD162" s="1"/>
      <c r="GBE162" s="1"/>
      <c r="GBF162" s="1"/>
      <c r="GBG162" s="1"/>
      <c r="GBH162" s="1"/>
      <c r="GBI162" s="1"/>
      <c r="GBJ162" s="1"/>
      <c r="GBK162" s="1"/>
      <c r="GBL162" s="1"/>
      <c r="GBM162" s="1"/>
      <c r="GBN162" s="1"/>
      <c r="GBO162" s="1"/>
      <c r="GBP162" s="1"/>
      <c r="GBQ162" s="1"/>
      <c r="GBR162" s="1"/>
      <c r="GBS162" s="1"/>
      <c r="GBT162" s="1"/>
      <c r="GBU162" s="1"/>
      <c r="GBV162" s="1"/>
      <c r="GBW162" s="1"/>
      <c r="GBX162" s="1"/>
      <c r="GBY162" s="1"/>
      <c r="GBZ162" s="1"/>
      <c r="GCA162" s="1"/>
      <c r="GCB162" s="1"/>
      <c r="GCC162" s="1"/>
      <c r="GCD162" s="1"/>
      <c r="GCE162" s="1"/>
      <c r="GCF162" s="1"/>
      <c r="GCG162" s="1"/>
      <c r="GCH162" s="1"/>
      <c r="GCI162" s="1"/>
      <c r="GCJ162" s="1"/>
      <c r="GCK162" s="1"/>
      <c r="GCL162" s="1"/>
      <c r="GCM162" s="1"/>
      <c r="GCN162" s="1"/>
      <c r="GCO162" s="1"/>
      <c r="GCP162" s="1"/>
      <c r="GCQ162" s="1"/>
      <c r="GCR162" s="1"/>
      <c r="GCS162" s="1"/>
      <c r="GCT162" s="1"/>
      <c r="GCU162" s="1"/>
      <c r="GCV162" s="1"/>
      <c r="GCW162" s="1"/>
      <c r="GCX162" s="1"/>
      <c r="GCY162" s="1"/>
      <c r="GCZ162" s="1"/>
      <c r="GDA162" s="1"/>
      <c r="GDB162" s="1"/>
      <c r="GDC162" s="1"/>
      <c r="GDD162" s="1"/>
      <c r="GDE162" s="1"/>
      <c r="GDF162" s="1"/>
      <c r="GDG162" s="1"/>
      <c r="GDH162" s="1"/>
      <c r="GDI162" s="1"/>
      <c r="GDJ162" s="1"/>
      <c r="GDK162" s="1"/>
      <c r="GDL162" s="1"/>
      <c r="GDM162" s="1"/>
      <c r="GDN162" s="1"/>
      <c r="GDO162" s="1"/>
      <c r="GDP162" s="1"/>
      <c r="GDQ162" s="1"/>
      <c r="GDR162" s="1"/>
      <c r="GDS162" s="1"/>
      <c r="GDT162" s="1"/>
      <c r="GDU162" s="1"/>
      <c r="GDV162" s="1"/>
      <c r="GDW162" s="1"/>
      <c r="GDX162" s="1"/>
      <c r="GDY162" s="1"/>
      <c r="GDZ162" s="1"/>
      <c r="GEA162" s="1"/>
      <c r="GEB162" s="1"/>
      <c r="GEC162" s="1"/>
      <c r="GED162" s="1"/>
      <c r="GEE162" s="1"/>
      <c r="GEF162" s="1"/>
      <c r="GEG162" s="1"/>
      <c r="GEH162" s="1"/>
      <c r="GEI162" s="1"/>
      <c r="GEJ162" s="1"/>
      <c r="GEK162" s="1"/>
      <c r="GEL162" s="1"/>
      <c r="GEM162" s="1"/>
      <c r="GEN162" s="1"/>
      <c r="GEO162" s="1"/>
      <c r="GEP162" s="1"/>
      <c r="GEQ162" s="1"/>
      <c r="GER162" s="1"/>
      <c r="GES162" s="1"/>
      <c r="GET162" s="1"/>
      <c r="GEU162" s="1"/>
      <c r="GEV162" s="1"/>
      <c r="GEW162" s="1"/>
      <c r="GEX162" s="1"/>
      <c r="GEY162" s="1"/>
      <c r="GEZ162" s="1"/>
      <c r="GFA162" s="1"/>
      <c r="GFB162" s="1"/>
      <c r="GFC162" s="1"/>
      <c r="GFD162" s="1"/>
      <c r="GFE162" s="1"/>
      <c r="GFF162" s="1"/>
      <c r="GFG162" s="1"/>
      <c r="GFH162" s="1"/>
      <c r="GFI162" s="1"/>
      <c r="GFJ162" s="1"/>
      <c r="GFK162" s="1"/>
      <c r="GFL162" s="1"/>
      <c r="GFM162" s="1"/>
      <c r="GFN162" s="1"/>
      <c r="GFO162" s="1"/>
      <c r="GFP162" s="1"/>
      <c r="GFQ162" s="1"/>
      <c r="GFR162" s="1"/>
      <c r="GFS162" s="1"/>
      <c r="GFT162" s="1"/>
      <c r="GFU162" s="1"/>
      <c r="GFV162" s="1"/>
      <c r="GFW162" s="1"/>
      <c r="GFX162" s="1"/>
      <c r="GFY162" s="1"/>
      <c r="GFZ162" s="1"/>
      <c r="GGA162" s="1"/>
      <c r="GGB162" s="1"/>
      <c r="GGC162" s="1"/>
      <c r="GGD162" s="1"/>
      <c r="GGE162" s="1"/>
      <c r="GGF162" s="1"/>
      <c r="GGG162" s="1"/>
      <c r="GGH162" s="1"/>
      <c r="GGI162" s="1"/>
      <c r="GGJ162" s="1"/>
      <c r="GGK162" s="1"/>
      <c r="GGL162" s="1"/>
      <c r="GGM162" s="1"/>
      <c r="GGN162" s="1"/>
      <c r="GGO162" s="1"/>
      <c r="GGP162" s="1"/>
      <c r="GGQ162" s="1"/>
      <c r="GGR162" s="1"/>
      <c r="GGS162" s="1"/>
      <c r="GGT162" s="1"/>
      <c r="GGU162" s="1"/>
      <c r="GGV162" s="1"/>
      <c r="GGW162" s="1"/>
      <c r="GGX162" s="1"/>
      <c r="GGY162" s="1"/>
      <c r="GGZ162" s="1"/>
      <c r="GHA162" s="1"/>
      <c r="GHB162" s="1"/>
      <c r="GHC162" s="1"/>
      <c r="GHD162" s="1"/>
      <c r="GHE162" s="1"/>
      <c r="GHF162" s="1"/>
      <c r="GHG162" s="1"/>
      <c r="GHH162" s="1"/>
      <c r="GHI162" s="1"/>
      <c r="GHJ162" s="1"/>
      <c r="GHK162" s="1"/>
      <c r="GHL162" s="1"/>
      <c r="GHM162" s="1"/>
      <c r="GHN162" s="1"/>
      <c r="GHO162" s="1"/>
      <c r="GHP162" s="1"/>
      <c r="GHQ162" s="1"/>
      <c r="GHR162" s="1"/>
      <c r="GHS162" s="1"/>
      <c r="GHT162" s="1"/>
      <c r="GHU162" s="1"/>
      <c r="GHV162" s="1"/>
      <c r="GHW162" s="1"/>
      <c r="GHX162" s="1"/>
      <c r="GHY162" s="1"/>
      <c r="GHZ162" s="1"/>
      <c r="GIA162" s="1"/>
      <c r="GIB162" s="1"/>
      <c r="GIC162" s="1"/>
      <c r="GID162" s="1"/>
      <c r="GIE162" s="1"/>
      <c r="GIF162" s="1"/>
      <c r="GIG162" s="1"/>
      <c r="GIH162" s="1"/>
      <c r="GII162" s="1"/>
      <c r="GIJ162" s="1"/>
      <c r="GIK162" s="1"/>
      <c r="GIL162" s="1"/>
      <c r="GIM162" s="1"/>
      <c r="GIN162" s="1"/>
      <c r="GIO162" s="1"/>
      <c r="GIP162" s="1"/>
      <c r="GIQ162" s="1"/>
      <c r="GIR162" s="1"/>
      <c r="GIS162" s="1"/>
      <c r="GIT162" s="1"/>
      <c r="GIU162" s="1"/>
      <c r="GIV162" s="1"/>
      <c r="GIW162" s="1"/>
      <c r="GIX162" s="1"/>
      <c r="GIY162" s="1"/>
      <c r="GIZ162" s="1"/>
      <c r="GJA162" s="1"/>
      <c r="GJB162" s="1"/>
      <c r="GJC162" s="1"/>
      <c r="GJD162" s="1"/>
      <c r="GJE162" s="1"/>
      <c r="GJF162" s="1"/>
      <c r="GJG162" s="1"/>
      <c r="GJH162" s="1"/>
      <c r="GJI162" s="1"/>
      <c r="GJJ162" s="1"/>
      <c r="GJK162" s="1"/>
      <c r="GJL162" s="1"/>
      <c r="GJM162" s="1"/>
      <c r="GJN162" s="1"/>
      <c r="GJO162" s="1"/>
      <c r="GJP162" s="1"/>
      <c r="GJQ162" s="1"/>
      <c r="GJR162" s="1"/>
      <c r="GJS162" s="1"/>
      <c r="GJT162" s="1"/>
      <c r="GJU162" s="1"/>
      <c r="GJV162" s="1"/>
      <c r="GJW162" s="1"/>
      <c r="GJX162" s="1"/>
      <c r="GJY162" s="1"/>
      <c r="GJZ162" s="1"/>
      <c r="GKA162" s="1"/>
      <c r="GKB162" s="1"/>
      <c r="GKC162" s="1"/>
      <c r="GKD162" s="1"/>
      <c r="GKE162" s="1"/>
      <c r="GKF162" s="1"/>
      <c r="GKG162" s="1"/>
      <c r="GKH162" s="1"/>
      <c r="GKI162" s="1"/>
      <c r="GKJ162" s="1"/>
      <c r="GKK162" s="1"/>
      <c r="GKL162" s="1"/>
      <c r="GKM162" s="1"/>
      <c r="GKN162" s="1"/>
      <c r="GKO162" s="1"/>
      <c r="GKP162" s="1"/>
      <c r="GKQ162" s="1"/>
      <c r="GKR162" s="1"/>
      <c r="GKS162" s="1"/>
      <c r="GKT162" s="1"/>
      <c r="GKU162" s="1"/>
      <c r="GKV162" s="1"/>
      <c r="GKW162" s="1"/>
      <c r="GKX162" s="1"/>
      <c r="GKY162" s="1"/>
      <c r="GKZ162" s="1"/>
      <c r="GLA162" s="1"/>
      <c r="GLB162" s="1"/>
      <c r="GLC162" s="1"/>
      <c r="GLD162" s="1"/>
      <c r="GLE162" s="1"/>
      <c r="GLF162" s="1"/>
      <c r="GLG162" s="1"/>
      <c r="GLH162" s="1"/>
      <c r="GLI162" s="1"/>
      <c r="GLJ162" s="1"/>
      <c r="GLK162" s="1"/>
      <c r="GLL162" s="1"/>
      <c r="GLM162" s="1"/>
      <c r="GLN162" s="1"/>
      <c r="GLO162" s="1"/>
      <c r="GLP162" s="1"/>
      <c r="GLQ162" s="1"/>
      <c r="GLR162" s="1"/>
      <c r="GLS162" s="1"/>
      <c r="GLT162" s="1"/>
      <c r="GLU162" s="1"/>
      <c r="GLV162" s="1"/>
      <c r="GLW162" s="1"/>
      <c r="GLX162" s="1"/>
      <c r="GLY162" s="1"/>
      <c r="GLZ162" s="1"/>
      <c r="GMA162" s="1"/>
      <c r="GMB162" s="1"/>
      <c r="GMC162" s="1"/>
      <c r="GMD162" s="1"/>
      <c r="GME162" s="1"/>
      <c r="GMF162" s="1"/>
      <c r="GMG162" s="1"/>
      <c r="GMH162" s="1"/>
      <c r="GMI162" s="1"/>
      <c r="GMJ162" s="1"/>
      <c r="GMK162" s="1"/>
      <c r="GML162" s="1"/>
      <c r="GMM162" s="1"/>
      <c r="GMN162" s="1"/>
      <c r="GMO162" s="1"/>
      <c r="GMP162" s="1"/>
      <c r="GMQ162" s="1"/>
      <c r="GMR162" s="1"/>
      <c r="GMS162" s="1"/>
      <c r="GMT162" s="1"/>
      <c r="GMU162" s="1"/>
      <c r="GMV162" s="1"/>
      <c r="GMW162" s="1"/>
      <c r="GMX162" s="1"/>
      <c r="GMY162" s="1"/>
      <c r="GMZ162" s="1"/>
      <c r="GNA162" s="1"/>
      <c r="GNB162" s="1"/>
      <c r="GNC162" s="1"/>
      <c r="GND162" s="1"/>
      <c r="GNE162" s="1"/>
      <c r="GNF162" s="1"/>
      <c r="GNG162" s="1"/>
      <c r="GNH162" s="1"/>
      <c r="GNI162" s="1"/>
      <c r="GNJ162" s="1"/>
      <c r="GNK162" s="1"/>
      <c r="GNL162" s="1"/>
      <c r="GNM162" s="1"/>
      <c r="GNN162" s="1"/>
      <c r="GNO162" s="1"/>
      <c r="GNP162" s="1"/>
      <c r="GNQ162" s="1"/>
      <c r="GNR162" s="1"/>
      <c r="GNS162" s="1"/>
      <c r="GNT162" s="1"/>
      <c r="GNU162" s="1"/>
      <c r="GNV162" s="1"/>
      <c r="GNW162" s="1"/>
      <c r="GNX162" s="1"/>
      <c r="GNY162" s="1"/>
      <c r="GNZ162" s="1"/>
      <c r="GOA162" s="1"/>
      <c r="GOB162" s="1"/>
      <c r="GOC162" s="1"/>
      <c r="GOD162" s="1"/>
      <c r="GOE162" s="1"/>
      <c r="GOF162" s="1"/>
      <c r="GOG162" s="1"/>
      <c r="GOH162" s="1"/>
      <c r="GOI162" s="1"/>
      <c r="GOJ162" s="1"/>
      <c r="GOK162" s="1"/>
      <c r="GOL162" s="1"/>
      <c r="GOM162" s="1"/>
      <c r="GON162" s="1"/>
      <c r="GOO162" s="1"/>
      <c r="GOP162" s="1"/>
      <c r="GOQ162" s="1"/>
      <c r="GOR162" s="1"/>
      <c r="GOS162" s="1"/>
      <c r="GOT162" s="1"/>
      <c r="GOU162" s="1"/>
      <c r="GOV162" s="1"/>
      <c r="GOW162" s="1"/>
      <c r="GOX162" s="1"/>
      <c r="GOY162" s="1"/>
      <c r="GOZ162" s="1"/>
      <c r="GPA162" s="1"/>
      <c r="GPB162" s="1"/>
      <c r="GPC162" s="1"/>
      <c r="GPD162" s="1"/>
      <c r="GPE162" s="1"/>
      <c r="GPF162" s="1"/>
      <c r="GPG162" s="1"/>
      <c r="GPH162" s="1"/>
      <c r="GPI162" s="1"/>
      <c r="GPJ162" s="1"/>
      <c r="GPK162" s="1"/>
      <c r="GPL162" s="1"/>
      <c r="GPM162" s="1"/>
      <c r="GPN162" s="1"/>
      <c r="GPO162" s="1"/>
      <c r="GPP162" s="1"/>
      <c r="GPQ162" s="1"/>
      <c r="GPR162" s="1"/>
      <c r="GPS162" s="1"/>
      <c r="GPT162" s="1"/>
      <c r="GPU162" s="1"/>
      <c r="GPV162" s="1"/>
      <c r="GPW162" s="1"/>
      <c r="GPX162" s="1"/>
      <c r="GPY162" s="1"/>
      <c r="GPZ162" s="1"/>
      <c r="GQA162" s="1"/>
      <c r="GQB162" s="1"/>
      <c r="GQC162" s="1"/>
      <c r="GQD162" s="1"/>
      <c r="GQE162" s="1"/>
      <c r="GQF162" s="1"/>
      <c r="GQG162" s="1"/>
      <c r="GQH162" s="1"/>
      <c r="GQI162" s="1"/>
      <c r="GQJ162" s="1"/>
      <c r="GQK162" s="1"/>
      <c r="GQL162" s="1"/>
      <c r="GQM162" s="1"/>
      <c r="GQN162" s="1"/>
      <c r="GQO162" s="1"/>
      <c r="GQP162" s="1"/>
      <c r="GQQ162" s="1"/>
      <c r="GQR162" s="1"/>
      <c r="GQS162" s="1"/>
      <c r="GQT162" s="1"/>
      <c r="GQU162" s="1"/>
      <c r="GQV162" s="1"/>
      <c r="GQW162" s="1"/>
      <c r="GQX162" s="1"/>
      <c r="GQY162" s="1"/>
      <c r="GQZ162" s="1"/>
      <c r="GRA162" s="1"/>
      <c r="GRB162" s="1"/>
      <c r="GRC162" s="1"/>
      <c r="GRD162" s="1"/>
      <c r="GRE162" s="1"/>
      <c r="GRF162" s="1"/>
      <c r="GRG162" s="1"/>
      <c r="GRH162" s="1"/>
      <c r="GRI162" s="1"/>
      <c r="GRJ162" s="1"/>
      <c r="GRK162" s="1"/>
      <c r="GRL162" s="1"/>
      <c r="GRM162" s="1"/>
      <c r="GRN162" s="1"/>
      <c r="GRO162" s="1"/>
      <c r="GRP162" s="1"/>
      <c r="GRQ162" s="1"/>
      <c r="GRR162" s="1"/>
      <c r="GRS162" s="1"/>
      <c r="GRT162" s="1"/>
      <c r="GRU162" s="1"/>
      <c r="GRV162" s="1"/>
      <c r="GRW162" s="1"/>
      <c r="GRX162" s="1"/>
      <c r="GRY162" s="1"/>
      <c r="GRZ162" s="1"/>
      <c r="GSA162" s="1"/>
      <c r="GSB162" s="1"/>
      <c r="GSC162" s="1"/>
      <c r="GSD162" s="1"/>
      <c r="GSE162" s="1"/>
      <c r="GSF162" s="1"/>
      <c r="GSG162" s="1"/>
      <c r="GSH162" s="1"/>
      <c r="GSI162" s="1"/>
      <c r="GSJ162" s="1"/>
      <c r="GSK162" s="1"/>
      <c r="GSL162" s="1"/>
      <c r="GSM162" s="1"/>
      <c r="GSN162" s="1"/>
      <c r="GSO162" s="1"/>
      <c r="GSP162" s="1"/>
      <c r="GSQ162" s="1"/>
      <c r="GSR162" s="1"/>
      <c r="GSS162" s="1"/>
      <c r="GST162" s="1"/>
      <c r="GSU162" s="1"/>
      <c r="GSV162" s="1"/>
      <c r="GSW162" s="1"/>
      <c r="GSX162" s="1"/>
      <c r="GSY162" s="1"/>
      <c r="GSZ162" s="1"/>
      <c r="GTA162" s="1"/>
      <c r="GTB162" s="1"/>
      <c r="GTC162" s="1"/>
      <c r="GTD162" s="1"/>
      <c r="GTE162" s="1"/>
      <c r="GTF162" s="1"/>
      <c r="GTG162" s="1"/>
      <c r="GTH162" s="1"/>
      <c r="GTI162" s="1"/>
      <c r="GTJ162" s="1"/>
      <c r="GTK162" s="1"/>
      <c r="GTL162" s="1"/>
      <c r="GTM162" s="1"/>
      <c r="GTN162" s="1"/>
      <c r="GTO162" s="1"/>
      <c r="GTP162" s="1"/>
      <c r="GTQ162" s="1"/>
      <c r="GTR162" s="1"/>
      <c r="GTS162" s="1"/>
      <c r="GTT162" s="1"/>
      <c r="GTU162" s="1"/>
      <c r="GTV162" s="1"/>
      <c r="GTW162" s="1"/>
      <c r="GTX162" s="1"/>
      <c r="GTY162" s="1"/>
      <c r="GTZ162" s="1"/>
      <c r="GUA162" s="1"/>
      <c r="GUB162" s="1"/>
      <c r="GUC162" s="1"/>
      <c r="GUD162" s="1"/>
      <c r="GUE162" s="1"/>
      <c r="GUF162" s="1"/>
      <c r="GUG162" s="1"/>
      <c r="GUH162" s="1"/>
      <c r="GUI162" s="1"/>
      <c r="GUJ162" s="1"/>
      <c r="GUK162" s="1"/>
      <c r="GUL162" s="1"/>
      <c r="GUM162" s="1"/>
      <c r="GUN162" s="1"/>
      <c r="GUO162" s="1"/>
      <c r="GUP162" s="1"/>
      <c r="GUQ162" s="1"/>
      <c r="GUR162" s="1"/>
      <c r="GUS162" s="1"/>
      <c r="GUT162" s="1"/>
      <c r="GUU162" s="1"/>
      <c r="GUV162" s="1"/>
      <c r="GUW162" s="1"/>
      <c r="GUX162" s="1"/>
      <c r="GUY162" s="1"/>
      <c r="GUZ162" s="1"/>
      <c r="GVA162" s="1"/>
      <c r="GVB162" s="1"/>
      <c r="GVC162" s="1"/>
      <c r="GVD162" s="1"/>
      <c r="GVE162" s="1"/>
      <c r="GVF162" s="1"/>
      <c r="GVG162" s="1"/>
      <c r="GVH162" s="1"/>
      <c r="GVI162" s="1"/>
      <c r="GVJ162" s="1"/>
      <c r="GVK162" s="1"/>
      <c r="GVL162" s="1"/>
      <c r="GVM162" s="1"/>
      <c r="GVN162" s="1"/>
      <c r="GVO162" s="1"/>
      <c r="GVP162" s="1"/>
      <c r="GVQ162" s="1"/>
      <c r="GVR162" s="1"/>
      <c r="GVS162" s="1"/>
      <c r="GVT162" s="1"/>
      <c r="GVU162" s="1"/>
      <c r="GVV162" s="1"/>
      <c r="GVW162" s="1"/>
      <c r="GVX162" s="1"/>
      <c r="GVY162" s="1"/>
      <c r="GVZ162" s="1"/>
      <c r="GWA162" s="1"/>
      <c r="GWB162" s="1"/>
      <c r="GWC162" s="1"/>
      <c r="GWD162" s="1"/>
      <c r="GWE162" s="1"/>
      <c r="GWF162" s="1"/>
      <c r="GWG162" s="1"/>
      <c r="GWH162" s="1"/>
      <c r="GWI162" s="1"/>
      <c r="GWJ162" s="1"/>
      <c r="GWK162" s="1"/>
      <c r="GWL162" s="1"/>
      <c r="GWM162" s="1"/>
      <c r="GWN162" s="1"/>
      <c r="GWO162" s="1"/>
      <c r="GWP162" s="1"/>
      <c r="GWQ162" s="1"/>
      <c r="GWR162" s="1"/>
      <c r="GWS162" s="1"/>
      <c r="GWT162" s="1"/>
      <c r="GWU162" s="1"/>
      <c r="GWV162" s="1"/>
      <c r="GWW162" s="1"/>
      <c r="GWX162" s="1"/>
      <c r="GWY162" s="1"/>
      <c r="GWZ162" s="1"/>
      <c r="GXA162" s="1"/>
      <c r="GXB162" s="1"/>
      <c r="GXC162" s="1"/>
      <c r="GXD162" s="1"/>
      <c r="GXE162" s="1"/>
      <c r="GXF162" s="1"/>
      <c r="GXG162" s="1"/>
      <c r="GXH162" s="1"/>
      <c r="GXI162" s="1"/>
      <c r="GXJ162" s="1"/>
      <c r="GXK162" s="1"/>
      <c r="GXL162" s="1"/>
      <c r="GXM162" s="1"/>
      <c r="GXN162" s="1"/>
      <c r="GXO162" s="1"/>
      <c r="GXP162" s="1"/>
      <c r="GXQ162" s="1"/>
      <c r="GXR162" s="1"/>
      <c r="GXS162" s="1"/>
      <c r="GXT162" s="1"/>
      <c r="GXU162" s="1"/>
      <c r="GXV162" s="1"/>
      <c r="GXW162" s="1"/>
      <c r="GXX162" s="1"/>
      <c r="GXY162" s="1"/>
      <c r="GXZ162" s="1"/>
      <c r="GYA162" s="1"/>
      <c r="GYB162" s="1"/>
      <c r="GYC162" s="1"/>
      <c r="GYD162" s="1"/>
      <c r="GYE162" s="1"/>
      <c r="GYF162" s="1"/>
      <c r="GYG162" s="1"/>
      <c r="GYH162" s="1"/>
      <c r="GYI162" s="1"/>
      <c r="GYJ162" s="1"/>
      <c r="GYK162" s="1"/>
      <c r="GYL162" s="1"/>
      <c r="GYM162" s="1"/>
      <c r="GYN162" s="1"/>
      <c r="GYO162" s="1"/>
      <c r="GYP162" s="1"/>
      <c r="GYQ162" s="1"/>
      <c r="GYR162" s="1"/>
      <c r="GYS162" s="1"/>
      <c r="GYT162" s="1"/>
      <c r="GYU162" s="1"/>
      <c r="GYV162" s="1"/>
      <c r="GYW162" s="1"/>
      <c r="GYX162" s="1"/>
      <c r="GYY162" s="1"/>
      <c r="GYZ162" s="1"/>
      <c r="GZA162" s="1"/>
      <c r="GZB162" s="1"/>
      <c r="GZC162" s="1"/>
      <c r="GZD162" s="1"/>
      <c r="GZE162" s="1"/>
      <c r="GZF162" s="1"/>
      <c r="GZG162" s="1"/>
      <c r="GZH162" s="1"/>
      <c r="GZI162" s="1"/>
      <c r="GZJ162" s="1"/>
      <c r="GZK162" s="1"/>
      <c r="GZL162" s="1"/>
      <c r="GZM162" s="1"/>
      <c r="GZN162" s="1"/>
      <c r="GZO162" s="1"/>
      <c r="GZP162" s="1"/>
      <c r="GZQ162" s="1"/>
      <c r="GZR162" s="1"/>
      <c r="GZS162" s="1"/>
      <c r="GZT162" s="1"/>
      <c r="GZU162" s="1"/>
      <c r="GZV162" s="1"/>
      <c r="GZW162" s="1"/>
      <c r="GZX162" s="1"/>
      <c r="GZY162" s="1"/>
      <c r="GZZ162" s="1"/>
      <c r="HAA162" s="1"/>
      <c r="HAB162" s="1"/>
      <c r="HAC162" s="1"/>
      <c r="HAD162" s="1"/>
      <c r="HAE162" s="1"/>
      <c r="HAF162" s="1"/>
      <c r="HAG162" s="1"/>
      <c r="HAH162" s="1"/>
      <c r="HAI162" s="1"/>
      <c r="HAJ162" s="1"/>
      <c r="HAK162" s="1"/>
      <c r="HAL162" s="1"/>
      <c r="HAM162" s="1"/>
      <c r="HAN162" s="1"/>
      <c r="HAO162" s="1"/>
      <c r="HAP162" s="1"/>
      <c r="HAQ162" s="1"/>
      <c r="HAR162" s="1"/>
      <c r="HAS162" s="1"/>
      <c r="HAT162" s="1"/>
      <c r="HAU162" s="1"/>
      <c r="HAV162" s="1"/>
      <c r="HAW162" s="1"/>
      <c r="HAX162" s="1"/>
      <c r="HAY162" s="1"/>
      <c r="HAZ162" s="1"/>
      <c r="HBA162" s="1"/>
      <c r="HBB162" s="1"/>
      <c r="HBC162" s="1"/>
      <c r="HBD162" s="1"/>
      <c r="HBE162" s="1"/>
      <c r="HBF162" s="1"/>
      <c r="HBG162" s="1"/>
      <c r="HBH162" s="1"/>
      <c r="HBI162" s="1"/>
      <c r="HBJ162" s="1"/>
      <c r="HBK162" s="1"/>
      <c r="HBL162" s="1"/>
      <c r="HBM162" s="1"/>
      <c r="HBN162" s="1"/>
      <c r="HBO162" s="1"/>
      <c r="HBP162" s="1"/>
      <c r="HBQ162" s="1"/>
      <c r="HBR162" s="1"/>
      <c r="HBS162" s="1"/>
      <c r="HBT162" s="1"/>
      <c r="HBU162" s="1"/>
      <c r="HBV162" s="1"/>
      <c r="HBW162" s="1"/>
      <c r="HBX162" s="1"/>
      <c r="HBY162" s="1"/>
      <c r="HBZ162" s="1"/>
      <c r="HCA162" s="1"/>
      <c r="HCB162" s="1"/>
      <c r="HCC162" s="1"/>
      <c r="HCD162" s="1"/>
      <c r="HCE162" s="1"/>
      <c r="HCF162" s="1"/>
      <c r="HCG162" s="1"/>
      <c r="HCH162" s="1"/>
      <c r="HCI162" s="1"/>
      <c r="HCJ162" s="1"/>
      <c r="HCK162" s="1"/>
      <c r="HCL162" s="1"/>
      <c r="HCM162" s="1"/>
      <c r="HCN162" s="1"/>
      <c r="HCO162" s="1"/>
      <c r="HCP162" s="1"/>
      <c r="HCQ162" s="1"/>
      <c r="HCR162" s="1"/>
      <c r="HCS162" s="1"/>
      <c r="HCT162" s="1"/>
      <c r="HCU162" s="1"/>
      <c r="HCV162" s="1"/>
      <c r="HCW162" s="1"/>
      <c r="HCX162" s="1"/>
      <c r="HCY162" s="1"/>
      <c r="HCZ162" s="1"/>
      <c r="HDA162" s="1"/>
      <c r="HDB162" s="1"/>
      <c r="HDC162" s="1"/>
      <c r="HDD162" s="1"/>
      <c r="HDE162" s="1"/>
      <c r="HDF162" s="1"/>
      <c r="HDG162" s="1"/>
      <c r="HDH162" s="1"/>
      <c r="HDI162" s="1"/>
      <c r="HDJ162" s="1"/>
      <c r="HDK162" s="1"/>
      <c r="HDL162" s="1"/>
      <c r="HDM162" s="1"/>
      <c r="HDN162" s="1"/>
      <c r="HDO162" s="1"/>
      <c r="HDP162" s="1"/>
      <c r="HDQ162" s="1"/>
      <c r="HDR162" s="1"/>
      <c r="HDS162" s="1"/>
      <c r="HDT162" s="1"/>
      <c r="HDU162" s="1"/>
      <c r="HDV162" s="1"/>
      <c r="HDW162" s="1"/>
      <c r="HDX162" s="1"/>
      <c r="HDY162" s="1"/>
      <c r="HDZ162" s="1"/>
      <c r="HEA162" s="1"/>
      <c r="HEB162" s="1"/>
      <c r="HEC162" s="1"/>
      <c r="HED162" s="1"/>
      <c r="HEE162" s="1"/>
      <c r="HEF162" s="1"/>
      <c r="HEG162" s="1"/>
      <c r="HEH162" s="1"/>
      <c r="HEI162" s="1"/>
      <c r="HEJ162" s="1"/>
      <c r="HEK162" s="1"/>
      <c r="HEL162" s="1"/>
      <c r="HEM162" s="1"/>
      <c r="HEN162" s="1"/>
      <c r="HEO162" s="1"/>
      <c r="HEP162" s="1"/>
      <c r="HEQ162" s="1"/>
      <c r="HER162" s="1"/>
      <c r="HES162" s="1"/>
      <c r="HET162" s="1"/>
      <c r="HEU162" s="1"/>
      <c r="HEV162" s="1"/>
      <c r="HEW162" s="1"/>
      <c r="HEX162" s="1"/>
      <c r="HEY162" s="1"/>
      <c r="HEZ162" s="1"/>
      <c r="HFA162" s="1"/>
      <c r="HFB162" s="1"/>
      <c r="HFC162" s="1"/>
      <c r="HFD162" s="1"/>
      <c r="HFE162" s="1"/>
      <c r="HFF162" s="1"/>
      <c r="HFG162" s="1"/>
      <c r="HFH162" s="1"/>
      <c r="HFI162" s="1"/>
      <c r="HFJ162" s="1"/>
      <c r="HFK162" s="1"/>
      <c r="HFL162" s="1"/>
      <c r="HFM162" s="1"/>
      <c r="HFN162" s="1"/>
      <c r="HFO162" s="1"/>
      <c r="HFP162" s="1"/>
      <c r="HFQ162" s="1"/>
      <c r="HFR162" s="1"/>
      <c r="HFS162" s="1"/>
      <c r="HFT162" s="1"/>
      <c r="HFU162" s="1"/>
      <c r="HFV162" s="1"/>
      <c r="HFW162" s="1"/>
      <c r="HFX162" s="1"/>
      <c r="HFY162" s="1"/>
      <c r="HFZ162" s="1"/>
      <c r="HGA162" s="1"/>
      <c r="HGB162" s="1"/>
      <c r="HGC162" s="1"/>
      <c r="HGD162" s="1"/>
      <c r="HGE162" s="1"/>
      <c r="HGF162" s="1"/>
      <c r="HGG162" s="1"/>
      <c r="HGH162" s="1"/>
      <c r="HGI162" s="1"/>
      <c r="HGJ162" s="1"/>
      <c r="HGK162" s="1"/>
      <c r="HGL162" s="1"/>
      <c r="HGM162" s="1"/>
      <c r="HGN162" s="1"/>
      <c r="HGO162" s="1"/>
      <c r="HGP162" s="1"/>
      <c r="HGQ162" s="1"/>
      <c r="HGR162" s="1"/>
      <c r="HGS162" s="1"/>
      <c r="HGT162" s="1"/>
      <c r="HGU162" s="1"/>
      <c r="HGV162" s="1"/>
      <c r="HGW162" s="1"/>
      <c r="HGX162" s="1"/>
      <c r="HGY162" s="1"/>
      <c r="HGZ162" s="1"/>
      <c r="HHA162" s="1"/>
      <c r="HHB162" s="1"/>
      <c r="HHC162" s="1"/>
      <c r="HHD162" s="1"/>
      <c r="HHE162" s="1"/>
      <c r="HHF162" s="1"/>
      <c r="HHG162" s="1"/>
      <c r="HHH162" s="1"/>
      <c r="HHI162" s="1"/>
      <c r="HHJ162" s="1"/>
      <c r="HHK162" s="1"/>
      <c r="HHL162" s="1"/>
      <c r="HHM162" s="1"/>
      <c r="HHN162" s="1"/>
      <c r="HHO162" s="1"/>
      <c r="HHP162" s="1"/>
      <c r="HHQ162" s="1"/>
      <c r="HHR162" s="1"/>
      <c r="HHS162" s="1"/>
      <c r="HHT162" s="1"/>
      <c r="HHU162" s="1"/>
      <c r="HHV162" s="1"/>
      <c r="HHW162" s="1"/>
      <c r="HHX162" s="1"/>
      <c r="HHY162" s="1"/>
      <c r="HHZ162" s="1"/>
      <c r="HIA162" s="1"/>
      <c r="HIB162" s="1"/>
      <c r="HIC162" s="1"/>
      <c r="HID162" s="1"/>
      <c r="HIE162" s="1"/>
      <c r="HIF162" s="1"/>
      <c r="HIG162" s="1"/>
      <c r="HIH162" s="1"/>
      <c r="HII162" s="1"/>
      <c r="HIJ162" s="1"/>
      <c r="HIK162" s="1"/>
      <c r="HIL162" s="1"/>
      <c r="HIM162" s="1"/>
      <c r="HIN162" s="1"/>
      <c r="HIO162" s="1"/>
      <c r="HIP162" s="1"/>
      <c r="HIQ162" s="1"/>
      <c r="HIR162" s="1"/>
      <c r="HIS162" s="1"/>
      <c r="HIT162" s="1"/>
      <c r="HIU162" s="1"/>
      <c r="HIV162" s="1"/>
      <c r="HIW162" s="1"/>
      <c r="HIX162" s="1"/>
      <c r="HIY162" s="1"/>
      <c r="HIZ162" s="1"/>
      <c r="HJA162" s="1"/>
      <c r="HJB162" s="1"/>
      <c r="HJC162" s="1"/>
      <c r="HJD162" s="1"/>
      <c r="HJE162" s="1"/>
      <c r="HJF162" s="1"/>
      <c r="HJG162" s="1"/>
      <c r="HJH162" s="1"/>
      <c r="HJI162" s="1"/>
      <c r="HJJ162" s="1"/>
      <c r="HJK162" s="1"/>
      <c r="HJL162" s="1"/>
      <c r="HJM162" s="1"/>
      <c r="HJN162" s="1"/>
      <c r="HJO162" s="1"/>
      <c r="HJP162" s="1"/>
      <c r="HJQ162" s="1"/>
      <c r="HJR162" s="1"/>
      <c r="HJS162" s="1"/>
      <c r="HJT162" s="1"/>
      <c r="HJU162" s="1"/>
      <c r="HJV162" s="1"/>
      <c r="HJW162" s="1"/>
      <c r="HJX162" s="1"/>
      <c r="HJY162" s="1"/>
      <c r="HJZ162" s="1"/>
      <c r="HKA162" s="1"/>
      <c r="HKB162" s="1"/>
      <c r="HKC162" s="1"/>
      <c r="HKD162" s="1"/>
      <c r="HKE162" s="1"/>
      <c r="HKF162" s="1"/>
      <c r="HKG162" s="1"/>
      <c r="HKH162" s="1"/>
      <c r="HKI162" s="1"/>
      <c r="HKJ162" s="1"/>
      <c r="HKK162" s="1"/>
      <c r="HKL162" s="1"/>
      <c r="HKM162" s="1"/>
      <c r="HKN162" s="1"/>
      <c r="HKO162" s="1"/>
      <c r="HKP162" s="1"/>
      <c r="HKQ162" s="1"/>
      <c r="HKR162" s="1"/>
      <c r="HKS162" s="1"/>
      <c r="HKT162" s="1"/>
      <c r="HKU162" s="1"/>
      <c r="HKV162" s="1"/>
      <c r="HKW162" s="1"/>
      <c r="HKX162" s="1"/>
      <c r="HKY162" s="1"/>
      <c r="HKZ162" s="1"/>
      <c r="HLA162" s="1"/>
      <c r="HLB162" s="1"/>
      <c r="HLC162" s="1"/>
      <c r="HLD162" s="1"/>
      <c r="HLE162" s="1"/>
      <c r="HLF162" s="1"/>
      <c r="HLG162" s="1"/>
      <c r="HLH162" s="1"/>
      <c r="HLI162" s="1"/>
      <c r="HLJ162" s="1"/>
      <c r="HLK162" s="1"/>
      <c r="HLL162" s="1"/>
      <c r="HLM162" s="1"/>
      <c r="HLN162" s="1"/>
      <c r="HLO162" s="1"/>
      <c r="HLP162" s="1"/>
      <c r="HLQ162" s="1"/>
      <c r="HLR162" s="1"/>
      <c r="HLS162" s="1"/>
      <c r="HLT162" s="1"/>
      <c r="HLU162" s="1"/>
      <c r="HLV162" s="1"/>
      <c r="HLW162" s="1"/>
      <c r="HLX162" s="1"/>
      <c r="HLY162" s="1"/>
      <c r="HLZ162" s="1"/>
      <c r="HMA162" s="1"/>
      <c r="HMB162" s="1"/>
      <c r="HMC162" s="1"/>
      <c r="HMD162" s="1"/>
      <c r="HME162" s="1"/>
      <c r="HMF162" s="1"/>
      <c r="HMG162" s="1"/>
      <c r="HMH162" s="1"/>
      <c r="HMI162" s="1"/>
      <c r="HMJ162" s="1"/>
      <c r="HMK162" s="1"/>
      <c r="HML162" s="1"/>
      <c r="HMM162" s="1"/>
      <c r="HMN162" s="1"/>
      <c r="HMO162" s="1"/>
      <c r="HMP162" s="1"/>
      <c r="HMQ162" s="1"/>
      <c r="HMR162" s="1"/>
      <c r="HMS162" s="1"/>
      <c r="HMT162" s="1"/>
      <c r="HMU162" s="1"/>
      <c r="HMV162" s="1"/>
      <c r="HMW162" s="1"/>
      <c r="HMX162" s="1"/>
      <c r="HMY162" s="1"/>
      <c r="HMZ162" s="1"/>
      <c r="HNA162" s="1"/>
      <c r="HNB162" s="1"/>
      <c r="HNC162" s="1"/>
      <c r="HND162" s="1"/>
      <c r="HNE162" s="1"/>
      <c r="HNF162" s="1"/>
      <c r="HNG162" s="1"/>
      <c r="HNH162" s="1"/>
      <c r="HNI162" s="1"/>
      <c r="HNJ162" s="1"/>
      <c r="HNK162" s="1"/>
      <c r="HNL162" s="1"/>
      <c r="HNM162" s="1"/>
      <c r="HNN162" s="1"/>
      <c r="HNO162" s="1"/>
      <c r="HNP162" s="1"/>
      <c r="HNQ162" s="1"/>
      <c r="HNR162" s="1"/>
      <c r="HNS162" s="1"/>
      <c r="HNT162" s="1"/>
      <c r="HNU162" s="1"/>
      <c r="HNV162" s="1"/>
      <c r="HNW162" s="1"/>
      <c r="HNX162" s="1"/>
      <c r="HNY162" s="1"/>
      <c r="HNZ162" s="1"/>
      <c r="HOA162" s="1"/>
      <c r="HOB162" s="1"/>
      <c r="HOC162" s="1"/>
      <c r="HOD162" s="1"/>
      <c r="HOE162" s="1"/>
      <c r="HOF162" s="1"/>
      <c r="HOG162" s="1"/>
      <c r="HOH162" s="1"/>
      <c r="HOI162" s="1"/>
      <c r="HOJ162" s="1"/>
      <c r="HOK162" s="1"/>
      <c r="HOL162" s="1"/>
      <c r="HOM162" s="1"/>
      <c r="HON162" s="1"/>
      <c r="HOO162" s="1"/>
      <c r="HOP162" s="1"/>
      <c r="HOQ162" s="1"/>
      <c r="HOR162" s="1"/>
      <c r="HOS162" s="1"/>
      <c r="HOT162" s="1"/>
      <c r="HOU162" s="1"/>
      <c r="HOV162" s="1"/>
      <c r="HOW162" s="1"/>
      <c r="HOX162" s="1"/>
      <c r="HOY162" s="1"/>
      <c r="HOZ162" s="1"/>
      <c r="HPA162" s="1"/>
      <c r="HPB162" s="1"/>
      <c r="HPC162" s="1"/>
      <c r="HPD162" s="1"/>
      <c r="HPE162" s="1"/>
      <c r="HPF162" s="1"/>
      <c r="HPG162" s="1"/>
      <c r="HPH162" s="1"/>
      <c r="HPI162" s="1"/>
      <c r="HPJ162" s="1"/>
      <c r="HPK162" s="1"/>
      <c r="HPL162" s="1"/>
      <c r="HPM162" s="1"/>
      <c r="HPN162" s="1"/>
      <c r="HPO162" s="1"/>
      <c r="HPP162" s="1"/>
      <c r="HPQ162" s="1"/>
      <c r="HPR162" s="1"/>
      <c r="HPS162" s="1"/>
      <c r="HPT162" s="1"/>
      <c r="HPU162" s="1"/>
      <c r="HPV162" s="1"/>
      <c r="HPW162" s="1"/>
      <c r="HPX162" s="1"/>
      <c r="HPY162" s="1"/>
      <c r="HPZ162" s="1"/>
      <c r="HQA162" s="1"/>
      <c r="HQB162" s="1"/>
      <c r="HQC162" s="1"/>
      <c r="HQD162" s="1"/>
      <c r="HQE162" s="1"/>
      <c r="HQF162" s="1"/>
      <c r="HQG162" s="1"/>
      <c r="HQH162" s="1"/>
      <c r="HQI162" s="1"/>
      <c r="HQJ162" s="1"/>
      <c r="HQK162" s="1"/>
      <c r="HQL162" s="1"/>
      <c r="HQM162" s="1"/>
      <c r="HQN162" s="1"/>
      <c r="HQO162" s="1"/>
      <c r="HQP162" s="1"/>
      <c r="HQQ162" s="1"/>
      <c r="HQR162" s="1"/>
      <c r="HQS162" s="1"/>
      <c r="HQT162" s="1"/>
      <c r="HQU162" s="1"/>
      <c r="HQV162" s="1"/>
      <c r="HQW162" s="1"/>
      <c r="HQX162" s="1"/>
      <c r="HQY162" s="1"/>
      <c r="HQZ162" s="1"/>
      <c r="HRA162" s="1"/>
      <c r="HRB162" s="1"/>
      <c r="HRC162" s="1"/>
      <c r="HRD162" s="1"/>
      <c r="HRE162" s="1"/>
      <c r="HRF162" s="1"/>
      <c r="HRG162" s="1"/>
      <c r="HRH162" s="1"/>
      <c r="HRI162" s="1"/>
      <c r="HRJ162" s="1"/>
      <c r="HRK162" s="1"/>
      <c r="HRL162" s="1"/>
      <c r="HRM162" s="1"/>
      <c r="HRN162" s="1"/>
      <c r="HRO162" s="1"/>
      <c r="HRP162" s="1"/>
      <c r="HRQ162" s="1"/>
      <c r="HRR162" s="1"/>
      <c r="HRS162" s="1"/>
      <c r="HRT162" s="1"/>
      <c r="HRU162" s="1"/>
      <c r="HRV162" s="1"/>
      <c r="HRW162" s="1"/>
      <c r="HRX162" s="1"/>
      <c r="HRY162" s="1"/>
      <c r="HRZ162" s="1"/>
      <c r="HSA162" s="1"/>
      <c r="HSB162" s="1"/>
      <c r="HSC162" s="1"/>
      <c r="HSD162" s="1"/>
      <c r="HSE162" s="1"/>
      <c r="HSF162" s="1"/>
      <c r="HSG162" s="1"/>
      <c r="HSH162" s="1"/>
      <c r="HSI162" s="1"/>
      <c r="HSJ162" s="1"/>
      <c r="HSK162" s="1"/>
      <c r="HSL162" s="1"/>
      <c r="HSM162" s="1"/>
      <c r="HSN162" s="1"/>
      <c r="HSO162" s="1"/>
      <c r="HSP162" s="1"/>
      <c r="HSQ162" s="1"/>
      <c r="HSR162" s="1"/>
      <c r="HSS162" s="1"/>
      <c r="HST162" s="1"/>
      <c r="HSU162" s="1"/>
      <c r="HSV162" s="1"/>
      <c r="HSW162" s="1"/>
      <c r="HSX162" s="1"/>
      <c r="HSY162" s="1"/>
      <c r="HSZ162" s="1"/>
      <c r="HTA162" s="1"/>
      <c r="HTB162" s="1"/>
      <c r="HTC162" s="1"/>
      <c r="HTD162" s="1"/>
      <c r="HTE162" s="1"/>
      <c r="HTF162" s="1"/>
      <c r="HTG162" s="1"/>
      <c r="HTH162" s="1"/>
      <c r="HTI162" s="1"/>
      <c r="HTJ162" s="1"/>
      <c r="HTK162" s="1"/>
      <c r="HTL162" s="1"/>
      <c r="HTM162" s="1"/>
      <c r="HTN162" s="1"/>
      <c r="HTO162" s="1"/>
      <c r="HTP162" s="1"/>
      <c r="HTQ162" s="1"/>
      <c r="HTR162" s="1"/>
      <c r="HTS162" s="1"/>
      <c r="HTT162" s="1"/>
      <c r="HTU162" s="1"/>
      <c r="HTV162" s="1"/>
      <c r="HTW162" s="1"/>
      <c r="HTX162" s="1"/>
      <c r="HTY162" s="1"/>
      <c r="HTZ162" s="1"/>
      <c r="HUA162" s="1"/>
      <c r="HUB162" s="1"/>
      <c r="HUC162" s="1"/>
      <c r="HUD162" s="1"/>
      <c r="HUE162" s="1"/>
      <c r="HUF162" s="1"/>
      <c r="HUG162" s="1"/>
      <c r="HUH162" s="1"/>
      <c r="HUI162" s="1"/>
      <c r="HUJ162" s="1"/>
      <c r="HUK162" s="1"/>
      <c r="HUL162" s="1"/>
      <c r="HUM162" s="1"/>
      <c r="HUN162" s="1"/>
      <c r="HUO162" s="1"/>
      <c r="HUP162" s="1"/>
      <c r="HUQ162" s="1"/>
      <c r="HUR162" s="1"/>
      <c r="HUS162" s="1"/>
      <c r="HUT162" s="1"/>
      <c r="HUU162" s="1"/>
      <c r="HUV162" s="1"/>
      <c r="HUW162" s="1"/>
      <c r="HUX162" s="1"/>
      <c r="HUY162" s="1"/>
      <c r="HUZ162" s="1"/>
      <c r="HVA162" s="1"/>
      <c r="HVB162" s="1"/>
      <c r="HVC162" s="1"/>
      <c r="HVD162" s="1"/>
      <c r="HVE162" s="1"/>
      <c r="HVF162" s="1"/>
      <c r="HVG162" s="1"/>
      <c r="HVH162" s="1"/>
      <c r="HVI162" s="1"/>
      <c r="HVJ162" s="1"/>
      <c r="HVK162" s="1"/>
      <c r="HVL162" s="1"/>
      <c r="HVM162" s="1"/>
      <c r="HVN162" s="1"/>
      <c r="HVO162" s="1"/>
      <c r="HVP162" s="1"/>
      <c r="HVQ162" s="1"/>
      <c r="HVR162" s="1"/>
      <c r="HVS162" s="1"/>
      <c r="HVT162" s="1"/>
      <c r="HVU162" s="1"/>
      <c r="HVV162" s="1"/>
      <c r="HVW162" s="1"/>
      <c r="HVX162" s="1"/>
      <c r="HVY162" s="1"/>
      <c r="HVZ162" s="1"/>
      <c r="HWA162" s="1"/>
      <c r="HWB162" s="1"/>
      <c r="HWC162" s="1"/>
      <c r="HWD162" s="1"/>
      <c r="HWE162" s="1"/>
      <c r="HWF162" s="1"/>
      <c r="HWG162" s="1"/>
      <c r="HWH162" s="1"/>
      <c r="HWI162" s="1"/>
      <c r="HWJ162" s="1"/>
      <c r="HWK162" s="1"/>
      <c r="HWL162" s="1"/>
      <c r="HWM162" s="1"/>
      <c r="HWN162" s="1"/>
      <c r="HWO162" s="1"/>
      <c r="HWP162" s="1"/>
      <c r="HWQ162" s="1"/>
      <c r="HWR162" s="1"/>
      <c r="HWS162" s="1"/>
      <c r="HWT162" s="1"/>
      <c r="HWU162" s="1"/>
      <c r="HWV162" s="1"/>
      <c r="HWW162" s="1"/>
      <c r="HWX162" s="1"/>
      <c r="HWY162" s="1"/>
      <c r="HWZ162" s="1"/>
      <c r="HXA162" s="1"/>
      <c r="HXB162" s="1"/>
      <c r="HXC162" s="1"/>
      <c r="HXD162" s="1"/>
      <c r="HXE162" s="1"/>
      <c r="HXF162" s="1"/>
      <c r="HXG162" s="1"/>
      <c r="HXH162" s="1"/>
      <c r="HXI162" s="1"/>
      <c r="HXJ162" s="1"/>
      <c r="HXK162" s="1"/>
      <c r="HXL162" s="1"/>
      <c r="HXM162" s="1"/>
      <c r="HXN162" s="1"/>
      <c r="HXO162" s="1"/>
      <c r="HXP162" s="1"/>
      <c r="HXQ162" s="1"/>
      <c r="HXR162" s="1"/>
      <c r="HXS162" s="1"/>
      <c r="HXT162" s="1"/>
      <c r="HXU162" s="1"/>
      <c r="HXV162" s="1"/>
      <c r="HXW162" s="1"/>
      <c r="HXX162" s="1"/>
      <c r="HXY162" s="1"/>
      <c r="HXZ162" s="1"/>
      <c r="HYA162" s="1"/>
      <c r="HYB162" s="1"/>
      <c r="HYC162" s="1"/>
      <c r="HYD162" s="1"/>
      <c r="HYE162" s="1"/>
      <c r="HYF162" s="1"/>
      <c r="HYG162" s="1"/>
      <c r="HYH162" s="1"/>
      <c r="HYI162" s="1"/>
      <c r="HYJ162" s="1"/>
      <c r="HYK162" s="1"/>
      <c r="HYL162" s="1"/>
      <c r="HYM162" s="1"/>
      <c r="HYN162" s="1"/>
      <c r="HYO162" s="1"/>
      <c r="HYP162" s="1"/>
      <c r="HYQ162" s="1"/>
      <c r="HYR162" s="1"/>
      <c r="HYS162" s="1"/>
      <c r="HYT162" s="1"/>
      <c r="HYU162" s="1"/>
      <c r="HYV162" s="1"/>
      <c r="HYW162" s="1"/>
      <c r="HYX162" s="1"/>
      <c r="HYY162" s="1"/>
      <c r="HYZ162" s="1"/>
      <c r="HZA162" s="1"/>
      <c r="HZB162" s="1"/>
      <c r="HZC162" s="1"/>
      <c r="HZD162" s="1"/>
      <c r="HZE162" s="1"/>
      <c r="HZF162" s="1"/>
      <c r="HZG162" s="1"/>
      <c r="HZH162" s="1"/>
      <c r="HZI162" s="1"/>
      <c r="HZJ162" s="1"/>
      <c r="HZK162" s="1"/>
      <c r="HZL162" s="1"/>
      <c r="HZM162" s="1"/>
      <c r="HZN162" s="1"/>
      <c r="HZO162" s="1"/>
      <c r="HZP162" s="1"/>
      <c r="HZQ162" s="1"/>
      <c r="HZR162" s="1"/>
      <c r="HZS162" s="1"/>
      <c r="HZT162" s="1"/>
      <c r="HZU162" s="1"/>
      <c r="HZV162" s="1"/>
      <c r="HZW162" s="1"/>
      <c r="HZX162" s="1"/>
      <c r="HZY162" s="1"/>
      <c r="HZZ162" s="1"/>
      <c r="IAA162" s="1"/>
      <c r="IAB162" s="1"/>
      <c r="IAC162" s="1"/>
      <c r="IAD162" s="1"/>
      <c r="IAE162" s="1"/>
      <c r="IAF162" s="1"/>
      <c r="IAG162" s="1"/>
      <c r="IAH162" s="1"/>
      <c r="IAI162" s="1"/>
      <c r="IAJ162" s="1"/>
      <c r="IAK162" s="1"/>
      <c r="IAL162" s="1"/>
      <c r="IAM162" s="1"/>
      <c r="IAN162" s="1"/>
      <c r="IAO162" s="1"/>
      <c r="IAP162" s="1"/>
      <c r="IAQ162" s="1"/>
      <c r="IAR162" s="1"/>
      <c r="IAS162" s="1"/>
      <c r="IAT162" s="1"/>
      <c r="IAU162" s="1"/>
      <c r="IAV162" s="1"/>
      <c r="IAW162" s="1"/>
      <c r="IAX162" s="1"/>
      <c r="IAY162" s="1"/>
      <c r="IAZ162" s="1"/>
      <c r="IBA162" s="1"/>
      <c r="IBB162" s="1"/>
      <c r="IBC162" s="1"/>
      <c r="IBD162" s="1"/>
      <c r="IBE162" s="1"/>
      <c r="IBF162" s="1"/>
      <c r="IBG162" s="1"/>
      <c r="IBH162" s="1"/>
      <c r="IBI162" s="1"/>
      <c r="IBJ162" s="1"/>
      <c r="IBK162" s="1"/>
      <c r="IBL162" s="1"/>
      <c r="IBM162" s="1"/>
      <c r="IBN162" s="1"/>
      <c r="IBO162" s="1"/>
      <c r="IBP162" s="1"/>
      <c r="IBQ162" s="1"/>
      <c r="IBR162" s="1"/>
      <c r="IBS162" s="1"/>
      <c r="IBT162" s="1"/>
      <c r="IBU162" s="1"/>
      <c r="IBV162" s="1"/>
      <c r="IBW162" s="1"/>
      <c r="IBX162" s="1"/>
      <c r="IBY162" s="1"/>
      <c r="IBZ162" s="1"/>
      <c r="ICA162" s="1"/>
      <c r="ICB162" s="1"/>
      <c r="ICC162" s="1"/>
      <c r="ICD162" s="1"/>
      <c r="ICE162" s="1"/>
      <c r="ICF162" s="1"/>
      <c r="ICG162" s="1"/>
      <c r="ICH162" s="1"/>
      <c r="ICI162" s="1"/>
      <c r="ICJ162" s="1"/>
      <c r="ICK162" s="1"/>
      <c r="ICL162" s="1"/>
      <c r="ICM162" s="1"/>
      <c r="ICN162" s="1"/>
      <c r="ICO162" s="1"/>
      <c r="ICP162" s="1"/>
      <c r="ICQ162" s="1"/>
      <c r="ICR162" s="1"/>
      <c r="ICS162" s="1"/>
      <c r="ICT162" s="1"/>
      <c r="ICU162" s="1"/>
      <c r="ICV162" s="1"/>
      <c r="ICW162" s="1"/>
      <c r="ICX162" s="1"/>
      <c r="ICY162" s="1"/>
      <c r="ICZ162" s="1"/>
      <c r="IDA162" s="1"/>
      <c r="IDB162" s="1"/>
      <c r="IDC162" s="1"/>
      <c r="IDD162" s="1"/>
      <c r="IDE162" s="1"/>
      <c r="IDF162" s="1"/>
      <c r="IDG162" s="1"/>
      <c r="IDH162" s="1"/>
      <c r="IDI162" s="1"/>
      <c r="IDJ162" s="1"/>
      <c r="IDK162" s="1"/>
      <c r="IDL162" s="1"/>
      <c r="IDM162" s="1"/>
      <c r="IDN162" s="1"/>
      <c r="IDO162" s="1"/>
      <c r="IDP162" s="1"/>
      <c r="IDQ162" s="1"/>
      <c r="IDR162" s="1"/>
      <c r="IDS162" s="1"/>
      <c r="IDT162" s="1"/>
      <c r="IDU162" s="1"/>
      <c r="IDV162" s="1"/>
      <c r="IDW162" s="1"/>
      <c r="IDX162" s="1"/>
      <c r="IDY162" s="1"/>
      <c r="IDZ162" s="1"/>
      <c r="IEA162" s="1"/>
      <c r="IEB162" s="1"/>
      <c r="IEC162" s="1"/>
      <c r="IED162" s="1"/>
      <c r="IEE162" s="1"/>
      <c r="IEF162" s="1"/>
      <c r="IEG162" s="1"/>
      <c r="IEH162" s="1"/>
      <c r="IEI162" s="1"/>
      <c r="IEJ162" s="1"/>
      <c r="IEK162" s="1"/>
      <c r="IEL162" s="1"/>
      <c r="IEM162" s="1"/>
      <c r="IEN162" s="1"/>
      <c r="IEO162" s="1"/>
      <c r="IEP162" s="1"/>
      <c r="IEQ162" s="1"/>
      <c r="IER162" s="1"/>
      <c r="IES162" s="1"/>
      <c r="IET162" s="1"/>
      <c r="IEU162" s="1"/>
      <c r="IEV162" s="1"/>
      <c r="IEW162" s="1"/>
      <c r="IEX162" s="1"/>
      <c r="IEY162" s="1"/>
      <c r="IEZ162" s="1"/>
      <c r="IFA162" s="1"/>
      <c r="IFB162" s="1"/>
      <c r="IFC162" s="1"/>
      <c r="IFD162" s="1"/>
      <c r="IFE162" s="1"/>
      <c r="IFF162" s="1"/>
      <c r="IFG162" s="1"/>
      <c r="IFH162" s="1"/>
      <c r="IFI162" s="1"/>
      <c r="IFJ162" s="1"/>
      <c r="IFK162" s="1"/>
      <c r="IFL162" s="1"/>
      <c r="IFM162" s="1"/>
      <c r="IFN162" s="1"/>
      <c r="IFO162" s="1"/>
      <c r="IFP162" s="1"/>
      <c r="IFQ162" s="1"/>
      <c r="IFR162" s="1"/>
      <c r="IFS162" s="1"/>
      <c r="IFT162" s="1"/>
      <c r="IFU162" s="1"/>
      <c r="IFV162" s="1"/>
      <c r="IFW162" s="1"/>
      <c r="IFX162" s="1"/>
      <c r="IFY162" s="1"/>
      <c r="IFZ162" s="1"/>
      <c r="IGA162" s="1"/>
      <c r="IGB162" s="1"/>
      <c r="IGC162" s="1"/>
      <c r="IGD162" s="1"/>
      <c r="IGE162" s="1"/>
      <c r="IGF162" s="1"/>
      <c r="IGG162" s="1"/>
      <c r="IGH162" s="1"/>
      <c r="IGI162" s="1"/>
      <c r="IGJ162" s="1"/>
      <c r="IGK162" s="1"/>
      <c r="IGL162" s="1"/>
      <c r="IGM162" s="1"/>
      <c r="IGN162" s="1"/>
      <c r="IGO162" s="1"/>
      <c r="IGP162" s="1"/>
      <c r="IGQ162" s="1"/>
      <c r="IGR162" s="1"/>
      <c r="IGS162" s="1"/>
      <c r="IGT162" s="1"/>
      <c r="IGU162" s="1"/>
      <c r="IGV162" s="1"/>
      <c r="IGW162" s="1"/>
      <c r="IGX162" s="1"/>
      <c r="IGY162" s="1"/>
      <c r="IGZ162" s="1"/>
      <c r="IHA162" s="1"/>
      <c r="IHB162" s="1"/>
      <c r="IHC162" s="1"/>
      <c r="IHD162" s="1"/>
      <c r="IHE162" s="1"/>
      <c r="IHF162" s="1"/>
      <c r="IHG162" s="1"/>
      <c r="IHH162" s="1"/>
      <c r="IHI162" s="1"/>
      <c r="IHJ162" s="1"/>
      <c r="IHK162" s="1"/>
      <c r="IHL162" s="1"/>
      <c r="IHM162" s="1"/>
      <c r="IHN162" s="1"/>
      <c r="IHO162" s="1"/>
      <c r="IHP162" s="1"/>
      <c r="IHQ162" s="1"/>
      <c r="IHR162" s="1"/>
      <c r="IHS162" s="1"/>
      <c r="IHT162" s="1"/>
      <c r="IHU162" s="1"/>
      <c r="IHV162" s="1"/>
      <c r="IHW162" s="1"/>
      <c r="IHX162" s="1"/>
      <c r="IHY162" s="1"/>
      <c r="IHZ162" s="1"/>
      <c r="IIA162" s="1"/>
      <c r="IIB162" s="1"/>
      <c r="IIC162" s="1"/>
      <c r="IID162" s="1"/>
      <c r="IIE162" s="1"/>
      <c r="IIF162" s="1"/>
      <c r="IIG162" s="1"/>
      <c r="IIH162" s="1"/>
      <c r="III162" s="1"/>
      <c r="IIJ162" s="1"/>
      <c r="IIK162" s="1"/>
      <c r="IIL162" s="1"/>
      <c r="IIM162" s="1"/>
      <c r="IIN162" s="1"/>
      <c r="IIO162" s="1"/>
      <c r="IIP162" s="1"/>
      <c r="IIQ162" s="1"/>
      <c r="IIR162" s="1"/>
      <c r="IIS162" s="1"/>
      <c r="IIT162" s="1"/>
      <c r="IIU162" s="1"/>
      <c r="IIV162" s="1"/>
      <c r="IIW162" s="1"/>
      <c r="IIX162" s="1"/>
      <c r="IIY162" s="1"/>
      <c r="IIZ162" s="1"/>
      <c r="IJA162" s="1"/>
      <c r="IJB162" s="1"/>
      <c r="IJC162" s="1"/>
      <c r="IJD162" s="1"/>
      <c r="IJE162" s="1"/>
      <c r="IJF162" s="1"/>
      <c r="IJG162" s="1"/>
      <c r="IJH162" s="1"/>
      <c r="IJI162" s="1"/>
      <c r="IJJ162" s="1"/>
      <c r="IJK162" s="1"/>
      <c r="IJL162" s="1"/>
      <c r="IJM162" s="1"/>
      <c r="IJN162" s="1"/>
      <c r="IJO162" s="1"/>
      <c r="IJP162" s="1"/>
      <c r="IJQ162" s="1"/>
      <c r="IJR162" s="1"/>
      <c r="IJS162" s="1"/>
      <c r="IJT162" s="1"/>
      <c r="IJU162" s="1"/>
      <c r="IJV162" s="1"/>
      <c r="IJW162" s="1"/>
      <c r="IJX162" s="1"/>
      <c r="IJY162" s="1"/>
      <c r="IJZ162" s="1"/>
      <c r="IKA162" s="1"/>
      <c r="IKB162" s="1"/>
      <c r="IKC162" s="1"/>
      <c r="IKD162" s="1"/>
      <c r="IKE162" s="1"/>
      <c r="IKF162" s="1"/>
      <c r="IKG162" s="1"/>
      <c r="IKH162" s="1"/>
      <c r="IKI162" s="1"/>
      <c r="IKJ162" s="1"/>
      <c r="IKK162" s="1"/>
      <c r="IKL162" s="1"/>
      <c r="IKM162" s="1"/>
      <c r="IKN162" s="1"/>
      <c r="IKO162" s="1"/>
      <c r="IKP162" s="1"/>
      <c r="IKQ162" s="1"/>
      <c r="IKR162" s="1"/>
      <c r="IKS162" s="1"/>
      <c r="IKT162" s="1"/>
      <c r="IKU162" s="1"/>
      <c r="IKV162" s="1"/>
      <c r="IKW162" s="1"/>
      <c r="IKX162" s="1"/>
      <c r="IKY162" s="1"/>
      <c r="IKZ162" s="1"/>
      <c r="ILA162" s="1"/>
      <c r="ILB162" s="1"/>
      <c r="ILC162" s="1"/>
      <c r="ILD162" s="1"/>
      <c r="ILE162" s="1"/>
      <c r="ILF162" s="1"/>
      <c r="ILG162" s="1"/>
      <c r="ILH162" s="1"/>
      <c r="ILI162" s="1"/>
      <c r="ILJ162" s="1"/>
      <c r="ILK162" s="1"/>
      <c r="ILL162" s="1"/>
      <c r="ILM162" s="1"/>
      <c r="ILN162" s="1"/>
      <c r="ILO162" s="1"/>
      <c r="ILP162" s="1"/>
      <c r="ILQ162" s="1"/>
      <c r="ILR162" s="1"/>
      <c r="ILS162" s="1"/>
      <c r="ILT162" s="1"/>
      <c r="ILU162" s="1"/>
      <c r="ILV162" s="1"/>
      <c r="ILW162" s="1"/>
      <c r="ILX162" s="1"/>
      <c r="ILY162" s="1"/>
      <c r="ILZ162" s="1"/>
      <c r="IMA162" s="1"/>
      <c r="IMB162" s="1"/>
      <c r="IMC162" s="1"/>
      <c r="IMD162" s="1"/>
      <c r="IME162" s="1"/>
      <c r="IMF162" s="1"/>
      <c r="IMG162" s="1"/>
      <c r="IMH162" s="1"/>
      <c r="IMI162" s="1"/>
      <c r="IMJ162" s="1"/>
      <c r="IMK162" s="1"/>
      <c r="IML162" s="1"/>
      <c r="IMM162" s="1"/>
      <c r="IMN162" s="1"/>
      <c r="IMO162" s="1"/>
      <c r="IMP162" s="1"/>
      <c r="IMQ162" s="1"/>
      <c r="IMR162" s="1"/>
      <c r="IMS162" s="1"/>
      <c r="IMT162" s="1"/>
      <c r="IMU162" s="1"/>
      <c r="IMV162" s="1"/>
      <c r="IMW162" s="1"/>
      <c r="IMX162" s="1"/>
      <c r="IMY162" s="1"/>
      <c r="IMZ162" s="1"/>
      <c r="INA162" s="1"/>
      <c r="INB162" s="1"/>
      <c r="INC162" s="1"/>
      <c r="IND162" s="1"/>
      <c r="INE162" s="1"/>
      <c r="INF162" s="1"/>
      <c r="ING162" s="1"/>
      <c r="INH162" s="1"/>
      <c r="INI162" s="1"/>
      <c r="INJ162" s="1"/>
      <c r="INK162" s="1"/>
      <c r="INL162" s="1"/>
      <c r="INM162" s="1"/>
      <c r="INN162" s="1"/>
      <c r="INO162" s="1"/>
      <c r="INP162" s="1"/>
      <c r="INQ162" s="1"/>
      <c r="INR162" s="1"/>
      <c r="INS162" s="1"/>
      <c r="INT162" s="1"/>
      <c r="INU162" s="1"/>
      <c r="INV162" s="1"/>
      <c r="INW162" s="1"/>
      <c r="INX162" s="1"/>
      <c r="INY162" s="1"/>
      <c r="INZ162" s="1"/>
      <c r="IOA162" s="1"/>
      <c r="IOB162" s="1"/>
      <c r="IOC162" s="1"/>
      <c r="IOD162" s="1"/>
      <c r="IOE162" s="1"/>
      <c r="IOF162" s="1"/>
      <c r="IOG162" s="1"/>
      <c r="IOH162" s="1"/>
      <c r="IOI162" s="1"/>
      <c r="IOJ162" s="1"/>
      <c r="IOK162" s="1"/>
      <c r="IOL162" s="1"/>
      <c r="IOM162" s="1"/>
      <c r="ION162" s="1"/>
      <c r="IOO162" s="1"/>
      <c r="IOP162" s="1"/>
      <c r="IOQ162" s="1"/>
      <c r="IOR162" s="1"/>
      <c r="IOS162" s="1"/>
      <c r="IOT162" s="1"/>
      <c r="IOU162" s="1"/>
      <c r="IOV162" s="1"/>
      <c r="IOW162" s="1"/>
      <c r="IOX162" s="1"/>
      <c r="IOY162" s="1"/>
      <c r="IOZ162" s="1"/>
      <c r="IPA162" s="1"/>
      <c r="IPB162" s="1"/>
      <c r="IPC162" s="1"/>
      <c r="IPD162" s="1"/>
      <c r="IPE162" s="1"/>
      <c r="IPF162" s="1"/>
      <c r="IPG162" s="1"/>
      <c r="IPH162" s="1"/>
      <c r="IPI162" s="1"/>
      <c r="IPJ162" s="1"/>
      <c r="IPK162" s="1"/>
      <c r="IPL162" s="1"/>
      <c r="IPM162" s="1"/>
      <c r="IPN162" s="1"/>
      <c r="IPO162" s="1"/>
      <c r="IPP162" s="1"/>
      <c r="IPQ162" s="1"/>
      <c r="IPR162" s="1"/>
      <c r="IPS162" s="1"/>
      <c r="IPT162" s="1"/>
      <c r="IPU162" s="1"/>
      <c r="IPV162" s="1"/>
      <c r="IPW162" s="1"/>
      <c r="IPX162" s="1"/>
      <c r="IPY162" s="1"/>
      <c r="IPZ162" s="1"/>
      <c r="IQA162" s="1"/>
      <c r="IQB162" s="1"/>
      <c r="IQC162" s="1"/>
      <c r="IQD162" s="1"/>
      <c r="IQE162" s="1"/>
      <c r="IQF162" s="1"/>
      <c r="IQG162" s="1"/>
      <c r="IQH162" s="1"/>
      <c r="IQI162" s="1"/>
      <c r="IQJ162" s="1"/>
      <c r="IQK162" s="1"/>
      <c r="IQL162" s="1"/>
      <c r="IQM162" s="1"/>
      <c r="IQN162" s="1"/>
      <c r="IQO162" s="1"/>
      <c r="IQP162" s="1"/>
      <c r="IQQ162" s="1"/>
      <c r="IQR162" s="1"/>
      <c r="IQS162" s="1"/>
      <c r="IQT162" s="1"/>
      <c r="IQU162" s="1"/>
      <c r="IQV162" s="1"/>
      <c r="IQW162" s="1"/>
      <c r="IQX162" s="1"/>
      <c r="IQY162" s="1"/>
      <c r="IQZ162" s="1"/>
      <c r="IRA162" s="1"/>
      <c r="IRB162" s="1"/>
      <c r="IRC162" s="1"/>
      <c r="IRD162" s="1"/>
      <c r="IRE162" s="1"/>
      <c r="IRF162" s="1"/>
      <c r="IRG162" s="1"/>
      <c r="IRH162" s="1"/>
      <c r="IRI162" s="1"/>
      <c r="IRJ162" s="1"/>
      <c r="IRK162" s="1"/>
      <c r="IRL162" s="1"/>
      <c r="IRM162" s="1"/>
      <c r="IRN162" s="1"/>
      <c r="IRO162" s="1"/>
      <c r="IRP162" s="1"/>
      <c r="IRQ162" s="1"/>
      <c r="IRR162" s="1"/>
      <c r="IRS162" s="1"/>
      <c r="IRT162" s="1"/>
      <c r="IRU162" s="1"/>
      <c r="IRV162" s="1"/>
      <c r="IRW162" s="1"/>
      <c r="IRX162" s="1"/>
      <c r="IRY162" s="1"/>
      <c r="IRZ162" s="1"/>
      <c r="ISA162" s="1"/>
      <c r="ISB162" s="1"/>
      <c r="ISC162" s="1"/>
      <c r="ISD162" s="1"/>
      <c r="ISE162" s="1"/>
      <c r="ISF162" s="1"/>
      <c r="ISG162" s="1"/>
      <c r="ISH162" s="1"/>
      <c r="ISI162" s="1"/>
      <c r="ISJ162" s="1"/>
      <c r="ISK162" s="1"/>
      <c r="ISL162" s="1"/>
      <c r="ISM162" s="1"/>
      <c r="ISN162" s="1"/>
      <c r="ISO162" s="1"/>
      <c r="ISP162" s="1"/>
      <c r="ISQ162" s="1"/>
      <c r="ISR162" s="1"/>
      <c r="ISS162" s="1"/>
      <c r="IST162" s="1"/>
      <c r="ISU162" s="1"/>
      <c r="ISV162" s="1"/>
      <c r="ISW162" s="1"/>
      <c r="ISX162" s="1"/>
      <c r="ISY162" s="1"/>
      <c r="ISZ162" s="1"/>
      <c r="ITA162" s="1"/>
      <c r="ITB162" s="1"/>
      <c r="ITC162" s="1"/>
      <c r="ITD162" s="1"/>
      <c r="ITE162" s="1"/>
      <c r="ITF162" s="1"/>
      <c r="ITG162" s="1"/>
      <c r="ITH162" s="1"/>
      <c r="ITI162" s="1"/>
      <c r="ITJ162" s="1"/>
      <c r="ITK162" s="1"/>
      <c r="ITL162" s="1"/>
      <c r="ITM162" s="1"/>
      <c r="ITN162" s="1"/>
      <c r="ITO162" s="1"/>
      <c r="ITP162" s="1"/>
      <c r="ITQ162" s="1"/>
      <c r="ITR162" s="1"/>
      <c r="ITS162" s="1"/>
      <c r="ITT162" s="1"/>
      <c r="ITU162" s="1"/>
      <c r="ITV162" s="1"/>
      <c r="ITW162" s="1"/>
      <c r="ITX162" s="1"/>
      <c r="ITY162" s="1"/>
      <c r="ITZ162" s="1"/>
      <c r="IUA162" s="1"/>
      <c r="IUB162" s="1"/>
      <c r="IUC162" s="1"/>
      <c r="IUD162" s="1"/>
      <c r="IUE162" s="1"/>
      <c r="IUF162" s="1"/>
      <c r="IUG162" s="1"/>
      <c r="IUH162" s="1"/>
      <c r="IUI162" s="1"/>
      <c r="IUJ162" s="1"/>
      <c r="IUK162" s="1"/>
      <c r="IUL162" s="1"/>
      <c r="IUM162" s="1"/>
      <c r="IUN162" s="1"/>
      <c r="IUO162" s="1"/>
      <c r="IUP162" s="1"/>
      <c r="IUQ162" s="1"/>
      <c r="IUR162" s="1"/>
      <c r="IUS162" s="1"/>
      <c r="IUT162" s="1"/>
      <c r="IUU162" s="1"/>
      <c r="IUV162" s="1"/>
      <c r="IUW162" s="1"/>
      <c r="IUX162" s="1"/>
      <c r="IUY162" s="1"/>
      <c r="IUZ162" s="1"/>
      <c r="IVA162" s="1"/>
      <c r="IVB162" s="1"/>
      <c r="IVC162" s="1"/>
      <c r="IVD162" s="1"/>
      <c r="IVE162" s="1"/>
      <c r="IVF162" s="1"/>
      <c r="IVG162" s="1"/>
      <c r="IVH162" s="1"/>
      <c r="IVI162" s="1"/>
      <c r="IVJ162" s="1"/>
      <c r="IVK162" s="1"/>
      <c r="IVL162" s="1"/>
      <c r="IVM162" s="1"/>
      <c r="IVN162" s="1"/>
      <c r="IVO162" s="1"/>
      <c r="IVP162" s="1"/>
      <c r="IVQ162" s="1"/>
      <c r="IVR162" s="1"/>
      <c r="IVS162" s="1"/>
      <c r="IVT162" s="1"/>
      <c r="IVU162" s="1"/>
      <c r="IVV162" s="1"/>
      <c r="IVW162" s="1"/>
      <c r="IVX162" s="1"/>
      <c r="IVY162" s="1"/>
      <c r="IVZ162" s="1"/>
      <c r="IWA162" s="1"/>
      <c r="IWB162" s="1"/>
      <c r="IWC162" s="1"/>
      <c r="IWD162" s="1"/>
      <c r="IWE162" s="1"/>
      <c r="IWF162" s="1"/>
      <c r="IWG162" s="1"/>
      <c r="IWH162" s="1"/>
      <c r="IWI162" s="1"/>
      <c r="IWJ162" s="1"/>
      <c r="IWK162" s="1"/>
      <c r="IWL162" s="1"/>
      <c r="IWM162" s="1"/>
      <c r="IWN162" s="1"/>
      <c r="IWO162" s="1"/>
      <c r="IWP162" s="1"/>
      <c r="IWQ162" s="1"/>
      <c r="IWR162" s="1"/>
      <c r="IWS162" s="1"/>
      <c r="IWT162" s="1"/>
      <c r="IWU162" s="1"/>
      <c r="IWV162" s="1"/>
      <c r="IWW162" s="1"/>
      <c r="IWX162" s="1"/>
      <c r="IWY162" s="1"/>
      <c r="IWZ162" s="1"/>
      <c r="IXA162" s="1"/>
      <c r="IXB162" s="1"/>
      <c r="IXC162" s="1"/>
      <c r="IXD162" s="1"/>
      <c r="IXE162" s="1"/>
      <c r="IXF162" s="1"/>
      <c r="IXG162" s="1"/>
      <c r="IXH162" s="1"/>
      <c r="IXI162" s="1"/>
      <c r="IXJ162" s="1"/>
      <c r="IXK162" s="1"/>
      <c r="IXL162" s="1"/>
      <c r="IXM162" s="1"/>
      <c r="IXN162" s="1"/>
      <c r="IXO162" s="1"/>
      <c r="IXP162" s="1"/>
      <c r="IXQ162" s="1"/>
      <c r="IXR162" s="1"/>
      <c r="IXS162" s="1"/>
      <c r="IXT162" s="1"/>
      <c r="IXU162" s="1"/>
      <c r="IXV162" s="1"/>
      <c r="IXW162" s="1"/>
      <c r="IXX162" s="1"/>
      <c r="IXY162" s="1"/>
      <c r="IXZ162" s="1"/>
      <c r="IYA162" s="1"/>
      <c r="IYB162" s="1"/>
      <c r="IYC162" s="1"/>
      <c r="IYD162" s="1"/>
      <c r="IYE162" s="1"/>
      <c r="IYF162" s="1"/>
      <c r="IYG162" s="1"/>
      <c r="IYH162" s="1"/>
      <c r="IYI162" s="1"/>
      <c r="IYJ162" s="1"/>
      <c r="IYK162" s="1"/>
      <c r="IYL162" s="1"/>
      <c r="IYM162" s="1"/>
      <c r="IYN162" s="1"/>
      <c r="IYO162" s="1"/>
      <c r="IYP162" s="1"/>
      <c r="IYQ162" s="1"/>
      <c r="IYR162" s="1"/>
      <c r="IYS162" s="1"/>
      <c r="IYT162" s="1"/>
      <c r="IYU162" s="1"/>
      <c r="IYV162" s="1"/>
      <c r="IYW162" s="1"/>
      <c r="IYX162" s="1"/>
      <c r="IYY162" s="1"/>
      <c r="IYZ162" s="1"/>
      <c r="IZA162" s="1"/>
      <c r="IZB162" s="1"/>
      <c r="IZC162" s="1"/>
      <c r="IZD162" s="1"/>
      <c r="IZE162" s="1"/>
      <c r="IZF162" s="1"/>
      <c r="IZG162" s="1"/>
      <c r="IZH162" s="1"/>
      <c r="IZI162" s="1"/>
      <c r="IZJ162" s="1"/>
      <c r="IZK162" s="1"/>
      <c r="IZL162" s="1"/>
      <c r="IZM162" s="1"/>
      <c r="IZN162" s="1"/>
      <c r="IZO162" s="1"/>
      <c r="IZP162" s="1"/>
      <c r="IZQ162" s="1"/>
      <c r="IZR162" s="1"/>
      <c r="IZS162" s="1"/>
      <c r="IZT162" s="1"/>
      <c r="IZU162" s="1"/>
      <c r="IZV162" s="1"/>
      <c r="IZW162" s="1"/>
      <c r="IZX162" s="1"/>
      <c r="IZY162" s="1"/>
      <c r="IZZ162" s="1"/>
      <c r="JAA162" s="1"/>
      <c r="JAB162" s="1"/>
      <c r="JAC162" s="1"/>
      <c r="JAD162" s="1"/>
      <c r="JAE162" s="1"/>
      <c r="JAF162" s="1"/>
      <c r="JAG162" s="1"/>
      <c r="JAH162" s="1"/>
      <c r="JAI162" s="1"/>
      <c r="JAJ162" s="1"/>
      <c r="JAK162" s="1"/>
      <c r="JAL162" s="1"/>
      <c r="JAM162" s="1"/>
      <c r="JAN162" s="1"/>
      <c r="JAO162" s="1"/>
      <c r="JAP162" s="1"/>
      <c r="JAQ162" s="1"/>
      <c r="JAR162" s="1"/>
      <c r="JAS162" s="1"/>
      <c r="JAT162" s="1"/>
      <c r="JAU162" s="1"/>
      <c r="JAV162" s="1"/>
      <c r="JAW162" s="1"/>
      <c r="JAX162" s="1"/>
      <c r="JAY162" s="1"/>
      <c r="JAZ162" s="1"/>
      <c r="JBA162" s="1"/>
      <c r="JBB162" s="1"/>
      <c r="JBC162" s="1"/>
      <c r="JBD162" s="1"/>
      <c r="JBE162" s="1"/>
      <c r="JBF162" s="1"/>
      <c r="JBG162" s="1"/>
      <c r="JBH162" s="1"/>
      <c r="JBI162" s="1"/>
      <c r="JBJ162" s="1"/>
      <c r="JBK162" s="1"/>
      <c r="JBL162" s="1"/>
      <c r="JBM162" s="1"/>
      <c r="JBN162" s="1"/>
      <c r="JBO162" s="1"/>
      <c r="JBP162" s="1"/>
      <c r="JBQ162" s="1"/>
      <c r="JBR162" s="1"/>
      <c r="JBS162" s="1"/>
      <c r="JBT162" s="1"/>
      <c r="JBU162" s="1"/>
      <c r="JBV162" s="1"/>
      <c r="JBW162" s="1"/>
      <c r="JBX162" s="1"/>
      <c r="JBY162" s="1"/>
      <c r="JBZ162" s="1"/>
      <c r="JCA162" s="1"/>
      <c r="JCB162" s="1"/>
      <c r="JCC162" s="1"/>
      <c r="JCD162" s="1"/>
      <c r="JCE162" s="1"/>
      <c r="JCF162" s="1"/>
      <c r="JCG162" s="1"/>
      <c r="JCH162" s="1"/>
      <c r="JCI162" s="1"/>
      <c r="JCJ162" s="1"/>
      <c r="JCK162" s="1"/>
      <c r="JCL162" s="1"/>
      <c r="JCM162" s="1"/>
      <c r="JCN162" s="1"/>
      <c r="JCO162" s="1"/>
      <c r="JCP162" s="1"/>
      <c r="JCQ162" s="1"/>
      <c r="JCR162" s="1"/>
      <c r="JCS162" s="1"/>
      <c r="JCT162" s="1"/>
      <c r="JCU162" s="1"/>
      <c r="JCV162" s="1"/>
      <c r="JCW162" s="1"/>
      <c r="JCX162" s="1"/>
      <c r="JCY162" s="1"/>
      <c r="JCZ162" s="1"/>
      <c r="JDA162" s="1"/>
      <c r="JDB162" s="1"/>
      <c r="JDC162" s="1"/>
      <c r="JDD162" s="1"/>
      <c r="JDE162" s="1"/>
      <c r="JDF162" s="1"/>
      <c r="JDG162" s="1"/>
      <c r="JDH162" s="1"/>
      <c r="JDI162" s="1"/>
      <c r="JDJ162" s="1"/>
      <c r="JDK162" s="1"/>
      <c r="JDL162" s="1"/>
      <c r="JDM162" s="1"/>
      <c r="JDN162" s="1"/>
      <c r="JDO162" s="1"/>
      <c r="JDP162" s="1"/>
      <c r="JDQ162" s="1"/>
      <c r="JDR162" s="1"/>
      <c r="JDS162" s="1"/>
      <c r="JDT162" s="1"/>
      <c r="JDU162" s="1"/>
      <c r="JDV162" s="1"/>
      <c r="JDW162" s="1"/>
      <c r="JDX162" s="1"/>
      <c r="JDY162" s="1"/>
      <c r="JDZ162" s="1"/>
      <c r="JEA162" s="1"/>
      <c r="JEB162" s="1"/>
      <c r="JEC162" s="1"/>
      <c r="JED162" s="1"/>
      <c r="JEE162" s="1"/>
      <c r="JEF162" s="1"/>
      <c r="JEG162" s="1"/>
      <c r="JEH162" s="1"/>
      <c r="JEI162" s="1"/>
      <c r="JEJ162" s="1"/>
      <c r="JEK162" s="1"/>
      <c r="JEL162" s="1"/>
      <c r="JEM162" s="1"/>
      <c r="JEN162" s="1"/>
      <c r="JEO162" s="1"/>
      <c r="JEP162" s="1"/>
      <c r="JEQ162" s="1"/>
      <c r="JER162" s="1"/>
      <c r="JES162" s="1"/>
      <c r="JET162" s="1"/>
      <c r="JEU162" s="1"/>
      <c r="JEV162" s="1"/>
      <c r="JEW162" s="1"/>
      <c r="JEX162" s="1"/>
      <c r="JEY162" s="1"/>
      <c r="JEZ162" s="1"/>
      <c r="JFA162" s="1"/>
      <c r="JFB162" s="1"/>
      <c r="JFC162" s="1"/>
      <c r="JFD162" s="1"/>
      <c r="JFE162" s="1"/>
      <c r="JFF162" s="1"/>
      <c r="JFG162" s="1"/>
      <c r="JFH162" s="1"/>
      <c r="JFI162" s="1"/>
      <c r="JFJ162" s="1"/>
      <c r="JFK162" s="1"/>
      <c r="JFL162" s="1"/>
      <c r="JFM162" s="1"/>
      <c r="JFN162" s="1"/>
      <c r="JFO162" s="1"/>
      <c r="JFP162" s="1"/>
      <c r="JFQ162" s="1"/>
      <c r="JFR162" s="1"/>
      <c r="JFS162" s="1"/>
      <c r="JFT162" s="1"/>
      <c r="JFU162" s="1"/>
      <c r="JFV162" s="1"/>
      <c r="JFW162" s="1"/>
      <c r="JFX162" s="1"/>
      <c r="JFY162" s="1"/>
      <c r="JFZ162" s="1"/>
      <c r="JGA162" s="1"/>
      <c r="JGB162" s="1"/>
      <c r="JGC162" s="1"/>
      <c r="JGD162" s="1"/>
      <c r="JGE162" s="1"/>
      <c r="JGF162" s="1"/>
      <c r="JGG162" s="1"/>
      <c r="JGH162" s="1"/>
      <c r="JGI162" s="1"/>
      <c r="JGJ162" s="1"/>
      <c r="JGK162" s="1"/>
      <c r="JGL162" s="1"/>
      <c r="JGM162" s="1"/>
      <c r="JGN162" s="1"/>
      <c r="JGO162" s="1"/>
      <c r="JGP162" s="1"/>
      <c r="JGQ162" s="1"/>
      <c r="JGR162" s="1"/>
      <c r="JGS162" s="1"/>
      <c r="JGT162" s="1"/>
      <c r="JGU162" s="1"/>
      <c r="JGV162" s="1"/>
      <c r="JGW162" s="1"/>
      <c r="JGX162" s="1"/>
      <c r="JGY162" s="1"/>
      <c r="JGZ162" s="1"/>
      <c r="JHA162" s="1"/>
      <c r="JHB162" s="1"/>
      <c r="JHC162" s="1"/>
      <c r="JHD162" s="1"/>
      <c r="JHE162" s="1"/>
      <c r="JHF162" s="1"/>
      <c r="JHG162" s="1"/>
      <c r="JHH162" s="1"/>
      <c r="JHI162" s="1"/>
      <c r="JHJ162" s="1"/>
      <c r="JHK162" s="1"/>
      <c r="JHL162" s="1"/>
      <c r="JHM162" s="1"/>
      <c r="JHN162" s="1"/>
      <c r="JHO162" s="1"/>
      <c r="JHP162" s="1"/>
      <c r="JHQ162" s="1"/>
      <c r="JHR162" s="1"/>
      <c r="JHS162" s="1"/>
      <c r="JHT162" s="1"/>
      <c r="JHU162" s="1"/>
      <c r="JHV162" s="1"/>
      <c r="JHW162" s="1"/>
      <c r="JHX162" s="1"/>
      <c r="JHY162" s="1"/>
      <c r="JHZ162" s="1"/>
      <c r="JIA162" s="1"/>
      <c r="JIB162" s="1"/>
      <c r="JIC162" s="1"/>
      <c r="JID162" s="1"/>
      <c r="JIE162" s="1"/>
      <c r="JIF162" s="1"/>
      <c r="JIG162" s="1"/>
      <c r="JIH162" s="1"/>
      <c r="JII162" s="1"/>
      <c r="JIJ162" s="1"/>
      <c r="JIK162" s="1"/>
      <c r="JIL162" s="1"/>
      <c r="JIM162" s="1"/>
      <c r="JIN162" s="1"/>
      <c r="JIO162" s="1"/>
      <c r="JIP162" s="1"/>
      <c r="JIQ162" s="1"/>
      <c r="JIR162" s="1"/>
      <c r="JIS162" s="1"/>
      <c r="JIT162" s="1"/>
      <c r="JIU162" s="1"/>
      <c r="JIV162" s="1"/>
      <c r="JIW162" s="1"/>
      <c r="JIX162" s="1"/>
      <c r="JIY162" s="1"/>
      <c r="JIZ162" s="1"/>
      <c r="JJA162" s="1"/>
      <c r="JJB162" s="1"/>
      <c r="JJC162" s="1"/>
      <c r="JJD162" s="1"/>
      <c r="JJE162" s="1"/>
      <c r="JJF162" s="1"/>
      <c r="JJG162" s="1"/>
      <c r="JJH162" s="1"/>
      <c r="JJI162" s="1"/>
      <c r="JJJ162" s="1"/>
      <c r="JJK162" s="1"/>
      <c r="JJL162" s="1"/>
      <c r="JJM162" s="1"/>
      <c r="JJN162" s="1"/>
      <c r="JJO162" s="1"/>
      <c r="JJP162" s="1"/>
      <c r="JJQ162" s="1"/>
      <c r="JJR162" s="1"/>
      <c r="JJS162" s="1"/>
      <c r="JJT162" s="1"/>
      <c r="JJU162" s="1"/>
      <c r="JJV162" s="1"/>
      <c r="JJW162" s="1"/>
      <c r="JJX162" s="1"/>
      <c r="JJY162" s="1"/>
      <c r="JJZ162" s="1"/>
      <c r="JKA162" s="1"/>
      <c r="JKB162" s="1"/>
      <c r="JKC162" s="1"/>
      <c r="JKD162" s="1"/>
      <c r="JKE162" s="1"/>
      <c r="JKF162" s="1"/>
      <c r="JKG162" s="1"/>
      <c r="JKH162" s="1"/>
      <c r="JKI162" s="1"/>
      <c r="JKJ162" s="1"/>
      <c r="JKK162" s="1"/>
      <c r="JKL162" s="1"/>
      <c r="JKM162" s="1"/>
      <c r="JKN162" s="1"/>
      <c r="JKO162" s="1"/>
      <c r="JKP162" s="1"/>
      <c r="JKQ162" s="1"/>
      <c r="JKR162" s="1"/>
      <c r="JKS162" s="1"/>
      <c r="JKT162" s="1"/>
      <c r="JKU162" s="1"/>
      <c r="JKV162" s="1"/>
      <c r="JKW162" s="1"/>
      <c r="JKX162" s="1"/>
      <c r="JKY162" s="1"/>
      <c r="JKZ162" s="1"/>
      <c r="JLA162" s="1"/>
      <c r="JLB162" s="1"/>
      <c r="JLC162" s="1"/>
      <c r="JLD162" s="1"/>
      <c r="JLE162" s="1"/>
      <c r="JLF162" s="1"/>
      <c r="JLG162" s="1"/>
      <c r="JLH162" s="1"/>
      <c r="JLI162" s="1"/>
      <c r="JLJ162" s="1"/>
      <c r="JLK162" s="1"/>
      <c r="JLL162" s="1"/>
      <c r="JLM162" s="1"/>
      <c r="JLN162" s="1"/>
      <c r="JLO162" s="1"/>
      <c r="JLP162" s="1"/>
      <c r="JLQ162" s="1"/>
      <c r="JLR162" s="1"/>
      <c r="JLS162" s="1"/>
      <c r="JLT162" s="1"/>
      <c r="JLU162" s="1"/>
      <c r="JLV162" s="1"/>
      <c r="JLW162" s="1"/>
      <c r="JLX162" s="1"/>
      <c r="JLY162" s="1"/>
      <c r="JLZ162" s="1"/>
      <c r="JMA162" s="1"/>
      <c r="JMB162" s="1"/>
      <c r="JMC162" s="1"/>
      <c r="JMD162" s="1"/>
      <c r="JME162" s="1"/>
      <c r="JMF162" s="1"/>
      <c r="JMG162" s="1"/>
      <c r="JMH162" s="1"/>
      <c r="JMI162" s="1"/>
      <c r="JMJ162" s="1"/>
      <c r="JMK162" s="1"/>
      <c r="JML162" s="1"/>
      <c r="JMM162" s="1"/>
      <c r="JMN162" s="1"/>
      <c r="JMO162" s="1"/>
      <c r="JMP162" s="1"/>
      <c r="JMQ162" s="1"/>
      <c r="JMR162" s="1"/>
      <c r="JMS162" s="1"/>
      <c r="JMT162" s="1"/>
      <c r="JMU162" s="1"/>
      <c r="JMV162" s="1"/>
      <c r="JMW162" s="1"/>
      <c r="JMX162" s="1"/>
      <c r="JMY162" s="1"/>
      <c r="JMZ162" s="1"/>
      <c r="JNA162" s="1"/>
      <c r="JNB162" s="1"/>
      <c r="JNC162" s="1"/>
      <c r="JND162" s="1"/>
      <c r="JNE162" s="1"/>
      <c r="JNF162" s="1"/>
      <c r="JNG162" s="1"/>
      <c r="JNH162" s="1"/>
      <c r="JNI162" s="1"/>
      <c r="JNJ162" s="1"/>
      <c r="JNK162" s="1"/>
      <c r="JNL162" s="1"/>
      <c r="JNM162" s="1"/>
      <c r="JNN162" s="1"/>
      <c r="JNO162" s="1"/>
      <c r="JNP162" s="1"/>
      <c r="JNQ162" s="1"/>
      <c r="JNR162" s="1"/>
      <c r="JNS162" s="1"/>
      <c r="JNT162" s="1"/>
      <c r="JNU162" s="1"/>
      <c r="JNV162" s="1"/>
      <c r="JNW162" s="1"/>
      <c r="JNX162" s="1"/>
      <c r="JNY162" s="1"/>
      <c r="JNZ162" s="1"/>
      <c r="JOA162" s="1"/>
      <c r="JOB162" s="1"/>
      <c r="JOC162" s="1"/>
      <c r="JOD162" s="1"/>
      <c r="JOE162" s="1"/>
      <c r="JOF162" s="1"/>
      <c r="JOG162" s="1"/>
      <c r="JOH162" s="1"/>
      <c r="JOI162" s="1"/>
      <c r="JOJ162" s="1"/>
      <c r="JOK162" s="1"/>
      <c r="JOL162" s="1"/>
      <c r="JOM162" s="1"/>
      <c r="JON162" s="1"/>
      <c r="JOO162" s="1"/>
      <c r="JOP162" s="1"/>
      <c r="JOQ162" s="1"/>
      <c r="JOR162" s="1"/>
      <c r="JOS162" s="1"/>
      <c r="JOT162" s="1"/>
      <c r="JOU162" s="1"/>
      <c r="JOV162" s="1"/>
      <c r="JOW162" s="1"/>
      <c r="JOX162" s="1"/>
      <c r="JOY162" s="1"/>
      <c r="JOZ162" s="1"/>
      <c r="JPA162" s="1"/>
      <c r="JPB162" s="1"/>
      <c r="JPC162" s="1"/>
      <c r="JPD162" s="1"/>
      <c r="JPE162" s="1"/>
      <c r="JPF162" s="1"/>
      <c r="JPG162" s="1"/>
      <c r="JPH162" s="1"/>
      <c r="JPI162" s="1"/>
      <c r="JPJ162" s="1"/>
      <c r="JPK162" s="1"/>
      <c r="JPL162" s="1"/>
      <c r="JPM162" s="1"/>
      <c r="JPN162" s="1"/>
      <c r="JPO162" s="1"/>
      <c r="JPP162" s="1"/>
      <c r="JPQ162" s="1"/>
      <c r="JPR162" s="1"/>
      <c r="JPS162" s="1"/>
      <c r="JPT162" s="1"/>
      <c r="JPU162" s="1"/>
      <c r="JPV162" s="1"/>
      <c r="JPW162" s="1"/>
      <c r="JPX162" s="1"/>
      <c r="JPY162" s="1"/>
      <c r="JPZ162" s="1"/>
      <c r="JQA162" s="1"/>
      <c r="JQB162" s="1"/>
      <c r="JQC162" s="1"/>
      <c r="JQD162" s="1"/>
      <c r="JQE162" s="1"/>
      <c r="JQF162" s="1"/>
      <c r="JQG162" s="1"/>
      <c r="JQH162" s="1"/>
      <c r="JQI162" s="1"/>
      <c r="JQJ162" s="1"/>
      <c r="JQK162" s="1"/>
      <c r="JQL162" s="1"/>
      <c r="JQM162" s="1"/>
      <c r="JQN162" s="1"/>
      <c r="JQO162" s="1"/>
      <c r="JQP162" s="1"/>
      <c r="JQQ162" s="1"/>
      <c r="JQR162" s="1"/>
      <c r="JQS162" s="1"/>
      <c r="JQT162" s="1"/>
      <c r="JQU162" s="1"/>
      <c r="JQV162" s="1"/>
      <c r="JQW162" s="1"/>
      <c r="JQX162" s="1"/>
      <c r="JQY162" s="1"/>
      <c r="JQZ162" s="1"/>
      <c r="JRA162" s="1"/>
      <c r="JRB162" s="1"/>
      <c r="JRC162" s="1"/>
      <c r="JRD162" s="1"/>
      <c r="JRE162" s="1"/>
      <c r="JRF162" s="1"/>
      <c r="JRG162" s="1"/>
      <c r="JRH162" s="1"/>
      <c r="JRI162" s="1"/>
      <c r="JRJ162" s="1"/>
      <c r="JRK162" s="1"/>
      <c r="JRL162" s="1"/>
      <c r="JRM162" s="1"/>
      <c r="JRN162" s="1"/>
      <c r="JRO162" s="1"/>
      <c r="JRP162" s="1"/>
      <c r="JRQ162" s="1"/>
      <c r="JRR162" s="1"/>
      <c r="JRS162" s="1"/>
      <c r="JRT162" s="1"/>
      <c r="JRU162" s="1"/>
      <c r="JRV162" s="1"/>
      <c r="JRW162" s="1"/>
      <c r="JRX162" s="1"/>
      <c r="JRY162" s="1"/>
      <c r="JRZ162" s="1"/>
      <c r="JSA162" s="1"/>
      <c r="JSB162" s="1"/>
      <c r="JSC162" s="1"/>
      <c r="JSD162" s="1"/>
      <c r="JSE162" s="1"/>
      <c r="JSF162" s="1"/>
      <c r="JSG162" s="1"/>
      <c r="JSH162" s="1"/>
      <c r="JSI162" s="1"/>
      <c r="JSJ162" s="1"/>
      <c r="JSK162" s="1"/>
      <c r="JSL162" s="1"/>
      <c r="JSM162" s="1"/>
      <c r="JSN162" s="1"/>
      <c r="JSO162" s="1"/>
      <c r="JSP162" s="1"/>
      <c r="JSQ162" s="1"/>
      <c r="JSR162" s="1"/>
      <c r="JSS162" s="1"/>
      <c r="JST162" s="1"/>
      <c r="JSU162" s="1"/>
      <c r="JSV162" s="1"/>
      <c r="JSW162" s="1"/>
      <c r="JSX162" s="1"/>
      <c r="JSY162" s="1"/>
      <c r="JSZ162" s="1"/>
      <c r="JTA162" s="1"/>
      <c r="JTB162" s="1"/>
      <c r="JTC162" s="1"/>
      <c r="JTD162" s="1"/>
      <c r="JTE162" s="1"/>
      <c r="JTF162" s="1"/>
      <c r="JTG162" s="1"/>
      <c r="JTH162" s="1"/>
      <c r="JTI162" s="1"/>
      <c r="JTJ162" s="1"/>
      <c r="JTK162" s="1"/>
      <c r="JTL162" s="1"/>
      <c r="JTM162" s="1"/>
      <c r="JTN162" s="1"/>
      <c r="JTO162" s="1"/>
      <c r="JTP162" s="1"/>
      <c r="JTQ162" s="1"/>
      <c r="JTR162" s="1"/>
      <c r="JTS162" s="1"/>
      <c r="JTT162" s="1"/>
      <c r="JTU162" s="1"/>
      <c r="JTV162" s="1"/>
      <c r="JTW162" s="1"/>
      <c r="JTX162" s="1"/>
      <c r="JTY162" s="1"/>
      <c r="JTZ162" s="1"/>
      <c r="JUA162" s="1"/>
      <c r="JUB162" s="1"/>
      <c r="JUC162" s="1"/>
      <c r="JUD162" s="1"/>
      <c r="JUE162" s="1"/>
      <c r="JUF162" s="1"/>
      <c r="JUG162" s="1"/>
      <c r="JUH162" s="1"/>
      <c r="JUI162" s="1"/>
      <c r="JUJ162" s="1"/>
      <c r="JUK162" s="1"/>
      <c r="JUL162" s="1"/>
      <c r="JUM162" s="1"/>
      <c r="JUN162" s="1"/>
      <c r="JUO162" s="1"/>
      <c r="JUP162" s="1"/>
      <c r="JUQ162" s="1"/>
      <c r="JUR162" s="1"/>
      <c r="JUS162" s="1"/>
      <c r="JUT162" s="1"/>
      <c r="JUU162" s="1"/>
      <c r="JUV162" s="1"/>
      <c r="JUW162" s="1"/>
      <c r="JUX162" s="1"/>
      <c r="JUY162" s="1"/>
      <c r="JUZ162" s="1"/>
      <c r="JVA162" s="1"/>
      <c r="JVB162" s="1"/>
      <c r="JVC162" s="1"/>
      <c r="JVD162" s="1"/>
      <c r="JVE162" s="1"/>
      <c r="JVF162" s="1"/>
      <c r="JVG162" s="1"/>
      <c r="JVH162" s="1"/>
      <c r="JVI162" s="1"/>
      <c r="JVJ162" s="1"/>
      <c r="JVK162" s="1"/>
      <c r="JVL162" s="1"/>
      <c r="JVM162" s="1"/>
      <c r="JVN162" s="1"/>
      <c r="JVO162" s="1"/>
      <c r="JVP162" s="1"/>
      <c r="JVQ162" s="1"/>
      <c r="JVR162" s="1"/>
      <c r="JVS162" s="1"/>
      <c r="JVT162" s="1"/>
      <c r="JVU162" s="1"/>
      <c r="JVV162" s="1"/>
      <c r="JVW162" s="1"/>
      <c r="JVX162" s="1"/>
      <c r="JVY162" s="1"/>
      <c r="JVZ162" s="1"/>
      <c r="JWA162" s="1"/>
      <c r="JWB162" s="1"/>
      <c r="JWC162" s="1"/>
      <c r="JWD162" s="1"/>
      <c r="JWE162" s="1"/>
      <c r="JWF162" s="1"/>
      <c r="JWG162" s="1"/>
      <c r="JWH162" s="1"/>
      <c r="JWI162" s="1"/>
      <c r="JWJ162" s="1"/>
      <c r="JWK162" s="1"/>
      <c r="JWL162" s="1"/>
      <c r="JWM162" s="1"/>
      <c r="JWN162" s="1"/>
      <c r="JWO162" s="1"/>
      <c r="JWP162" s="1"/>
      <c r="JWQ162" s="1"/>
      <c r="JWR162" s="1"/>
      <c r="JWS162" s="1"/>
      <c r="JWT162" s="1"/>
      <c r="JWU162" s="1"/>
      <c r="JWV162" s="1"/>
      <c r="JWW162" s="1"/>
      <c r="JWX162" s="1"/>
      <c r="JWY162" s="1"/>
      <c r="JWZ162" s="1"/>
      <c r="JXA162" s="1"/>
      <c r="JXB162" s="1"/>
      <c r="JXC162" s="1"/>
      <c r="JXD162" s="1"/>
      <c r="JXE162" s="1"/>
      <c r="JXF162" s="1"/>
      <c r="JXG162" s="1"/>
      <c r="JXH162" s="1"/>
      <c r="JXI162" s="1"/>
      <c r="JXJ162" s="1"/>
      <c r="JXK162" s="1"/>
      <c r="JXL162" s="1"/>
      <c r="JXM162" s="1"/>
      <c r="JXN162" s="1"/>
      <c r="JXO162" s="1"/>
      <c r="JXP162" s="1"/>
      <c r="JXQ162" s="1"/>
      <c r="JXR162" s="1"/>
      <c r="JXS162" s="1"/>
      <c r="JXT162" s="1"/>
      <c r="JXU162" s="1"/>
      <c r="JXV162" s="1"/>
      <c r="JXW162" s="1"/>
      <c r="JXX162" s="1"/>
      <c r="JXY162" s="1"/>
      <c r="JXZ162" s="1"/>
      <c r="JYA162" s="1"/>
      <c r="JYB162" s="1"/>
      <c r="JYC162" s="1"/>
      <c r="JYD162" s="1"/>
      <c r="JYE162" s="1"/>
      <c r="JYF162" s="1"/>
      <c r="JYG162" s="1"/>
      <c r="JYH162" s="1"/>
      <c r="JYI162" s="1"/>
      <c r="JYJ162" s="1"/>
      <c r="JYK162" s="1"/>
      <c r="JYL162" s="1"/>
      <c r="JYM162" s="1"/>
      <c r="JYN162" s="1"/>
      <c r="JYO162" s="1"/>
      <c r="JYP162" s="1"/>
      <c r="JYQ162" s="1"/>
      <c r="JYR162" s="1"/>
      <c r="JYS162" s="1"/>
      <c r="JYT162" s="1"/>
      <c r="JYU162" s="1"/>
      <c r="JYV162" s="1"/>
      <c r="JYW162" s="1"/>
      <c r="JYX162" s="1"/>
      <c r="JYY162" s="1"/>
      <c r="JYZ162" s="1"/>
      <c r="JZA162" s="1"/>
      <c r="JZB162" s="1"/>
      <c r="JZC162" s="1"/>
      <c r="JZD162" s="1"/>
      <c r="JZE162" s="1"/>
      <c r="JZF162" s="1"/>
      <c r="JZG162" s="1"/>
      <c r="JZH162" s="1"/>
      <c r="JZI162" s="1"/>
      <c r="JZJ162" s="1"/>
      <c r="JZK162" s="1"/>
      <c r="JZL162" s="1"/>
      <c r="JZM162" s="1"/>
      <c r="JZN162" s="1"/>
      <c r="JZO162" s="1"/>
      <c r="JZP162" s="1"/>
      <c r="JZQ162" s="1"/>
      <c r="JZR162" s="1"/>
      <c r="JZS162" s="1"/>
      <c r="JZT162" s="1"/>
      <c r="JZU162" s="1"/>
      <c r="JZV162" s="1"/>
      <c r="JZW162" s="1"/>
      <c r="JZX162" s="1"/>
      <c r="JZY162" s="1"/>
      <c r="JZZ162" s="1"/>
      <c r="KAA162" s="1"/>
      <c r="KAB162" s="1"/>
      <c r="KAC162" s="1"/>
      <c r="KAD162" s="1"/>
      <c r="KAE162" s="1"/>
      <c r="KAF162" s="1"/>
      <c r="KAG162" s="1"/>
      <c r="KAH162" s="1"/>
      <c r="KAI162" s="1"/>
      <c r="KAJ162" s="1"/>
      <c r="KAK162" s="1"/>
      <c r="KAL162" s="1"/>
      <c r="KAM162" s="1"/>
      <c r="KAN162" s="1"/>
      <c r="KAO162" s="1"/>
      <c r="KAP162" s="1"/>
      <c r="KAQ162" s="1"/>
      <c r="KAR162" s="1"/>
      <c r="KAS162" s="1"/>
      <c r="KAT162" s="1"/>
      <c r="KAU162" s="1"/>
      <c r="KAV162" s="1"/>
      <c r="KAW162" s="1"/>
      <c r="KAX162" s="1"/>
      <c r="KAY162" s="1"/>
      <c r="KAZ162" s="1"/>
      <c r="KBA162" s="1"/>
      <c r="KBB162" s="1"/>
      <c r="KBC162" s="1"/>
      <c r="KBD162" s="1"/>
      <c r="KBE162" s="1"/>
      <c r="KBF162" s="1"/>
      <c r="KBG162" s="1"/>
      <c r="KBH162" s="1"/>
      <c r="KBI162" s="1"/>
      <c r="KBJ162" s="1"/>
      <c r="KBK162" s="1"/>
      <c r="KBL162" s="1"/>
      <c r="KBM162" s="1"/>
      <c r="KBN162" s="1"/>
      <c r="KBO162" s="1"/>
      <c r="KBP162" s="1"/>
      <c r="KBQ162" s="1"/>
      <c r="KBR162" s="1"/>
      <c r="KBS162" s="1"/>
      <c r="KBT162" s="1"/>
      <c r="KBU162" s="1"/>
      <c r="KBV162" s="1"/>
      <c r="KBW162" s="1"/>
      <c r="KBX162" s="1"/>
      <c r="KBY162" s="1"/>
      <c r="KBZ162" s="1"/>
      <c r="KCA162" s="1"/>
      <c r="KCB162" s="1"/>
      <c r="KCC162" s="1"/>
      <c r="KCD162" s="1"/>
      <c r="KCE162" s="1"/>
      <c r="KCF162" s="1"/>
      <c r="KCG162" s="1"/>
      <c r="KCH162" s="1"/>
      <c r="KCI162" s="1"/>
      <c r="KCJ162" s="1"/>
      <c r="KCK162" s="1"/>
      <c r="KCL162" s="1"/>
      <c r="KCM162" s="1"/>
      <c r="KCN162" s="1"/>
      <c r="KCO162" s="1"/>
      <c r="KCP162" s="1"/>
      <c r="KCQ162" s="1"/>
      <c r="KCR162" s="1"/>
      <c r="KCS162" s="1"/>
      <c r="KCT162" s="1"/>
      <c r="KCU162" s="1"/>
      <c r="KCV162" s="1"/>
      <c r="KCW162" s="1"/>
      <c r="KCX162" s="1"/>
      <c r="KCY162" s="1"/>
      <c r="KCZ162" s="1"/>
      <c r="KDA162" s="1"/>
      <c r="KDB162" s="1"/>
      <c r="KDC162" s="1"/>
      <c r="KDD162" s="1"/>
      <c r="KDE162" s="1"/>
      <c r="KDF162" s="1"/>
      <c r="KDG162" s="1"/>
      <c r="KDH162" s="1"/>
      <c r="KDI162" s="1"/>
      <c r="KDJ162" s="1"/>
      <c r="KDK162" s="1"/>
      <c r="KDL162" s="1"/>
      <c r="KDM162" s="1"/>
      <c r="KDN162" s="1"/>
      <c r="KDO162" s="1"/>
      <c r="KDP162" s="1"/>
      <c r="KDQ162" s="1"/>
      <c r="KDR162" s="1"/>
      <c r="KDS162" s="1"/>
      <c r="KDT162" s="1"/>
      <c r="KDU162" s="1"/>
      <c r="KDV162" s="1"/>
      <c r="KDW162" s="1"/>
      <c r="KDX162" s="1"/>
      <c r="KDY162" s="1"/>
      <c r="KDZ162" s="1"/>
      <c r="KEA162" s="1"/>
      <c r="KEB162" s="1"/>
      <c r="KEC162" s="1"/>
      <c r="KED162" s="1"/>
      <c r="KEE162" s="1"/>
      <c r="KEF162" s="1"/>
      <c r="KEG162" s="1"/>
      <c r="KEH162" s="1"/>
      <c r="KEI162" s="1"/>
      <c r="KEJ162" s="1"/>
      <c r="KEK162" s="1"/>
      <c r="KEL162" s="1"/>
      <c r="KEM162" s="1"/>
      <c r="KEN162" s="1"/>
      <c r="KEO162" s="1"/>
      <c r="KEP162" s="1"/>
      <c r="KEQ162" s="1"/>
      <c r="KER162" s="1"/>
      <c r="KES162" s="1"/>
      <c r="KET162" s="1"/>
      <c r="KEU162" s="1"/>
      <c r="KEV162" s="1"/>
      <c r="KEW162" s="1"/>
      <c r="KEX162" s="1"/>
      <c r="KEY162" s="1"/>
      <c r="KEZ162" s="1"/>
      <c r="KFA162" s="1"/>
      <c r="KFB162" s="1"/>
      <c r="KFC162" s="1"/>
      <c r="KFD162" s="1"/>
      <c r="KFE162" s="1"/>
      <c r="KFF162" s="1"/>
      <c r="KFG162" s="1"/>
      <c r="KFH162" s="1"/>
      <c r="KFI162" s="1"/>
      <c r="KFJ162" s="1"/>
      <c r="KFK162" s="1"/>
      <c r="KFL162" s="1"/>
      <c r="KFM162" s="1"/>
      <c r="KFN162" s="1"/>
      <c r="KFO162" s="1"/>
      <c r="KFP162" s="1"/>
      <c r="KFQ162" s="1"/>
      <c r="KFR162" s="1"/>
      <c r="KFS162" s="1"/>
      <c r="KFT162" s="1"/>
      <c r="KFU162" s="1"/>
      <c r="KFV162" s="1"/>
      <c r="KFW162" s="1"/>
      <c r="KFX162" s="1"/>
      <c r="KFY162" s="1"/>
      <c r="KFZ162" s="1"/>
      <c r="KGA162" s="1"/>
      <c r="KGB162" s="1"/>
      <c r="KGC162" s="1"/>
      <c r="KGD162" s="1"/>
      <c r="KGE162" s="1"/>
      <c r="KGF162" s="1"/>
      <c r="KGG162" s="1"/>
      <c r="KGH162" s="1"/>
      <c r="KGI162" s="1"/>
      <c r="KGJ162" s="1"/>
      <c r="KGK162" s="1"/>
      <c r="KGL162" s="1"/>
      <c r="KGM162" s="1"/>
      <c r="KGN162" s="1"/>
      <c r="KGO162" s="1"/>
      <c r="KGP162" s="1"/>
      <c r="KGQ162" s="1"/>
      <c r="KGR162" s="1"/>
      <c r="KGS162" s="1"/>
      <c r="KGT162" s="1"/>
      <c r="KGU162" s="1"/>
      <c r="KGV162" s="1"/>
      <c r="KGW162" s="1"/>
      <c r="KGX162" s="1"/>
      <c r="KGY162" s="1"/>
      <c r="KGZ162" s="1"/>
      <c r="KHA162" s="1"/>
      <c r="KHB162" s="1"/>
      <c r="KHC162" s="1"/>
      <c r="KHD162" s="1"/>
      <c r="KHE162" s="1"/>
      <c r="KHF162" s="1"/>
      <c r="KHG162" s="1"/>
      <c r="KHH162" s="1"/>
      <c r="KHI162" s="1"/>
      <c r="KHJ162" s="1"/>
      <c r="KHK162" s="1"/>
      <c r="KHL162" s="1"/>
      <c r="KHM162" s="1"/>
      <c r="KHN162" s="1"/>
      <c r="KHO162" s="1"/>
      <c r="KHP162" s="1"/>
      <c r="KHQ162" s="1"/>
      <c r="KHR162" s="1"/>
      <c r="KHS162" s="1"/>
      <c r="KHT162" s="1"/>
      <c r="KHU162" s="1"/>
      <c r="KHV162" s="1"/>
      <c r="KHW162" s="1"/>
      <c r="KHX162" s="1"/>
      <c r="KHY162" s="1"/>
      <c r="KHZ162" s="1"/>
      <c r="KIA162" s="1"/>
      <c r="KIB162" s="1"/>
      <c r="KIC162" s="1"/>
      <c r="KID162" s="1"/>
      <c r="KIE162" s="1"/>
      <c r="KIF162" s="1"/>
      <c r="KIG162" s="1"/>
      <c r="KIH162" s="1"/>
      <c r="KII162" s="1"/>
      <c r="KIJ162" s="1"/>
      <c r="KIK162" s="1"/>
      <c r="KIL162" s="1"/>
      <c r="KIM162" s="1"/>
      <c r="KIN162" s="1"/>
      <c r="KIO162" s="1"/>
      <c r="KIP162" s="1"/>
      <c r="KIQ162" s="1"/>
      <c r="KIR162" s="1"/>
      <c r="KIS162" s="1"/>
      <c r="KIT162" s="1"/>
      <c r="KIU162" s="1"/>
      <c r="KIV162" s="1"/>
      <c r="KIW162" s="1"/>
      <c r="KIX162" s="1"/>
      <c r="KIY162" s="1"/>
      <c r="KIZ162" s="1"/>
      <c r="KJA162" s="1"/>
      <c r="KJB162" s="1"/>
      <c r="KJC162" s="1"/>
      <c r="KJD162" s="1"/>
      <c r="KJE162" s="1"/>
      <c r="KJF162" s="1"/>
      <c r="KJG162" s="1"/>
      <c r="KJH162" s="1"/>
      <c r="KJI162" s="1"/>
      <c r="KJJ162" s="1"/>
      <c r="KJK162" s="1"/>
      <c r="KJL162" s="1"/>
      <c r="KJM162" s="1"/>
      <c r="KJN162" s="1"/>
      <c r="KJO162" s="1"/>
      <c r="KJP162" s="1"/>
      <c r="KJQ162" s="1"/>
      <c r="KJR162" s="1"/>
      <c r="KJS162" s="1"/>
      <c r="KJT162" s="1"/>
      <c r="KJU162" s="1"/>
      <c r="KJV162" s="1"/>
      <c r="KJW162" s="1"/>
      <c r="KJX162" s="1"/>
      <c r="KJY162" s="1"/>
      <c r="KJZ162" s="1"/>
      <c r="KKA162" s="1"/>
      <c r="KKB162" s="1"/>
      <c r="KKC162" s="1"/>
      <c r="KKD162" s="1"/>
      <c r="KKE162" s="1"/>
      <c r="KKF162" s="1"/>
      <c r="KKG162" s="1"/>
      <c r="KKH162" s="1"/>
      <c r="KKI162" s="1"/>
      <c r="KKJ162" s="1"/>
      <c r="KKK162" s="1"/>
      <c r="KKL162" s="1"/>
      <c r="KKM162" s="1"/>
      <c r="KKN162" s="1"/>
      <c r="KKO162" s="1"/>
      <c r="KKP162" s="1"/>
      <c r="KKQ162" s="1"/>
      <c r="KKR162" s="1"/>
      <c r="KKS162" s="1"/>
      <c r="KKT162" s="1"/>
      <c r="KKU162" s="1"/>
      <c r="KKV162" s="1"/>
      <c r="KKW162" s="1"/>
      <c r="KKX162" s="1"/>
      <c r="KKY162" s="1"/>
      <c r="KKZ162" s="1"/>
      <c r="KLA162" s="1"/>
      <c r="KLB162" s="1"/>
      <c r="KLC162" s="1"/>
      <c r="KLD162" s="1"/>
      <c r="KLE162" s="1"/>
      <c r="KLF162" s="1"/>
      <c r="KLG162" s="1"/>
      <c r="KLH162" s="1"/>
      <c r="KLI162" s="1"/>
      <c r="KLJ162" s="1"/>
      <c r="KLK162" s="1"/>
      <c r="KLL162" s="1"/>
      <c r="KLM162" s="1"/>
      <c r="KLN162" s="1"/>
      <c r="KLO162" s="1"/>
      <c r="KLP162" s="1"/>
      <c r="KLQ162" s="1"/>
      <c r="KLR162" s="1"/>
      <c r="KLS162" s="1"/>
      <c r="KLT162" s="1"/>
      <c r="KLU162" s="1"/>
      <c r="KLV162" s="1"/>
      <c r="KLW162" s="1"/>
      <c r="KLX162" s="1"/>
      <c r="KLY162" s="1"/>
      <c r="KLZ162" s="1"/>
      <c r="KMA162" s="1"/>
      <c r="KMB162" s="1"/>
      <c r="KMC162" s="1"/>
      <c r="KMD162" s="1"/>
      <c r="KME162" s="1"/>
      <c r="KMF162" s="1"/>
      <c r="KMG162" s="1"/>
      <c r="KMH162" s="1"/>
      <c r="KMI162" s="1"/>
      <c r="KMJ162" s="1"/>
      <c r="KMK162" s="1"/>
      <c r="KML162" s="1"/>
      <c r="KMM162" s="1"/>
      <c r="KMN162" s="1"/>
      <c r="KMO162" s="1"/>
      <c r="KMP162" s="1"/>
      <c r="KMQ162" s="1"/>
      <c r="KMR162" s="1"/>
      <c r="KMS162" s="1"/>
      <c r="KMT162" s="1"/>
      <c r="KMU162" s="1"/>
      <c r="KMV162" s="1"/>
      <c r="KMW162" s="1"/>
      <c r="KMX162" s="1"/>
      <c r="KMY162" s="1"/>
      <c r="KMZ162" s="1"/>
      <c r="KNA162" s="1"/>
      <c r="KNB162" s="1"/>
      <c r="KNC162" s="1"/>
      <c r="KND162" s="1"/>
      <c r="KNE162" s="1"/>
      <c r="KNF162" s="1"/>
      <c r="KNG162" s="1"/>
      <c r="KNH162" s="1"/>
      <c r="KNI162" s="1"/>
      <c r="KNJ162" s="1"/>
      <c r="KNK162" s="1"/>
      <c r="KNL162" s="1"/>
      <c r="KNM162" s="1"/>
      <c r="KNN162" s="1"/>
      <c r="KNO162" s="1"/>
      <c r="KNP162" s="1"/>
      <c r="KNQ162" s="1"/>
      <c r="KNR162" s="1"/>
      <c r="KNS162" s="1"/>
      <c r="KNT162" s="1"/>
      <c r="KNU162" s="1"/>
      <c r="KNV162" s="1"/>
      <c r="KNW162" s="1"/>
      <c r="KNX162" s="1"/>
      <c r="KNY162" s="1"/>
      <c r="KNZ162" s="1"/>
      <c r="KOA162" s="1"/>
      <c r="KOB162" s="1"/>
      <c r="KOC162" s="1"/>
      <c r="KOD162" s="1"/>
      <c r="KOE162" s="1"/>
      <c r="KOF162" s="1"/>
      <c r="KOG162" s="1"/>
      <c r="KOH162" s="1"/>
      <c r="KOI162" s="1"/>
      <c r="KOJ162" s="1"/>
      <c r="KOK162" s="1"/>
      <c r="KOL162" s="1"/>
      <c r="KOM162" s="1"/>
      <c r="KON162" s="1"/>
      <c r="KOO162" s="1"/>
      <c r="KOP162" s="1"/>
      <c r="KOQ162" s="1"/>
      <c r="KOR162" s="1"/>
      <c r="KOS162" s="1"/>
      <c r="KOT162" s="1"/>
      <c r="KOU162" s="1"/>
      <c r="KOV162" s="1"/>
      <c r="KOW162" s="1"/>
      <c r="KOX162" s="1"/>
      <c r="KOY162" s="1"/>
      <c r="KOZ162" s="1"/>
      <c r="KPA162" s="1"/>
      <c r="KPB162" s="1"/>
      <c r="KPC162" s="1"/>
      <c r="KPD162" s="1"/>
      <c r="KPE162" s="1"/>
      <c r="KPF162" s="1"/>
      <c r="KPG162" s="1"/>
      <c r="KPH162" s="1"/>
      <c r="KPI162" s="1"/>
      <c r="KPJ162" s="1"/>
      <c r="KPK162" s="1"/>
      <c r="KPL162" s="1"/>
      <c r="KPM162" s="1"/>
      <c r="KPN162" s="1"/>
      <c r="KPO162" s="1"/>
      <c r="KPP162" s="1"/>
      <c r="KPQ162" s="1"/>
      <c r="KPR162" s="1"/>
      <c r="KPS162" s="1"/>
      <c r="KPT162" s="1"/>
      <c r="KPU162" s="1"/>
      <c r="KPV162" s="1"/>
      <c r="KPW162" s="1"/>
      <c r="KPX162" s="1"/>
      <c r="KPY162" s="1"/>
      <c r="KPZ162" s="1"/>
      <c r="KQA162" s="1"/>
      <c r="KQB162" s="1"/>
      <c r="KQC162" s="1"/>
      <c r="KQD162" s="1"/>
      <c r="KQE162" s="1"/>
      <c r="KQF162" s="1"/>
      <c r="KQG162" s="1"/>
      <c r="KQH162" s="1"/>
      <c r="KQI162" s="1"/>
      <c r="KQJ162" s="1"/>
      <c r="KQK162" s="1"/>
      <c r="KQL162" s="1"/>
      <c r="KQM162" s="1"/>
      <c r="KQN162" s="1"/>
      <c r="KQO162" s="1"/>
      <c r="KQP162" s="1"/>
      <c r="KQQ162" s="1"/>
      <c r="KQR162" s="1"/>
      <c r="KQS162" s="1"/>
      <c r="KQT162" s="1"/>
      <c r="KQU162" s="1"/>
      <c r="KQV162" s="1"/>
      <c r="KQW162" s="1"/>
      <c r="KQX162" s="1"/>
      <c r="KQY162" s="1"/>
      <c r="KQZ162" s="1"/>
      <c r="KRA162" s="1"/>
      <c r="KRB162" s="1"/>
      <c r="KRC162" s="1"/>
      <c r="KRD162" s="1"/>
      <c r="KRE162" s="1"/>
      <c r="KRF162" s="1"/>
      <c r="KRG162" s="1"/>
      <c r="KRH162" s="1"/>
      <c r="KRI162" s="1"/>
      <c r="KRJ162" s="1"/>
      <c r="KRK162" s="1"/>
      <c r="KRL162" s="1"/>
      <c r="KRM162" s="1"/>
      <c r="KRN162" s="1"/>
      <c r="KRO162" s="1"/>
      <c r="KRP162" s="1"/>
      <c r="KRQ162" s="1"/>
      <c r="KRR162" s="1"/>
      <c r="KRS162" s="1"/>
      <c r="KRT162" s="1"/>
      <c r="KRU162" s="1"/>
      <c r="KRV162" s="1"/>
      <c r="KRW162" s="1"/>
      <c r="KRX162" s="1"/>
      <c r="KRY162" s="1"/>
      <c r="KRZ162" s="1"/>
      <c r="KSA162" s="1"/>
      <c r="KSB162" s="1"/>
      <c r="KSC162" s="1"/>
      <c r="KSD162" s="1"/>
      <c r="KSE162" s="1"/>
      <c r="KSF162" s="1"/>
      <c r="KSG162" s="1"/>
      <c r="KSH162" s="1"/>
      <c r="KSI162" s="1"/>
      <c r="KSJ162" s="1"/>
      <c r="KSK162" s="1"/>
      <c r="KSL162" s="1"/>
      <c r="KSM162" s="1"/>
      <c r="KSN162" s="1"/>
      <c r="KSO162" s="1"/>
      <c r="KSP162" s="1"/>
      <c r="KSQ162" s="1"/>
      <c r="KSR162" s="1"/>
      <c r="KSS162" s="1"/>
      <c r="KST162" s="1"/>
      <c r="KSU162" s="1"/>
      <c r="KSV162" s="1"/>
      <c r="KSW162" s="1"/>
      <c r="KSX162" s="1"/>
      <c r="KSY162" s="1"/>
      <c r="KSZ162" s="1"/>
      <c r="KTA162" s="1"/>
      <c r="KTB162" s="1"/>
      <c r="KTC162" s="1"/>
      <c r="KTD162" s="1"/>
      <c r="KTE162" s="1"/>
      <c r="KTF162" s="1"/>
      <c r="KTG162" s="1"/>
      <c r="KTH162" s="1"/>
      <c r="KTI162" s="1"/>
      <c r="KTJ162" s="1"/>
      <c r="KTK162" s="1"/>
      <c r="KTL162" s="1"/>
      <c r="KTM162" s="1"/>
      <c r="KTN162" s="1"/>
      <c r="KTO162" s="1"/>
      <c r="KTP162" s="1"/>
      <c r="KTQ162" s="1"/>
      <c r="KTR162" s="1"/>
      <c r="KTS162" s="1"/>
      <c r="KTT162" s="1"/>
      <c r="KTU162" s="1"/>
      <c r="KTV162" s="1"/>
      <c r="KTW162" s="1"/>
      <c r="KTX162" s="1"/>
      <c r="KTY162" s="1"/>
      <c r="KTZ162" s="1"/>
      <c r="KUA162" s="1"/>
      <c r="KUB162" s="1"/>
      <c r="KUC162" s="1"/>
      <c r="KUD162" s="1"/>
      <c r="KUE162" s="1"/>
      <c r="KUF162" s="1"/>
      <c r="KUG162" s="1"/>
      <c r="KUH162" s="1"/>
      <c r="KUI162" s="1"/>
      <c r="KUJ162" s="1"/>
      <c r="KUK162" s="1"/>
      <c r="KUL162" s="1"/>
      <c r="KUM162" s="1"/>
      <c r="KUN162" s="1"/>
      <c r="KUO162" s="1"/>
      <c r="KUP162" s="1"/>
      <c r="KUQ162" s="1"/>
      <c r="KUR162" s="1"/>
      <c r="KUS162" s="1"/>
      <c r="KUT162" s="1"/>
      <c r="KUU162" s="1"/>
      <c r="KUV162" s="1"/>
      <c r="KUW162" s="1"/>
      <c r="KUX162" s="1"/>
      <c r="KUY162" s="1"/>
      <c r="KUZ162" s="1"/>
      <c r="KVA162" s="1"/>
      <c r="KVB162" s="1"/>
      <c r="KVC162" s="1"/>
      <c r="KVD162" s="1"/>
      <c r="KVE162" s="1"/>
      <c r="KVF162" s="1"/>
      <c r="KVG162" s="1"/>
      <c r="KVH162" s="1"/>
      <c r="KVI162" s="1"/>
      <c r="KVJ162" s="1"/>
      <c r="KVK162" s="1"/>
      <c r="KVL162" s="1"/>
      <c r="KVM162" s="1"/>
      <c r="KVN162" s="1"/>
      <c r="KVO162" s="1"/>
      <c r="KVP162" s="1"/>
      <c r="KVQ162" s="1"/>
      <c r="KVR162" s="1"/>
      <c r="KVS162" s="1"/>
      <c r="KVT162" s="1"/>
      <c r="KVU162" s="1"/>
      <c r="KVV162" s="1"/>
      <c r="KVW162" s="1"/>
      <c r="KVX162" s="1"/>
      <c r="KVY162" s="1"/>
      <c r="KVZ162" s="1"/>
      <c r="KWA162" s="1"/>
      <c r="KWB162" s="1"/>
      <c r="KWC162" s="1"/>
      <c r="KWD162" s="1"/>
      <c r="KWE162" s="1"/>
      <c r="KWF162" s="1"/>
      <c r="KWG162" s="1"/>
      <c r="KWH162" s="1"/>
      <c r="KWI162" s="1"/>
      <c r="KWJ162" s="1"/>
      <c r="KWK162" s="1"/>
      <c r="KWL162" s="1"/>
      <c r="KWM162" s="1"/>
      <c r="KWN162" s="1"/>
      <c r="KWO162" s="1"/>
      <c r="KWP162" s="1"/>
      <c r="KWQ162" s="1"/>
      <c r="KWR162" s="1"/>
      <c r="KWS162" s="1"/>
      <c r="KWT162" s="1"/>
      <c r="KWU162" s="1"/>
      <c r="KWV162" s="1"/>
      <c r="KWW162" s="1"/>
      <c r="KWX162" s="1"/>
      <c r="KWY162" s="1"/>
      <c r="KWZ162" s="1"/>
      <c r="KXA162" s="1"/>
      <c r="KXB162" s="1"/>
      <c r="KXC162" s="1"/>
      <c r="KXD162" s="1"/>
      <c r="KXE162" s="1"/>
      <c r="KXF162" s="1"/>
      <c r="KXG162" s="1"/>
      <c r="KXH162" s="1"/>
      <c r="KXI162" s="1"/>
      <c r="KXJ162" s="1"/>
      <c r="KXK162" s="1"/>
      <c r="KXL162" s="1"/>
      <c r="KXM162" s="1"/>
      <c r="KXN162" s="1"/>
      <c r="KXO162" s="1"/>
      <c r="KXP162" s="1"/>
      <c r="KXQ162" s="1"/>
      <c r="KXR162" s="1"/>
      <c r="KXS162" s="1"/>
      <c r="KXT162" s="1"/>
      <c r="KXU162" s="1"/>
      <c r="KXV162" s="1"/>
      <c r="KXW162" s="1"/>
      <c r="KXX162" s="1"/>
      <c r="KXY162" s="1"/>
      <c r="KXZ162" s="1"/>
      <c r="KYA162" s="1"/>
      <c r="KYB162" s="1"/>
      <c r="KYC162" s="1"/>
      <c r="KYD162" s="1"/>
      <c r="KYE162" s="1"/>
      <c r="KYF162" s="1"/>
      <c r="KYG162" s="1"/>
      <c r="KYH162" s="1"/>
      <c r="KYI162" s="1"/>
      <c r="KYJ162" s="1"/>
      <c r="KYK162" s="1"/>
      <c r="KYL162" s="1"/>
      <c r="KYM162" s="1"/>
      <c r="KYN162" s="1"/>
      <c r="KYO162" s="1"/>
      <c r="KYP162" s="1"/>
      <c r="KYQ162" s="1"/>
      <c r="KYR162" s="1"/>
      <c r="KYS162" s="1"/>
      <c r="KYT162" s="1"/>
      <c r="KYU162" s="1"/>
      <c r="KYV162" s="1"/>
      <c r="KYW162" s="1"/>
      <c r="KYX162" s="1"/>
      <c r="KYY162" s="1"/>
      <c r="KYZ162" s="1"/>
      <c r="KZA162" s="1"/>
      <c r="KZB162" s="1"/>
      <c r="KZC162" s="1"/>
      <c r="KZD162" s="1"/>
      <c r="KZE162" s="1"/>
      <c r="KZF162" s="1"/>
      <c r="KZG162" s="1"/>
      <c r="KZH162" s="1"/>
      <c r="KZI162" s="1"/>
      <c r="KZJ162" s="1"/>
      <c r="KZK162" s="1"/>
      <c r="KZL162" s="1"/>
      <c r="KZM162" s="1"/>
      <c r="KZN162" s="1"/>
      <c r="KZO162" s="1"/>
      <c r="KZP162" s="1"/>
      <c r="KZQ162" s="1"/>
      <c r="KZR162" s="1"/>
      <c r="KZS162" s="1"/>
      <c r="KZT162" s="1"/>
      <c r="KZU162" s="1"/>
      <c r="KZV162" s="1"/>
      <c r="KZW162" s="1"/>
      <c r="KZX162" s="1"/>
      <c r="KZY162" s="1"/>
      <c r="KZZ162" s="1"/>
      <c r="LAA162" s="1"/>
      <c r="LAB162" s="1"/>
      <c r="LAC162" s="1"/>
      <c r="LAD162" s="1"/>
      <c r="LAE162" s="1"/>
      <c r="LAF162" s="1"/>
      <c r="LAG162" s="1"/>
      <c r="LAH162" s="1"/>
      <c r="LAI162" s="1"/>
      <c r="LAJ162" s="1"/>
      <c r="LAK162" s="1"/>
      <c r="LAL162" s="1"/>
      <c r="LAM162" s="1"/>
      <c r="LAN162" s="1"/>
      <c r="LAO162" s="1"/>
      <c r="LAP162" s="1"/>
      <c r="LAQ162" s="1"/>
      <c r="LAR162" s="1"/>
      <c r="LAS162" s="1"/>
      <c r="LAT162" s="1"/>
      <c r="LAU162" s="1"/>
      <c r="LAV162" s="1"/>
      <c r="LAW162" s="1"/>
      <c r="LAX162" s="1"/>
      <c r="LAY162" s="1"/>
      <c r="LAZ162" s="1"/>
      <c r="LBA162" s="1"/>
      <c r="LBB162" s="1"/>
      <c r="LBC162" s="1"/>
      <c r="LBD162" s="1"/>
      <c r="LBE162" s="1"/>
      <c r="LBF162" s="1"/>
      <c r="LBG162" s="1"/>
      <c r="LBH162" s="1"/>
      <c r="LBI162" s="1"/>
      <c r="LBJ162" s="1"/>
      <c r="LBK162" s="1"/>
      <c r="LBL162" s="1"/>
      <c r="LBM162" s="1"/>
      <c r="LBN162" s="1"/>
      <c r="LBO162" s="1"/>
      <c r="LBP162" s="1"/>
      <c r="LBQ162" s="1"/>
      <c r="LBR162" s="1"/>
      <c r="LBS162" s="1"/>
      <c r="LBT162" s="1"/>
      <c r="LBU162" s="1"/>
      <c r="LBV162" s="1"/>
      <c r="LBW162" s="1"/>
      <c r="LBX162" s="1"/>
      <c r="LBY162" s="1"/>
      <c r="LBZ162" s="1"/>
      <c r="LCA162" s="1"/>
      <c r="LCB162" s="1"/>
      <c r="LCC162" s="1"/>
      <c r="LCD162" s="1"/>
      <c r="LCE162" s="1"/>
      <c r="LCF162" s="1"/>
      <c r="LCG162" s="1"/>
      <c r="LCH162" s="1"/>
      <c r="LCI162" s="1"/>
      <c r="LCJ162" s="1"/>
      <c r="LCK162" s="1"/>
      <c r="LCL162" s="1"/>
      <c r="LCM162" s="1"/>
      <c r="LCN162" s="1"/>
      <c r="LCO162" s="1"/>
      <c r="LCP162" s="1"/>
      <c r="LCQ162" s="1"/>
      <c r="LCR162" s="1"/>
      <c r="LCS162" s="1"/>
      <c r="LCT162" s="1"/>
      <c r="LCU162" s="1"/>
      <c r="LCV162" s="1"/>
      <c r="LCW162" s="1"/>
      <c r="LCX162" s="1"/>
      <c r="LCY162" s="1"/>
      <c r="LCZ162" s="1"/>
      <c r="LDA162" s="1"/>
      <c r="LDB162" s="1"/>
      <c r="LDC162" s="1"/>
      <c r="LDD162" s="1"/>
      <c r="LDE162" s="1"/>
      <c r="LDF162" s="1"/>
      <c r="LDG162" s="1"/>
      <c r="LDH162" s="1"/>
      <c r="LDI162" s="1"/>
      <c r="LDJ162" s="1"/>
      <c r="LDK162" s="1"/>
      <c r="LDL162" s="1"/>
      <c r="LDM162" s="1"/>
      <c r="LDN162" s="1"/>
      <c r="LDO162" s="1"/>
      <c r="LDP162" s="1"/>
      <c r="LDQ162" s="1"/>
      <c r="LDR162" s="1"/>
      <c r="LDS162" s="1"/>
      <c r="LDT162" s="1"/>
      <c r="LDU162" s="1"/>
      <c r="LDV162" s="1"/>
      <c r="LDW162" s="1"/>
      <c r="LDX162" s="1"/>
      <c r="LDY162" s="1"/>
      <c r="LDZ162" s="1"/>
      <c r="LEA162" s="1"/>
      <c r="LEB162" s="1"/>
      <c r="LEC162" s="1"/>
      <c r="LED162" s="1"/>
      <c r="LEE162" s="1"/>
      <c r="LEF162" s="1"/>
      <c r="LEG162" s="1"/>
      <c r="LEH162" s="1"/>
      <c r="LEI162" s="1"/>
      <c r="LEJ162" s="1"/>
      <c r="LEK162" s="1"/>
      <c r="LEL162" s="1"/>
      <c r="LEM162" s="1"/>
      <c r="LEN162" s="1"/>
      <c r="LEO162" s="1"/>
      <c r="LEP162" s="1"/>
      <c r="LEQ162" s="1"/>
      <c r="LER162" s="1"/>
      <c r="LES162" s="1"/>
      <c r="LET162" s="1"/>
      <c r="LEU162" s="1"/>
      <c r="LEV162" s="1"/>
      <c r="LEW162" s="1"/>
      <c r="LEX162" s="1"/>
      <c r="LEY162" s="1"/>
      <c r="LEZ162" s="1"/>
      <c r="LFA162" s="1"/>
      <c r="LFB162" s="1"/>
      <c r="LFC162" s="1"/>
      <c r="LFD162" s="1"/>
      <c r="LFE162" s="1"/>
      <c r="LFF162" s="1"/>
      <c r="LFG162" s="1"/>
      <c r="LFH162" s="1"/>
      <c r="LFI162" s="1"/>
      <c r="LFJ162" s="1"/>
      <c r="LFK162" s="1"/>
      <c r="LFL162" s="1"/>
      <c r="LFM162" s="1"/>
      <c r="LFN162" s="1"/>
      <c r="LFO162" s="1"/>
      <c r="LFP162" s="1"/>
      <c r="LFQ162" s="1"/>
      <c r="LFR162" s="1"/>
      <c r="LFS162" s="1"/>
      <c r="LFT162" s="1"/>
      <c r="LFU162" s="1"/>
      <c r="LFV162" s="1"/>
      <c r="LFW162" s="1"/>
      <c r="LFX162" s="1"/>
      <c r="LFY162" s="1"/>
      <c r="LFZ162" s="1"/>
      <c r="LGA162" s="1"/>
      <c r="LGB162" s="1"/>
      <c r="LGC162" s="1"/>
      <c r="LGD162" s="1"/>
      <c r="LGE162" s="1"/>
      <c r="LGF162" s="1"/>
      <c r="LGG162" s="1"/>
      <c r="LGH162" s="1"/>
      <c r="LGI162" s="1"/>
      <c r="LGJ162" s="1"/>
      <c r="LGK162" s="1"/>
      <c r="LGL162" s="1"/>
      <c r="LGM162" s="1"/>
      <c r="LGN162" s="1"/>
      <c r="LGO162" s="1"/>
      <c r="LGP162" s="1"/>
      <c r="LGQ162" s="1"/>
      <c r="LGR162" s="1"/>
      <c r="LGS162" s="1"/>
      <c r="LGT162" s="1"/>
      <c r="LGU162" s="1"/>
      <c r="LGV162" s="1"/>
      <c r="LGW162" s="1"/>
      <c r="LGX162" s="1"/>
      <c r="LGY162" s="1"/>
      <c r="LGZ162" s="1"/>
      <c r="LHA162" s="1"/>
      <c r="LHB162" s="1"/>
      <c r="LHC162" s="1"/>
      <c r="LHD162" s="1"/>
      <c r="LHE162" s="1"/>
      <c r="LHF162" s="1"/>
      <c r="LHG162" s="1"/>
      <c r="LHH162" s="1"/>
      <c r="LHI162" s="1"/>
      <c r="LHJ162" s="1"/>
      <c r="LHK162" s="1"/>
      <c r="LHL162" s="1"/>
      <c r="LHM162" s="1"/>
      <c r="LHN162" s="1"/>
      <c r="LHO162" s="1"/>
      <c r="LHP162" s="1"/>
      <c r="LHQ162" s="1"/>
      <c r="LHR162" s="1"/>
      <c r="LHS162" s="1"/>
      <c r="LHT162" s="1"/>
      <c r="LHU162" s="1"/>
      <c r="LHV162" s="1"/>
      <c r="LHW162" s="1"/>
      <c r="LHX162" s="1"/>
      <c r="LHY162" s="1"/>
      <c r="LHZ162" s="1"/>
      <c r="LIA162" s="1"/>
      <c r="LIB162" s="1"/>
      <c r="LIC162" s="1"/>
      <c r="LID162" s="1"/>
      <c r="LIE162" s="1"/>
      <c r="LIF162" s="1"/>
      <c r="LIG162" s="1"/>
      <c r="LIH162" s="1"/>
      <c r="LII162" s="1"/>
      <c r="LIJ162" s="1"/>
      <c r="LIK162" s="1"/>
      <c r="LIL162" s="1"/>
      <c r="LIM162" s="1"/>
      <c r="LIN162" s="1"/>
      <c r="LIO162" s="1"/>
      <c r="LIP162" s="1"/>
      <c r="LIQ162" s="1"/>
      <c r="LIR162" s="1"/>
      <c r="LIS162" s="1"/>
      <c r="LIT162" s="1"/>
      <c r="LIU162" s="1"/>
      <c r="LIV162" s="1"/>
      <c r="LIW162" s="1"/>
      <c r="LIX162" s="1"/>
      <c r="LIY162" s="1"/>
      <c r="LIZ162" s="1"/>
      <c r="LJA162" s="1"/>
      <c r="LJB162" s="1"/>
      <c r="LJC162" s="1"/>
      <c r="LJD162" s="1"/>
      <c r="LJE162" s="1"/>
      <c r="LJF162" s="1"/>
      <c r="LJG162" s="1"/>
      <c r="LJH162" s="1"/>
      <c r="LJI162" s="1"/>
      <c r="LJJ162" s="1"/>
      <c r="LJK162" s="1"/>
      <c r="LJL162" s="1"/>
      <c r="LJM162" s="1"/>
      <c r="LJN162" s="1"/>
      <c r="LJO162" s="1"/>
      <c r="LJP162" s="1"/>
      <c r="LJQ162" s="1"/>
      <c r="LJR162" s="1"/>
      <c r="LJS162" s="1"/>
      <c r="LJT162" s="1"/>
      <c r="LJU162" s="1"/>
      <c r="LJV162" s="1"/>
      <c r="LJW162" s="1"/>
      <c r="LJX162" s="1"/>
      <c r="LJY162" s="1"/>
      <c r="LJZ162" s="1"/>
      <c r="LKA162" s="1"/>
      <c r="LKB162" s="1"/>
      <c r="LKC162" s="1"/>
      <c r="LKD162" s="1"/>
      <c r="LKE162" s="1"/>
      <c r="LKF162" s="1"/>
      <c r="LKG162" s="1"/>
      <c r="LKH162" s="1"/>
      <c r="LKI162" s="1"/>
      <c r="LKJ162" s="1"/>
      <c r="LKK162" s="1"/>
      <c r="LKL162" s="1"/>
      <c r="LKM162" s="1"/>
      <c r="LKN162" s="1"/>
      <c r="LKO162" s="1"/>
      <c r="LKP162" s="1"/>
      <c r="LKQ162" s="1"/>
      <c r="LKR162" s="1"/>
      <c r="LKS162" s="1"/>
      <c r="LKT162" s="1"/>
      <c r="LKU162" s="1"/>
      <c r="LKV162" s="1"/>
      <c r="LKW162" s="1"/>
      <c r="LKX162" s="1"/>
      <c r="LKY162" s="1"/>
      <c r="LKZ162" s="1"/>
      <c r="LLA162" s="1"/>
      <c r="LLB162" s="1"/>
      <c r="LLC162" s="1"/>
      <c r="LLD162" s="1"/>
      <c r="LLE162" s="1"/>
      <c r="LLF162" s="1"/>
      <c r="LLG162" s="1"/>
      <c r="LLH162" s="1"/>
      <c r="LLI162" s="1"/>
      <c r="LLJ162" s="1"/>
      <c r="LLK162" s="1"/>
      <c r="LLL162" s="1"/>
      <c r="LLM162" s="1"/>
      <c r="LLN162" s="1"/>
      <c r="LLO162" s="1"/>
      <c r="LLP162" s="1"/>
      <c r="LLQ162" s="1"/>
      <c r="LLR162" s="1"/>
      <c r="LLS162" s="1"/>
      <c r="LLT162" s="1"/>
      <c r="LLU162" s="1"/>
      <c r="LLV162" s="1"/>
      <c r="LLW162" s="1"/>
      <c r="LLX162" s="1"/>
      <c r="LLY162" s="1"/>
      <c r="LLZ162" s="1"/>
      <c r="LMA162" s="1"/>
      <c r="LMB162" s="1"/>
      <c r="LMC162" s="1"/>
      <c r="LMD162" s="1"/>
      <c r="LME162" s="1"/>
      <c r="LMF162" s="1"/>
      <c r="LMG162" s="1"/>
      <c r="LMH162" s="1"/>
      <c r="LMI162" s="1"/>
      <c r="LMJ162" s="1"/>
      <c r="LMK162" s="1"/>
      <c r="LML162" s="1"/>
      <c r="LMM162" s="1"/>
      <c r="LMN162" s="1"/>
      <c r="LMO162" s="1"/>
      <c r="LMP162" s="1"/>
      <c r="LMQ162" s="1"/>
      <c r="LMR162" s="1"/>
      <c r="LMS162" s="1"/>
      <c r="LMT162" s="1"/>
      <c r="LMU162" s="1"/>
      <c r="LMV162" s="1"/>
      <c r="LMW162" s="1"/>
      <c r="LMX162" s="1"/>
      <c r="LMY162" s="1"/>
      <c r="LMZ162" s="1"/>
      <c r="LNA162" s="1"/>
      <c r="LNB162" s="1"/>
      <c r="LNC162" s="1"/>
      <c r="LND162" s="1"/>
      <c r="LNE162" s="1"/>
      <c r="LNF162" s="1"/>
      <c r="LNG162" s="1"/>
      <c r="LNH162" s="1"/>
      <c r="LNI162" s="1"/>
      <c r="LNJ162" s="1"/>
      <c r="LNK162" s="1"/>
      <c r="LNL162" s="1"/>
      <c r="LNM162" s="1"/>
      <c r="LNN162" s="1"/>
      <c r="LNO162" s="1"/>
      <c r="LNP162" s="1"/>
      <c r="LNQ162" s="1"/>
      <c r="LNR162" s="1"/>
      <c r="LNS162" s="1"/>
      <c r="LNT162" s="1"/>
      <c r="LNU162" s="1"/>
      <c r="LNV162" s="1"/>
      <c r="LNW162" s="1"/>
      <c r="LNX162" s="1"/>
      <c r="LNY162" s="1"/>
      <c r="LNZ162" s="1"/>
      <c r="LOA162" s="1"/>
      <c r="LOB162" s="1"/>
      <c r="LOC162" s="1"/>
      <c r="LOD162" s="1"/>
      <c r="LOE162" s="1"/>
      <c r="LOF162" s="1"/>
      <c r="LOG162" s="1"/>
      <c r="LOH162" s="1"/>
      <c r="LOI162" s="1"/>
      <c r="LOJ162" s="1"/>
      <c r="LOK162" s="1"/>
      <c r="LOL162" s="1"/>
      <c r="LOM162" s="1"/>
      <c r="LON162" s="1"/>
      <c r="LOO162" s="1"/>
      <c r="LOP162" s="1"/>
      <c r="LOQ162" s="1"/>
      <c r="LOR162" s="1"/>
      <c r="LOS162" s="1"/>
      <c r="LOT162" s="1"/>
      <c r="LOU162" s="1"/>
      <c r="LOV162" s="1"/>
      <c r="LOW162" s="1"/>
      <c r="LOX162" s="1"/>
      <c r="LOY162" s="1"/>
      <c r="LOZ162" s="1"/>
      <c r="LPA162" s="1"/>
      <c r="LPB162" s="1"/>
      <c r="LPC162" s="1"/>
      <c r="LPD162" s="1"/>
      <c r="LPE162" s="1"/>
      <c r="LPF162" s="1"/>
      <c r="LPG162" s="1"/>
      <c r="LPH162" s="1"/>
      <c r="LPI162" s="1"/>
      <c r="LPJ162" s="1"/>
      <c r="LPK162" s="1"/>
      <c r="LPL162" s="1"/>
      <c r="LPM162" s="1"/>
      <c r="LPN162" s="1"/>
      <c r="LPO162" s="1"/>
      <c r="LPP162" s="1"/>
      <c r="LPQ162" s="1"/>
      <c r="LPR162" s="1"/>
      <c r="LPS162" s="1"/>
      <c r="LPT162" s="1"/>
      <c r="LPU162" s="1"/>
      <c r="LPV162" s="1"/>
      <c r="LPW162" s="1"/>
      <c r="LPX162" s="1"/>
      <c r="LPY162" s="1"/>
      <c r="LPZ162" s="1"/>
      <c r="LQA162" s="1"/>
      <c r="LQB162" s="1"/>
      <c r="LQC162" s="1"/>
      <c r="LQD162" s="1"/>
      <c r="LQE162" s="1"/>
      <c r="LQF162" s="1"/>
      <c r="LQG162" s="1"/>
      <c r="LQH162" s="1"/>
      <c r="LQI162" s="1"/>
      <c r="LQJ162" s="1"/>
      <c r="LQK162" s="1"/>
      <c r="LQL162" s="1"/>
      <c r="LQM162" s="1"/>
      <c r="LQN162" s="1"/>
      <c r="LQO162" s="1"/>
      <c r="LQP162" s="1"/>
      <c r="LQQ162" s="1"/>
      <c r="LQR162" s="1"/>
      <c r="LQS162" s="1"/>
      <c r="LQT162" s="1"/>
      <c r="LQU162" s="1"/>
      <c r="LQV162" s="1"/>
      <c r="LQW162" s="1"/>
      <c r="LQX162" s="1"/>
      <c r="LQY162" s="1"/>
      <c r="LQZ162" s="1"/>
      <c r="LRA162" s="1"/>
      <c r="LRB162" s="1"/>
      <c r="LRC162" s="1"/>
      <c r="LRD162" s="1"/>
      <c r="LRE162" s="1"/>
      <c r="LRF162" s="1"/>
      <c r="LRG162" s="1"/>
      <c r="LRH162" s="1"/>
      <c r="LRI162" s="1"/>
      <c r="LRJ162" s="1"/>
      <c r="LRK162" s="1"/>
      <c r="LRL162" s="1"/>
      <c r="LRM162" s="1"/>
      <c r="LRN162" s="1"/>
      <c r="LRO162" s="1"/>
      <c r="LRP162" s="1"/>
      <c r="LRQ162" s="1"/>
      <c r="LRR162" s="1"/>
      <c r="LRS162" s="1"/>
      <c r="LRT162" s="1"/>
      <c r="LRU162" s="1"/>
      <c r="LRV162" s="1"/>
      <c r="LRW162" s="1"/>
      <c r="LRX162" s="1"/>
      <c r="LRY162" s="1"/>
      <c r="LRZ162" s="1"/>
      <c r="LSA162" s="1"/>
      <c r="LSB162" s="1"/>
      <c r="LSC162" s="1"/>
      <c r="LSD162" s="1"/>
      <c r="LSE162" s="1"/>
      <c r="LSF162" s="1"/>
      <c r="LSG162" s="1"/>
      <c r="LSH162" s="1"/>
      <c r="LSI162" s="1"/>
      <c r="LSJ162" s="1"/>
      <c r="LSK162" s="1"/>
      <c r="LSL162" s="1"/>
      <c r="LSM162" s="1"/>
      <c r="LSN162" s="1"/>
      <c r="LSO162" s="1"/>
      <c r="LSP162" s="1"/>
      <c r="LSQ162" s="1"/>
      <c r="LSR162" s="1"/>
      <c r="LSS162" s="1"/>
      <c r="LST162" s="1"/>
      <c r="LSU162" s="1"/>
      <c r="LSV162" s="1"/>
      <c r="LSW162" s="1"/>
      <c r="LSX162" s="1"/>
      <c r="LSY162" s="1"/>
      <c r="LSZ162" s="1"/>
      <c r="LTA162" s="1"/>
      <c r="LTB162" s="1"/>
      <c r="LTC162" s="1"/>
      <c r="LTD162" s="1"/>
      <c r="LTE162" s="1"/>
      <c r="LTF162" s="1"/>
      <c r="LTG162" s="1"/>
      <c r="LTH162" s="1"/>
      <c r="LTI162" s="1"/>
      <c r="LTJ162" s="1"/>
      <c r="LTK162" s="1"/>
      <c r="LTL162" s="1"/>
      <c r="LTM162" s="1"/>
      <c r="LTN162" s="1"/>
      <c r="LTO162" s="1"/>
      <c r="LTP162" s="1"/>
      <c r="LTQ162" s="1"/>
      <c r="LTR162" s="1"/>
      <c r="LTS162" s="1"/>
      <c r="LTT162" s="1"/>
      <c r="LTU162" s="1"/>
      <c r="LTV162" s="1"/>
      <c r="LTW162" s="1"/>
      <c r="LTX162" s="1"/>
      <c r="LTY162" s="1"/>
      <c r="LTZ162" s="1"/>
      <c r="LUA162" s="1"/>
      <c r="LUB162" s="1"/>
      <c r="LUC162" s="1"/>
      <c r="LUD162" s="1"/>
      <c r="LUE162" s="1"/>
      <c r="LUF162" s="1"/>
      <c r="LUG162" s="1"/>
      <c r="LUH162" s="1"/>
      <c r="LUI162" s="1"/>
      <c r="LUJ162" s="1"/>
      <c r="LUK162" s="1"/>
      <c r="LUL162" s="1"/>
      <c r="LUM162" s="1"/>
      <c r="LUN162" s="1"/>
      <c r="LUO162" s="1"/>
      <c r="LUP162" s="1"/>
      <c r="LUQ162" s="1"/>
      <c r="LUR162" s="1"/>
      <c r="LUS162" s="1"/>
      <c r="LUT162" s="1"/>
      <c r="LUU162" s="1"/>
      <c r="LUV162" s="1"/>
      <c r="LUW162" s="1"/>
      <c r="LUX162" s="1"/>
      <c r="LUY162" s="1"/>
      <c r="LUZ162" s="1"/>
      <c r="LVA162" s="1"/>
      <c r="LVB162" s="1"/>
      <c r="LVC162" s="1"/>
      <c r="LVD162" s="1"/>
      <c r="LVE162" s="1"/>
      <c r="LVF162" s="1"/>
      <c r="LVG162" s="1"/>
      <c r="LVH162" s="1"/>
      <c r="LVI162" s="1"/>
      <c r="LVJ162" s="1"/>
      <c r="LVK162" s="1"/>
      <c r="LVL162" s="1"/>
      <c r="LVM162" s="1"/>
      <c r="LVN162" s="1"/>
      <c r="LVO162" s="1"/>
      <c r="LVP162" s="1"/>
      <c r="LVQ162" s="1"/>
      <c r="LVR162" s="1"/>
      <c r="LVS162" s="1"/>
      <c r="LVT162" s="1"/>
      <c r="LVU162" s="1"/>
      <c r="LVV162" s="1"/>
      <c r="LVW162" s="1"/>
      <c r="LVX162" s="1"/>
      <c r="LVY162" s="1"/>
      <c r="LVZ162" s="1"/>
      <c r="LWA162" s="1"/>
      <c r="LWB162" s="1"/>
      <c r="LWC162" s="1"/>
      <c r="LWD162" s="1"/>
      <c r="LWE162" s="1"/>
      <c r="LWF162" s="1"/>
      <c r="LWG162" s="1"/>
      <c r="LWH162" s="1"/>
      <c r="LWI162" s="1"/>
      <c r="LWJ162" s="1"/>
      <c r="LWK162" s="1"/>
      <c r="LWL162" s="1"/>
      <c r="LWM162" s="1"/>
      <c r="LWN162" s="1"/>
      <c r="LWO162" s="1"/>
      <c r="LWP162" s="1"/>
      <c r="LWQ162" s="1"/>
      <c r="LWR162" s="1"/>
      <c r="LWS162" s="1"/>
      <c r="LWT162" s="1"/>
      <c r="LWU162" s="1"/>
      <c r="LWV162" s="1"/>
      <c r="LWW162" s="1"/>
      <c r="LWX162" s="1"/>
      <c r="LWY162" s="1"/>
      <c r="LWZ162" s="1"/>
      <c r="LXA162" s="1"/>
      <c r="LXB162" s="1"/>
      <c r="LXC162" s="1"/>
      <c r="LXD162" s="1"/>
      <c r="LXE162" s="1"/>
      <c r="LXF162" s="1"/>
      <c r="LXG162" s="1"/>
      <c r="LXH162" s="1"/>
      <c r="LXI162" s="1"/>
      <c r="LXJ162" s="1"/>
      <c r="LXK162" s="1"/>
      <c r="LXL162" s="1"/>
      <c r="LXM162" s="1"/>
      <c r="LXN162" s="1"/>
      <c r="LXO162" s="1"/>
      <c r="LXP162" s="1"/>
      <c r="LXQ162" s="1"/>
      <c r="LXR162" s="1"/>
      <c r="LXS162" s="1"/>
      <c r="LXT162" s="1"/>
      <c r="LXU162" s="1"/>
      <c r="LXV162" s="1"/>
      <c r="LXW162" s="1"/>
      <c r="LXX162" s="1"/>
      <c r="LXY162" s="1"/>
      <c r="LXZ162" s="1"/>
      <c r="LYA162" s="1"/>
      <c r="LYB162" s="1"/>
      <c r="LYC162" s="1"/>
      <c r="LYD162" s="1"/>
      <c r="LYE162" s="1"/>
      <c r="LYF162" s="1"/>
      <c r="LYG162" s="1"/>
      <c r="LYH162" s="1"/>
      <c r="LYI162" s="1"/>
      <c r="LYJ162" s="1"/>
      <c r="LYK162" s="1"/>
      <c r="LYL162" s="1"/>
      <c r="LYM162" s="1"/>
      <c r="LYN162" s="1"/>
      <c r="LYO162" s="1"/>
      <c r="LYP162" s="1"/>
      <c r="LYQ162" s="1"/>
      <c r="LYR162" s="1"/>
      <c r="LYS162" s="1"/>
      <c r="LYT162" s="1"/>
      <c r="LYU162" s="1"/>
      <c r="LYV162" s="1"/>
      <c r="LYW162" s="1"/>
      <c r="LYX162" s="1"/>
      <c r="LYY162" s="1"/>
      <c r="LYZ162" s="1"/>
      <c r="LZA162" s="1"/>
      <c r="LZB162" s="1"/>
      <c r="LZC162" s="1"/>
      <c r="LZD162" s="1"/>
      <c r="LZE162" s="1"/>
      <c r="LZF162" s="1"/>
      <c r="LZG162" s="1"/>
      <c r="LZH162" s="1"/>
      <c r="LZI162" s="1"/>
      <c r="LZJ162" s="1"/>
      <c r="LZK162" s="1"/>
      <c r="LZL162" s="1"/>
      <c r="LZM162" s="1"/>
      <c r="LZN162" s="1"/>
      <c r="LZO162" s="1"/>
      <c r="LZP162" s="1"/>
      <c r="LZQ162" s="1"/>
      <c r="LZR162" s="1"/>
      <c r="LZS162" s="1"/>
      <c r="LZT162" s="1"/>
      <c r="LZU162" s="1"/>
      <c r="LZV162" s="1"/>
      <c r="LZW162" s="1"/>
      <c r="LZX162" s="1"/>
      <c r="LZY162" s="1"/>
      <c r="LZZ162" s="1"/>
      <c r="MAA162" s="1"/>
      <c r="MAB162" s="1"/>
      <c r="MAC162" s="1"/>
      <c r="MAD162" s="1"/>
      <c r="MAE162" s="1"/>
      <c r="MAF162" s="1"/>
      <c r="MAG162" s="1"/>
      <c r="MAH162" s="1"/>
      <c r="MAI162" s="1"/>
      <c r="MAJ162" s="1"/>
      <c r="MAK162" s="1"/>
      <c r="MAL162" s="1"/>
      <c r="MAM162" s="1"/>
      <c r="MAN162" s="1"/>
      <c r="MAO162" s="1"/>
      <c r="MAP162" s="1"/>
      <c r="MAQ162" s="1"/>
      <c r="MAR162" s="1"/>
      <c r="MAS162" s="1"/>
      <c r="MAT162" s="1"/>
      <c r="MAU162" s="1"/>
      <c r="MAV162" s="1"/>
      <c r="MAW162" s="1"/>
      <c r="MAX162" s="1"/>
      <c r="MAY162" s="1"/>
      <c r="MAZ162" s="1"/>
      <c r="MBA162" s="1"/>
      <c r="MBB162" s="1"/>
      <c r="MBC162" s="1"/>
      <c r="MBD162" s="1"/>
      <c r="MBE162" s="1"/>
      <c r="MBF162" s="1"/>
      <c r="MBG162" s="1"/>
      <c r="MBH162" s="1"/>
      <c r="MBI162" s="1"/>
      <c r="MBJ162" s="1"/>
      <c r="MBK162" s="1"/>
      <c r="MBL162" s="1"/>
      <c r="MBM162" s="1"/>
      <c r="MBN162" s="1"/>
      <c r="MBO162" s="1"/>
      <c r="MBP162" s="1"/>
      <c r="MBQ162" s="1"/>
      <c r="MBR162" s="1"/>
      <c r="MBS162" s="1"/>
      <c r="MBT162" s="1"/>
      <c r="MBU162" s="1"/>
      <c r="MBV162" s="1"/>
      <c r="MBW162" s="1"/>
      <c r="MBX162" s="1"/>
      <c r="MBY162" s="1"/>
      <c r="MBZ162" s="1"/>
      <c r="MCA162" s="1"/>
      <c r="MCB162" s="1"/>
      <c r="MCC162" s="1"/>
      <c r="MCD162" s="1"/>
      <c r="MCE162" s="1"/>
      <c r="MCF162" s="1"/>
      <c r="MCG162" s="1"/>
      <c r="MCH162" s="1"/>
      <c r="MCI162" s="1"/>
      <c r="MCJ162" s="1"/>
      <c r="MCK162" s="1"/>
      <c r="MCL162" s="1"/>
      <c r="MCM162" s="1"/>
      <c r="MCN162" s="1"/>
      <c r="MCO162" s="1"/>
      <c r="MCP162" s="1"/>
      <c r="MCQ162" s="1"/>
      <c r="MCR162" s="1"/>
      <c r="MCS162" s="1"/>
      <c r="MCT162" s="1"/>
      <c r="MCU162" s="1"/>
      <c r="MCV162" s="1"/>
      <c r="MCW162" s="1"/>
      <c r="MCX162" s="1"/>
      <c r="MCY162" s="1"/>
      <c r="MCZ162" s="1"/>
      <c r="MDA162" s="1"/>
      <c r="MDB162" s="1"/>
      <c r="MDC162" s="1"/>
      <c r="MDD162" s="1"/>
      <c r="MDE162" s="1"/>
      <c r="MDF162" s="1"/>
      <c r="MDG162" s="1"/>
      <c r="MDH162" s="1"/>
      <c r="MDI162" s="1"/>
      <c r="MDJ162" s="1"/>
      <c r="MDK162" s="1"/>
      <c r="MDL162" s="1"/>
      <c r="MDM162" s="1"/>
      <c r="MDN162" s="1"/>
      <c r="MDO162" s="1"/>
      <c r="MDP162" s="1"/>
      <c r="MDQ162" s="1"/>
      <c r="MDR162" s="1"/>
      <c r="MDS162" s="1"/>
      <c r="MDT162" s="1"/>
      <c r="MDU162" s="1"/>
      <c r="MDV162" s="1"/>
      <c r="MDW162" s="1"/>
      <c r="MDX162" s="1"/>
      <c r="MDY162" s="1"/>
      <c r="MDZ162" s="1"/>
      <c r="MEA162" s="1"/>
      <c r="MEB162" s="1"/>
      <c r="MEC162" s="1"/>
      <c r="MED162" s="1"/>
      <c r="MEE162" s="1"/>
      <c r="MEF162" s="1"/>
      <c r="MEG162" s="1"/>
      <c r="MEH162" s="1"/>
      <c r="MEI162" s="1"/>
      <c r="MEJ162" s="1"/>
      <c r="MEK162" s="1"/>
      <c r="MEL162" s="1"/>
      <c r="MEM162" s="1"/>
      <c r="MEN162" s="1"/>
      <c r="MEO162" s="1"/>
      <c r="MEP162" s="1"/>
      <c r="MEQ162" s="1"/>
      <c r="MER162" s="1"/>
      <c r="MES162" s="1"/>
      <c r="MET162" s="1"/>
      <c r="MEU162" s="1"/>
      <c r="MEV162" s="1"/>
      <c r="MEW162" s="1"/>
      <c r="MEX162" s="1"/>
      <c r="MEY162" s="1"/>
      <c r="MEZ162" s="1"/>
      <c r="MFA162" s="1"/>
      <c r="MFB162" s="1"/>
      <c r="MFC162" s="1"/>
      <c r="MFD162" s="1"/>
      <c r="MFE162" s="1"/>
      <c r="MFF162" s="1"/>
      <c r="MFG162" s="1"/>
      <c r="MFH162" s="1"/>
      <c r="MFI162" s="1"/>
      <c r="MFJ162" s="1"/>
      <c r="MFK162" s="1"/>
      <c r="MFL162" s="1"/>
      <c r="MFM162" s="1"/>
      <c r="MFN162" s="1"/>
      <c r="MFO162" s="1"/>
      <c r="MFP162" s="1"/>
      <c r="MFQ162" s="1"/>
      <c r="MFR162" s="1"/>
      <c r="MFS162" s="1"/>
      <c r="MFT162" s="1"/>
      <c r="MFU162" s="1"/>
      <c r="MFV162" s="1"/>
      <c r="MFW162" s="1"/>
      <c r="MFX162" s="1"/>
      <c r="MFY162" s="1"/>
      <c r="MFZ162" s="1"/>
      <c r="MGA162" s="1"/>
      <c r="MGB162" s="1"/>
      <c r="MGC162" s="1"/>
      <c r="MGD162" s="1"/>
      <c r="MGE162" s="1"/>
      <c r="MGF162" s="1"/>
      <c r="MGG162" s="1"/>
      <c r="MGH162" s="1"/>
      <c r="MGI162" s="1"/>
      <c r="MGJ162" s="1"/>
      <c r="MGK162" s="1"/>
      <c r="MGL162" s="1"/>
      <c r="MGM162" s="1"/>
      <c r="MGN162" s="1"/>
      <c r="MGO162" s="1"/>
      <c r="MGP162" s="1"/>
      <c r="MGQ162" s="1"/>
      <c r="MGR162" s="1"/>
      <c r="MGS162" s="1"/>
      <c r="MGT162" s="1"/>
      <c r="MGU162" s="1"/>
      <c r="MGV162" s="1"/>
      <c r="MGW162" s="1"/>
      <c r="MGX162" s="1"/>
      <c r="MGY162" s="1"/>
      <c r="MGZ162" s="1"/>
      <c r="MHA162" s="1"/>
      <c r="MHB162" s="1"/>
      <c r="MHC162" s="1"/>
      <c r="MHD162" s="1"/>
      <c r="MHE162" s="1"/>
      <c r="MHF162" s="1"/>
      <c r="MHG162" s="1"/>
      <c r="MHH162" s="1"/>
      <c r="MHI162" s="1"/>
      <c r="MHJ162" s="1"/>
      <c r="MHK162" s="1"/>
      <c r="MHL162" s="1"/>
      <c r="MHM162" s="1"/>
      <c r="MHN162" s="1"/>
      <c r="MHO162" s="1"/>
      <c r="MHP162" s="1"/>
      <c r="MHQ162" s="1"/>
      <c r="MHR162" s="1"/>
      <c r="MHS162" s="1"/>
      <c r="MHT162" s="1"/>
      <c r="MHU162" s="1"/>
      <c r="MHV162" s="1"/>
      <c r="MHW162" s="1"/>
      <c r="MHX162" s="1"/>
      <c r="MHY162" s="1"/>
      <c r="MHZ162" s="1"/>
      <c r="MIA162" s="1"/>
      <c r="MIB162" s="1"/>
      <c r="MIC162" s="1"/>
      <c r="MID162" s="1"/>
      <c r="MIE162" s="1"/>
      <c r="MIF162" s="1"/>
      <c r="MIG162" s="1"/>
      <c r="MIH162" s="1"/>
      <c r="MII162" s="1"/>
      <c r="MIJ162" s="1"/>
      <c r="MIK162" s="1"/>
      <c r="MIL162" s="1"/>
      <c r="MIM162" s="1"/>
      <c r="MIN162" s="1"/>
      <c r="MIO162" s="1"/>
      <c r="MIP162" s="1"/>
      <c r="MIQ162" s="1"/>
      <c r="MIR162" s="1"/>
      <c r="MIS162" s="1"/>
      <c r="MIT162" s="1"/>
      <c r="MIU162" s="1"/>
      <c r="MIV162" s="1"/>
      <c r="MIW162" s="1"/>
      <c r="MIX162" s="1"/>
      <c r="MIY162" s="1"/>
      <c r="MIZ162" s="1"/>
      <c r="MJA162" s="1"/>
      <c r="MJB162" s="1"/>
      <c r="MJC162" s="1"/>
      <c r="MJD162" s="1"/>
      <c r="MJE162" s="1"/>
      <c r="MJF162" s="1"/>
      <c r="MJG162" s="1"/>
      <c r="MJH162" s="1"/>
      <c r="MJI162" s="1"/>
      <c r="MJJ162" s="1"/>
      <c r="MJK162" s="1"/>
      <c r="MJL162" s="1"/>
      <c r="MJM162" s="1"/>
      <c r="MJN162" s="1"/>
      <c r="MJO162" s="1"/>
      <c r="MJP162" s="1"/>
      <c r="MJQ162" s="1"/>
      <c r="MJR162" s="1"/>
      <c r="MJS162" s="1"/>
      <c r="MJT162" s="1"/>
      <c r="MJU162" s="1"/>
      <c r="MJV162" s="1"/>
      <c r="MJW162" s="1"/>
      <c r="MJX162" s="1"/>
      <c r="MJY162" s="1"/>
      <c r="MJZ162" s="1"/>
      <c r="MKA162" s="1"/>
      <c r="MKB162" s="1"/>
      <c r="MKC162" s="1"/>
      <c r="MKD162" s="1"/>
      <c r="MKE162" s="1"/>
      <c r="MKF162" s="1"/>
      <c r="MKG162" s="1"/>
      <c r="MKH162" s="1"/>
      <c r="MKI162" s="1"/>
      <c r="MKJ162" s="1"/>
      <c r="MKK162" s="1"/>
      <c r="MKL162" s="1"/>
      <c r="MKM162" s="1"/>
      <c r="MKN162" s="1"/>
      <c r="MKO162" s="1"/>
      <c r="MKP162" s="1"/>
      <c r="MKQ162" s="1"/>
      <c r="MKR162" s="1"/>
      <c r="MKS162" s="1"/>
      <c r="MKT162" s="1"/>
      <c r="MKU162" s="1"/>
      <c r="MKV162" s="1"/>
      <c r="MKW162" s="1"/>
      <c r="MKX162" s="1"/>
      <c r="MKY162" s="1"/>
      <c r="MKZ162" s="1"/>
      <c r="MLA162" s="1"/>
      <c r="MLB162" s="1"/>
      <c r="MLC162" s="1"/>
      <c r="MLD162" s="1"/>
      <c r="MLE162" s="1"/>
      <c r="MLF162" s="1"/>
      <c r="MLG162" s="1"/>
      <c r="MLH162" s="1"/>
      <c r="MLI162" s="1"/>
      <c r="MLJ162" s="1"/>
      <c r="MLK162" s="1"/>
      <c r="MLL162" s="1"/>
      <c r="MLM162" s="1"/>
      <c r="MLN162" s="1"/>
      <c r="MLO162" s="1"/>
      <c r="MLP162" s="1"/>
      <c r="MLQ162" s="1"/>
      <c r="MLR162" s="1"/>
      <c r="MLS162" s="1"/>
      <c r="MLT162" s="1"/>
      <c r="MLU162" s="1"/>
      <c r="MLV162" s="1"/>
      <c r="MLW162" s="1"/>
      <c r="MLX162" s="1"/>
      <c r="MLY162" s="1"/>
      <c r="MLZ162" s="1"/>
      <c r="MMA162" s="1"/>
      <c r="MMB162" s="1"/>
      <c r="MMC162" s="1"/>
      <c r="MMD162" s="1"/>
      <c r="MME162" s="1"/>
      <c r="MMF162" s="1"/>
      <c r="MMG162" s="1"/>
      <c r="MMH162" s="1"/>
      <c r="MMI162" s="1"/>
      <c r="MMJ162" s="1"/>
      <c r="MMK162" s="1"/>
      <c r="MML162" s="1"/>
      <c r="MMM162" s="1"/>
      <c r="MMN162" s="1"/>
      <c r="MMO162" s="1"/>
      <c r="MMP162" s="1"/>
      <c r="MMQ162" s="1"/>
      <c r="MMR162" s="1"/>
      <c r="MMS162" s="1"/>
      <c r="MMT162" s="1"/>
      <c r="MMU162" s="1"/>
      <c r="MMV162" s="1"/>
      <c r="MMW162" s="1"/>
      <c r="MMX162" s="1"/>
      <c r="MMY162" s="1"/>
      <c r="MMZ162" s="1"/>
      <c r="MNA162" s="1"/>
      <c r="MNB162" s="1"/>
      <c r="MNC162" s="1"/>
      <c r="MND162" s="1"/>
      <c r="MNE162" s="1"/>
      <c r="MNF162" s="1"/>
      <c r="MNG162" s="1"/>
      <c r="MNH162" s="1"/>
      <c r="MNI162" s="1"/>
      <c r="MNJ162" s="1"/>
      <c r="MNK162" s="1"/>
      <c r="MNL162" s="1"/>
      <c r="MNM162" s="1"/>
      <c r="MNN162" s="1"/>
      <c r="MNO162" s="1"/>
      <c r="MNP162" s="1"/>
      <c r="MNQ162" s="1"/>
      <c r="MNR162" s="1"/>
      <c r="MNS162" s="1"/>
      <c r="MNT162" s="1"/>
      <c r="MNU162" s="1"/>
      <c r="MNV162" s="1"/>
      <c r="MNW162" s="1"/>
      <c r="MNX162" s="1"/>
      <c r="MNY162" s="1"/>
      <c r="MNZ162" s="1"/>
      <c r="MOA162" s="1"/>
      <c r="MOB162" s="1"/>
      <c r="MOC162" s="1"/>
      <c r="MOD162" s="1"/>
      <c r="MOE162" s="1"/>
      <c r="MOF162" s="1"/>
      <c r="MOG162" s="1"/>
      <c r="MOH162" s="1"/>
      <c r="MOI162" s="1"/>
      <c r="MOJ162" s="1"/>
      <c r="MOK162" s="1"/>
      <c r="MOL162" s="1"/>
      <c r="MOM162" s="1"/>
      <c r="MON162" s="1"/>
      <c r="MOO162" s="1"/>
      <c r="MOP162" s="1"/>
      <c r="MOQ162" s="1"/>
      <c r="MOR162" s="1"/>
      <c r="MOS162" s="1"/>
      <c r="MOT162" s="1"/>
      <c r="MOU162" s="1"/>
      <c r="MOV162" s="1"/>
      <c r="MOW162" s="1"/>
      <c r="MOX162" s="1"/>
      <c r="MOY162" s="1"/>
      <c r="MOZ162" s="1"/>
      <c r="MPA162" s="1"/>
      <c r="MPB162" s="1"/>
      <c r="MPC162" s="1"/>
      <c r="MPD162" s="1"/>
      <c r="MPE162" s="1"/>
      <c r="MPF162" s="1"/>
      <c r="MPG162" s="1"/>
      <c r="MPH162" s="1"/>
      <c r="MPI162" s="1"/>
      <c r="MPJ162" s="1"/>
      <c r="MPK162" s="1"/>
      <c r="MPL162" s="1"/>
      <c r="MPM162" s="1"/>
      <c r="MPN162" s="1"/>
      <c r="MPO162" s="1"/>
      <c r="MPP162" s="1"/>
      <c r="MPQ162" s="1"/>
      <c r="MPR162" s="1"/>
      <c r="MPS162" s="1"/>
      <c r="MPT162" s="1"/>
      <c r="MPU162" s="1"/>
      <c r="MPV162" s="1"/>
      <c r="MPW162" s="1"/>
      <c r="MPX162" s="1"/>
      <c r="MPY162" s="1"/>
      <c r="MPZ162" s="1"/>
      <c r="MQA162" s="1"/>
      <c r="MQB162" s="1"/>
      <c r="MQC162" s="1"/>
      <c r="MQD162" s="1"/>
      <c r="MQE162" s="1"/>
      <c r="MQF162" s="1"/>
      <c r="MQG162" s="1"/>
      <c r="MQH162" s="1"/>
      <c r="MQI162" s="1"/>
      <c r="MQJ162" s="1"/>
      <c r="MQK162" s="1"/>
      <c r="MQL162" s="1"/>
      <c r="MQM162" s="1"/>
      <c r="MQN162" s="1"/>
      <c r="MQO162" s="1"/>
      <c r="MQP162" s="1"/>
      <c r="MQQ162" s="1"/>
      <c r="MQR162" s="1"/>
      <c r="MQS162" s="1"/>
      <c r="MQT162" s="1"/>
      <c r="MQU162" s="1"/>
      <c r="MQV162" s="1"/>
      <c r="MQW162" s="1"/>
      <c r="MQX162" s="1"/>
      <c r="MQY162" s="1"/>
      <c r="MQZ162" s="1"/>
      <c r="MRA162" s="1"/>
      <c r="MRB162" s="1"/>
      <c r="MRC162" s="1"/>
      <c r="MRD162" s="1"/>
      <c r="MRE162" s="1"/>
      <c r="MRF162" s="1"/>
      <c r="MRG162" s="1"/>
      <c r="MRH162" s="1"/>
      <c r="MRI162" s="1"/>
      <c r="MRJ162" s="1"/>
      <c r="MRK162" s="1"/>
      <c r="MRL162" s="1"/>
      <c r="MRM162" s="1"/>
      <c r="MRN162" s="1"/>
      <c r="MRO162" s="1"/>
      <c r="MRP162" s="1"/>
      <c r="MRQ162" s="1"/>
      <c r="MRR162" s="1"/>
      <c r="MRS162" s="1"/>
      <c r="MRT162" s="1"/>
      <c r="MRU162" s="1"/>
      <c r="MRV162" s="1"/>
      <c r="MRW162" s="1"/>
      <c r="MRX162" s="1"/>
      <c r="MRY162" s="1"/>
      <c r="MRZ162" s="1"/>
      <c r="MSA162" s="1"/>
      <c r="MSB162" s="1"/>
      <c r="MSC162" s="1"/>
      <c r="MSD162" s="1"/>
      <c r="MSE162" s="1"/>
      <c r="MSF162" s="1"/>
      <c r="MSG162" s="1"/>
      <c r="MSH162" s="1"/>
      <c r="MSI162" s="1"/>
      <c r="MSJ162" s="1"/>
      <c r="MSK162" s="1"/>
      <c r="MSL162" s="1"/>
      <c r="MSM162" s="1"/>
      <c r="MSN162" s="1"/>
      <c r="MSO162" s="1"/>
      <c r="MSP162" s="1"/>
      <c r="MSQ162" s="1"/>
      <c r="MSR162" s="1"/>
      <c r="MSS162" s="1"/>
      <c r="MST162" s="1"/>
      <c r="MSU162" s="1"/>
      <c r="MSV162" s="1"/>
      <c r="MSW162" s="1"/>
      <c r="MSX162" s="1"/>
      <c r="MSY162" s="1"/>
      <c r="MSZ162" s="1"/>
      <c r="MTA162" s="1"/>
      <c r="MTB162" s="1"/>
      <c r="MTC162" s="1"/>
      <c r="MTD162" s="1"/>
      <c r="MTE162" s="1"/>
      <c r="MTF162" s="1"/>
      <c r="MTG162" s="1"/>
      <c r="MTH162" s="1"/>
      <c r="MTI162" s="1"/>
      <c r="MTJ162" s="1"/>
      <c r="MTK162" s="1"/>
      <c r="MTL162" s="1"/>
      <c r="MTM162" s="1"/>
      <c r="MTN162" s="1"/>
      <c r="MTO162" s="1"/>
      <c r="MTP162" s="1"/>
      <c r="MTQ162" s="1"/>
      <c r="MTR162" s="1"/>
      <c r="MTS162" s="1"/>
      <c r="MTT162" s="1"/>
      <c r="MTU162" s="1"/>
      <c r="MTV162" s="1"/>
      <c r="MTW162" s="1"/>
      <c r="MTX162" s="1"/>
      <c r="MTY162" s="1"/>
      <c r="MTZ162" s="1"/>
      <c r="MUA162" s="1"/>
      <c r="MUB162" s="1"/>
      <c r="MUC162" s="1"/>
      <c r="MUD162" s="1"/>
      <c r="MUE162" s="1"/>
      <c r="MUF162" s="1"/>
      <c r="MUG162" s="1"/>
      <c r="MUH162" s="1"/>
      <c r="MUI162" s="1"/>
      <c r="MUJ162" s="1"/>
      <c r="MUK162" s="1"/>
      <c r="MUL162" s="1"/>
      <c r="MUM162" s="1"/>
      <c r="MUN162" s="1"/>
      <c r="MUO162" s="1"/>
      <c r="MUP162" s="1"/>
      <c r="MUQ162" s="1"/>
      <c r="MUR162" s="1"/>
      <c r="MUS162" s="1"/>
      <c r="MUT162" s="1"/>
      <c r="MUU162" s="1"/>
      <c r="MUV162" s="1"/>
      <c r="MUW162" s="1"/>
      <c r="MUX162" s="1"/>
      <c r="MUY162" s="1"/>
      <c r="MUZ162" s="1"/>
      <c r="MVA162" s="1"/>
      <c r="MVB162" s="1"/>
      <c r="MVC162" s="1"/>
      <c r="MVD162" s="1"/>
      <c r="MVE162" s="1"/>
      <c r="MVF162" s="1"/>
      <c r="MVG162" s="1"/>
      <c r="MVH162" s="1"/>
      <c r="MVI162" s="1"/>
      <c r="MVJ162" s="1"/>
      <c r="MVK162" s="1"/>
      <c r="MVL162" s="1"/>
      <c r="MVM162" s="1"/>
      <c r="MVN162" s="1"/>
      <c r="MVO162" s="1"/>
      <c r="MVP162" s="1"/>
      <c r="MVQ162" s="1"/>
      <c r="MVR162" s="1"/>
      <c r="MVS162" s="1"/>
      <c r="MVT162" s="1"/>
      <c r="MVU162" s="1"/>
      <c r="MVV162" s="1"/>
      <c r="MVW162" s="1"/>
      <c r="MVX162" s="1"/>
      <c r="MVY162" s="1"/>
      <c r="MVZ162" s="1"/>
      <c r="MWA162" s="1"/>
      <c r="MWB162" s="1"/>
      <c r="MWC162" s="1"/>
      <c r="MWD162" s="1"/>
      <c r="MWE162" s="1"/>
      <c r="MWF162" s="1"/>
      <c r="MWG162" s="1"/>
      <c r="MWH162" s="1"/>
      <c r="MWI162" s="1"/>
      <c r="MWJ162" s="1"/>
      <c r="MWK162" s="1"/>
      <c r="MWL162" s="1"/>
      <c r="MWM162" s="1"/>
      <c r="MWN162" s="1"/>
      <c r="MWO162" s="1"/>
      <c r="MWP162" s="1"/>
      <c r="MWQ162" s="1"/>
      <c r="MWR162" s="1"/>
      <c r="MWS162" s="1"/>
      <c r="MWT162" s="1"/>
      <c r="MWU162" s="1"/>
      <c r="MWV162" s="1"/>
      <c r="MWW162" s="1"/>
      <c r="MWX162" s="1"/>
      <c r="MWY162" s="1"/>
      <c r="MWZ162" s="1"/>
      <c r="MXA162" s="1"/>
      <c r="MXB162" s="1"/>
      <c r="MXC162" s="1"/>
      <c r="MXD162" s="1"/>
      <c r="MXE162" s="1"/>
      <c r="MXF162" s="1"/>
      <c r="MXG162" s="1"/>
      <c r="MXH162" s="1"/>
      <c r="MXI162" s="1"/>
      <c r="MXJ162" s="1"/>
      <c r="MXK162" s="1"/>
      <c r="MXL162" s="1"/>
      <c r="MXM162" s="1"/>
      <c r="MXN162" s="1"/>
      <c r="MXO162" s="1"/>
      <c r="MXP162" s="1"/>
      <c r="MXQ162" s="1"/>
      <c r="MXR162" s="1"/>
      <c r="MXS162" s="1"/>
      <c r="MXT162" s="1"/>
      <c r="MXU162" s="1"/>
      <c r="MXV162" s="1"/>
      <c r="MXW162" s="1"/>
      <c r="MXX162" s="1"/>
      <c r="MXY162" s="1"/>
      <c r="MXZ162" s="1"/>
      <c r="MYA162" s="1"/>
      <c r="MYB162" s="1"/>
      <c r="MYC162" s="1"/>
      <c r="MYD162" s="1"/>
      <c r="MYE162" s="1"/>
      <c r="MYF162" s="1"/>
      <c r="MYG162" s="1"/>
      <c r="MYH162" s="1"/>
      <c r="MYI162" s="1"/>
      <c r="MYJ162" s="1"/>
      <c r="MYK162" s="1"/>
      <c r="MYL162" s="1"/>
      <c r="MYM162" s="1"/>
      <c r="MYN162" s="1"/>
      <c r="MYO162" s="1"/>
      <c r="MYP162" s="1"/>
      <c r="MYQ162" s="1"/>
      <c r="MYR162" s="1"/>
      <c r="MYS162" s="1"/>
      <c r="MYT162" s="1"/>
      <c r="MYU162" s="1"/>
      <c r="MYV162" s="1"/>
      <c r="MYW162" s="1"/>
      <c r="MYX162" s="1"/>
      <c r="MYY162" s="1"/>
      <c r="MYZ162" s="1"/>
      <c r="MZA162" s="1"/>
      <c r="MZB162" s="1"/>
      <c r="MZC162" s="1"/>
      <c r="MZD162" s="1"/>
      <c r="MZE162" s="1"/>
      <c r="MZF162" s="1"/>
      <c r="MZG162" s="1"/>
      <c r="MZH162" s="1"/>
      <c r="MZI162" s="1"/>
      <c r="MZJ162" s="1"/>
      <c r="MZK162" s="1"/>
      <c r="MZL162" s="1"/>
      <c r="MZM162" s="1"/>
      <c r="MZN162" s="1"/>
      <c r="MZO162" s="1"/>
      <c r="MZP162" s="1"/>
      <c r="MZQ162" s="1"/>
      <c r="MZR162" s="1"/>
      <c r="MZS162" s="1"/>
      <c r="MZT162" s="1"/>
      <c r="MZU162" s="1"/>
      <c r="MZV162" s="1"/>
      <c r="MZW162" s="1"/>
      <c r="MZX162" s="1"/>
      <c r="MZY162" s="1"/>
      <c r="MZZ162" s="1"/>
      <c r="NAA162" s="1"/>
      <c r="NAB162" s="1"/>
      <c r="NAC162" s="1"/>
      <c r="NAD162" s="1"/>
      <c r="NAE162" s="1"/>
      <c r="NAF162" s="1"/>
      <c r="NAG162" s="1"/>
      <c r="NAH162" s="1"/>
      <c r="NAI162" s="1"/>
      <c r="NAJ162" s="1"/>
      <c r="NAK162" s="1"/>
      <c r="NAL162" s="1"/>
      <c r="NAM162" s="1"/>
      <c r="NAN162" s="1"/>
      <c r="NAO162" s="1"/>
      <c r="NAP162" s="1"/>
      <c r="NAQ162" s="1"/>
      <c r="NAR162" s="1"/>
      <c r="NAS162" s="1"/>
      <c r="NAT162" s="1"/>
      <c r="NAU162" s="1"/>
      <c r="NAV162" s="1"/>
      <c r="NAW162" s="1"/>
      <c r="NAX162" s="1"/>
      <c r="NAY162" s="1"/>
      <c r="NAZ162" s="1"/>
      <c r="NBA162" s="1"/>
      <c r="NBB162" s="1"/>
      <c r="NBC162" s="1"/>
      <c r="NBD162" s="1"/>
      <c r="NBE162" s="1"/>
      <c r="NBF162" s="1"/>
      <c r="NBG162" s="1"/>
      <c r="NBH162" s="1"/>
      <c r="NBI162" s="1"/>
      <c r="NBJ162" s="1"/>
      <c r="NBK162" s="1"/>
      <c r="NBL162" s="1"/>
      <c r="NBM162" s="1"/>
      <c r="NBN162" s="1"/>
      <c r="NBO162" s="1"/>
      <c r="NBP162" s="1"/>
      <c r="NBQ162" s="1"/>
      <c r="NBR162" s="1"/>
      <c r="NBS162" s="1"/>
      <c r="NBT162" s="1"/>
      <c r="NBU162" s="1"/>
      <c r="NBV162" s="1"/>
      <c r="NBW162" s="1"/>
      <c r="NBX162" s="1"/>
      <c r="NBY162" s="1"/>
      <c r="NBZ162" s="1"/>
      <c r="NCA162" s="1"/>
      <c r="NCB162" s="1"/>
      <c r="NCC162" s="1"/>
      <c r="NCD162" s="1"/>
      <c r="NCE162" s="1"/>
      <c r="NCF162" s="1"/>
      <c r="NCG162" s="1"/>
      <c r="NCH162" s="1"/>
      <c r="NCI162" s="1"/>
      <c r="NCJ162" s="1"/>
      <c r="NCK162" s="1"/>
      <c r="NCL162" s="1"/>
      <c r="NCM162" s="1"/>
      <c r="NCN162" s="1"/>
      <c r="NCO162" s="1"/>
      <c r="NCP162" s="1"/>
      <c r="NCQ162" s="1"/>
      <c r="NCR162" s="1"/>
      <c r="NCS162" s="1"/>
      <c r="NCT162" s="1"/>
      <c r="NCU162" s="1"/>
      <c r="NCV162" s="1"/>
      <c r="NCW162" s="1"/>
      <c r="NCX162" s="1"/>
      <c r="NCY162" s="1"/>
      <c r="NCZ162" s="1"/>
      <c r="NDA162" s="1"/>
      <c r="NDB162" s="1"/>
      <c r="NDC162" s="1"/>
      <c r="NDD162" s="1"/>
      <c r="NDE162" s="1"/>
      <c r="NDF162" s="1"/>
      <c r="NDG162" s="1"/>
      <c r="NDH162" s="1"/>
      <c r="NDI162" s="1"/>
      <c r="NDJ162" s="1"/>
      <c r="NDK162" s="1"/>
      <c r="NDL162" s="1"/>
      <c r="NDM162" s="1"/>
      <c r="NDN162" s="1"/>
      <c r="NDO162" s="1"/>
      <c r="NDP162" s="1"/>
      <c r="NDQ162" s="1"/>
      <c r="NDR162" s="1"/>
      <c r="NDS162" s="1"/>
      <c r="NDT162" s="1"/>
      <c r="NDU162" s="1"/>
      <c r="NDV162" s="1"/>
      <c r="NDW162" s="1"/>
      <c r="NDX162" s="1"/>
      <c r="NDY162" s="1"/>
      <c r="NDZ162" s="1"/>
      <c r="NEA162" s="1"/>
      <c r="NEB162" s="1"/>
      <c r="NEC162" s="1"/>
      <c r="NED162" s="1"/>
      <c r="NEE162" s="1"/>
      <c r="NEF162" s="1"/>
      <c r="NEG162" s="1"/>
      <c r="NEH162" s="1"/>
      <c r="NEI162" s="1"/>
      <c r="NEJ162" s="1"/>
      <c r="NEK162" s="1"/>
      <c r="NEL162" s="1"/>
      <c r="NEM162" s="1"/>
      <c r="NEN162" s="1"/>
      <c r="NEO162" s="1"/>
      <c r="NEP162" s="1"/>
      <c r="NEQ162" s="1"/>
      <c r="NER162" s="1"/>
      <c r="NES162" s="1"/>
      <c r="NET162" s="1"/>
      <c r="NEU162" s="1"/>
      <c r="NEV162" s="1"/>
      <c r="NEW162" s="1"/>
      <c r="NEX162" s="1"/>
      <c r="NEY162" s="1"/>
      <c r="NEZ162" s="1"/>
      <c r="NFA162" s="1"/>
      <c r="NFB162" s="1"/>
      <c r="NFC162" s="1"/>
      <c r="NFD162" s="1"/>
      <c r="NFE162" s="1"/>
      <c r="NFF162" s="1"/>
      <c r="NFG162" s="1"/>
      <c r="NFH162" s="1"/>
      <c r="NFI162" s="1"/>
      <c r="NFJ162" s="1"/>
      <c r="NFK162" s="1"/>
      <c r="NFL162" s="1"/>
      <c r="NFM162" s="1"/>
      <c r="NFN162" s="1"/>
      <c r="NFO162" s="1"/>
      <c r="NFP162" s="1"/>
      <c r="NFQ162" s="1"/>
      <c r="NFR162" s="1"/>
      <c r="NFS162" s="1"/>
      <c r="NFT162" s="1"/>
      <c r="NFU162" s="1"/>
      <c r="NFV162" s="1"/>
      <c r="NFW162" s="1"/>
      <c r="NFX162" s="1"/>
      <c r="NFY162" s="1"/>
      <c r="NFZ162" s="1"/>
      <c r="NGA162" s="1"/>
      <c r="NGB162" s="1"/>
      <c r="NGC162" s="1"/>
      <c r="NGD162" s="1"/>
      <c r="NGE162" s="1"/>
      <c r="NGF162" s="1"/>
      <c r="NGG162" s="1"/>
      <c r="NGH162" s="1"/>
      <c r="NGI162" s="1"/>
      <c r="NGJ162" s="1"/>
      <c r="NGK162" s="1"/>
      <c r="NGL162" s="1"/>
      <c r="NGM162" s="1"/>
      <c r="NGN162" s="1"/>
      <c r="NGO162" s="1"/>
      <c r="NGP162" s="1"/>
      <c r="NGQ162" s="1"/>
      <c r="NGR162" s="1"/>
      <c r="NGS162" s="1"/>
      <c r="NGT162" s="1"/>
      <c r="NGU162" s="1"/>
      <c r="NGV162" s="1"/>
      <c r="NGW162" s="1"/>
      <c r="NGX162" s="1"/>
      <c r="NGY162" s="1"/>
      <c r="NGZ162" s="1"/>
      <c r="NHA162" s="1"/>
      <c r="NHB162" s="1"/>
      <c r="NHC162" s="1"/>
      <c r="NHD162" s="1"/>
      <c r="NHE162" s="1"/>
      <c r="NHF162" s="1"/>
      <c r="NHG162" s="1"/>
      <c r="NHH162" s="1"/>
      <c r="NHI162" s="1"/>
      <c r="NHJ162" s="1"/>
      <c r="NHK162" s="1"/>
      <c r="NHL162" s="1"/>
      <c r="NHM162" s="1"/>
      <c r="NHN162" s="1"/>
      <c r="NHO162" s="1"/>
      <c r="NHP162" s="1"/>
      <c r="NHQ162" s="1"/>
      <c r="NHR162" s="1"/>
      <c r="NHS162" s="1"/>
      <c r="NHT162" s="1"/>
      <c r="NHU162" s="1"/>
      <c r="NHV162" s="1"/>
      <c r="NHW162" s="1"/>
      <c r="NHX162" s="1"/>
      <c r="NHY162" s="1"/>
      <c r="NHZ162" s="1"/>
      <c r="NIA162" s="1"/>
      <c r="NIB162" s="1"/>
      <c r="NIC162" s="1"/>
      <c r="NID162" s="1"/>
      <c r="NIE162" s="1"/>
      <c r="NIF162" s="1"/>
      <c r="NIG162" s="1"/>
      <c r="NIH162" s="1"/>
      <c r="NII162" s="1"/>
      <c r="NIJ162" s="1"/>
      <c r="NIK162" s="1"/>
      <c r="NIL162" s="1"/>
      <c r="NIM162" s="1"/>
      <c r="NIN162" s="1"/>
      <c r="NIO162" s="1"/>
      <c r="NIP162" s="1"/>
      <c r="NIQ162" s="1"/>
      <c r="NIR162" s="1"/>
      <c r="NIS162" s="1"/>
      <c r="NIT162" s="1"/>
      <c r="NIU162" s="1"/>
      <c r="NIV162" s="1"/>
      <c r="NIW162" s="1"/>
      <c r="NIX162" s="1"/>
      <c r="NIY162" s="1"/>
      <c r="NIZ162" s="1"/>
      <c r="NJA162" s="1"/>
      <c r="NJB162" s="1"/>
      <c r="NJC162" s="1"/>
      <c r="NJD162" s="1"/>
      <c r="NJE162" s="1"/>
      <c r="NJF162" s="1"/>
      <c r="NJG162" s="1"/>
      <c r="NJH162" s="1"/>
      <c r="NJI162" s="1"/>
      <c r="NJJ162" s="1"/>
      <c r="NJK162" s="1"/>
      <c r="NJL162" s="1"/>
      <c r="NJM162" s="1"/>
      <c r="NJN162" s="1"/>
      <c r="NJO162" s="1"/>
      <c r="NJP162" s="1"/>
      <c r="NJQ162" s="1"/>
      <c r="NJR162" s="1"/>
      <c r="NJS162" s="1"/>
      <c r="NJT162" s="1"/>
      <c r="NJU162" s="1"/>
      <c r="NJV162" s="1"/>
      <c r="NJW162" s="1"/>
      <c r="NJX162" s="1"/>
      <c r="NJY162" s="1"/>
      <c r="NJZ162" s="1"/>
      <c r="NKA162" s="1"/>
      <c r="NKB162" s="1"/>
      <c r="NKC162" s="1"/>
      <c r="NKD162" s="1"/>
      <c r="NKE162" s="1"/>
      <c r="NKF162" s="1"/>
      <c r="NKG162" s="1"/>
      <c r="NKH162" s="1"/>
      <c r="NKI162" s="1"/>
      <c r="NKJ162" s="1"/>
      <c r="NKK162" s="1"/>
      <c r="NKL162" s="1"/>
      <c r="NKM162" s="1"/>
      <c r="NKN162" s="1"/>
      <c r="NKO162" s="1"/>
      <c r="NKP162" s="1"/>
      <c r="NKQ162" s="1"/>
      <c r="NKR162" s="1"/>
      <c r="NKS162" s="1"/>
      <c r="NKT162" s="1"/>
      <c r="NKU162" s="1"/>
      <c r="NKV162" s="1"/>
      <c r="NKW162" s="1"/>
      <c r="NKX162" s="1"/>
      <c r="NKY162" s="1"/>
      <c r="NKZ162" s="1"/>
      <c r="NLA162" s="1"/>
      <c r="NLB162" s="1"/>
      <c r="NLC162" s="1"/>
      <c r="NLD162" s="1"/>
      <c r="NLE162" s="1"/>
      <c r="NLF162" s="1"/>
      <c r="NLG162" s="1"/>
      <c r="NLH162" s="1"/>
      <c r="NLI162" s="1"/>
      <c r="NLJ162" s="1"/>
      <c r="NLK162" s="1"/>
      <c r="NLL162" s="1"/>
      <c r="NLM162" s="1"/>
      <c r="NLN162" s="1"/>
      <c r="NLO162" s="1"/>
      <c r="NLP162" s="1"/>
      <c r="NLQ162" s="1"/>
      <c r="NLR162" s="1"/>
      <c r="NLS162" s="1"/>
      <c r="NLT162" s="1"/>
      <c r="NLU162" s="1"/>
      <c r="NLV162" s="1"/>
      <c r="NLW162" s="1"/>
      <c r="NLX162" s="1"/>
      <c r="NLY162" s="1"/>
      <c r="NLZ162" s="1"/>
      <c r="NMA162" s="1"/>
      <c r="NMB162" s="1"/>
      <c r="NMC162" s="1"/>
      <c r="NMD162" s="1"/>
      <c r="NME162" s="1"/>
      <c r="NMF162" s="1"/>
      <c r="NMG162" s="1"/>
      <c r="NMH162" s="1"/>
      <c r="NMI162" s="1"/>
      <c r="NMJ162" s="1"/>
      <c r="NMK162" s="1"/>
      <c r="NML162" s="1"/>
      <c r="NMM162" s="1"/>
      <c r="NMN162" s="1"/>
      <c r="NMO162" s="1"/>
      <c r="NMP162" s="1"/>
      <c r="NMQ162" s="1"/>
      <c r="NMR162" s="1"/>
      <c r="NMS162" s="1"/>
      <c r="NMT162" s="1"/>
      <c r="NMU162" s="1"/>
      <c r="NMV162" s="1"/>
      <c r="NMW162" s="1"/>
      <c r="NMX162" s="1"/>
      <c r="NMY162" s="1"/>
      <c r="NMZ162" s="1"/>
      <c r="NNA162" s="1"/>
      <c r="NNB162" s="1"/>
      <c r="NNC162" s="1"/>
      <c r="NND162" s="1"/>
      <c r="NNE162" s="1"/>
      <c r="NNF162" s="1"/>
      <c r="NNG162" s="1"/>
      <c r="NNH162" s="1"/>
      <c r="NNI162" s="1"/>
      <c r="NNJ162" s="1"/>
      <c r="NNK162" s="1"/>
      <c r="NNL162" s="1"/>
      <c r="NNM162" s="1"/>
      <c r="NNN162" s="1"/>
      <c r="NNO162" s="1"/>
      <c r="NNP162" s="1"/>
      <c r="NNQ162" s="1"/>
      <c r="NNR162" s="1"/>
      <c r="NNS162" s="1"/>
      <c r="NNT162" s="1"/>
      <c r="NNU162" s="1"/>
      <c r="NNV162" s="1"/>
      <c r="NNW162" s="1"/>
      <c r="NNX162" s="1"/>
      <c r="NNY162" s="1"/>
      <c r="NNZ162" s="1"/>
      <c r="NOA162" s="1"/>
      <c r="NOB162" s="1"/>
      <c r="NOC162" s="1"/>
      <c r="NOD162" s="1"/>
      <c r="NOE162" s="1"/>
      <c r="NOF162" s="1"/>
      <c r="NOG162" s="1"/>
      <c r="NOH162" s="1"/>
      <c r="NOI162" s="1"/>
      <c r="NOJ162" s="1"/>
      <c r="NOK162" s="1"/>
      <c r="NOL162" s="1"/>
      <c r="NOM162" s="1"/>
      <c r="NON162" s="1"/>
      <c r="NOO162" s="1"/>
      <c r="NOP162" s="1"/>
      <c r="NOQ162" s="1"/>
      <c r="NOR162" s="1"/>
      <c r="NOS162" s="1"/>
      <c r="NOT162" s="1"/>
      <c r="NOU162" s="1"/>
      <c r="NOV162" s="1"/>
      <c r="NOW162" s="1"/>
      <c r="NOX162" s="1"/>
      <c r="NOY162" s="1"/>
      <c r="NOZ162" s="1"/>
      <c r="NPA162" s="1"/>
      <c r="NPB162" s="1"/>
      <c r="NPC162" s="1"/>
      <c r="NPD162" s="1"/>
      <c r="NPE162" s="1"/>
      <c r="NPF162" s="1"/>
      <c r="NPG162" s="1"/>
      <c r="NPH162" s="1"/>
      <c r="NPI162" s="1"/>
      <c r="NPJ162" s="1"/>
      <c r="NPK162" s="1"/>
      <c r="NPL162" s="1"/>
      <c r="NPM162" s="1"/>
      <c r="NPN162" s="1"/>
      <c r="NPO162" s="1"/>
      <c r="NPP162" s="1"/>
      <c r="NPQ162" s="1"/>
      <c r="NPR162" s="1"/>
      <c r="NPS162" s="1"/>
      <c r="NPT162" s="1"/>
      <c r="NPU162" s="1"/>
      <c r="NPV162" s="1"/>
      <c r="NPW162" s="1"/>
      <c r="NPX162" s="1"/>
      <c r="NPY162" s="1"/>
      <c r="NPZ162" s="1"/>
      <c r="NQA162" s="1"/>
      <c r="NQB162" s="1"/>
      <c r="NQC162" s="1"/>
      <c r="NQD162" s="1"/>
      <c r="NQE162" s="1"/>
      <c r="NQF162" s="1"/>
      <c r="NQG162" s="1"/>
      <c r="NQH162" s="1"/>
      <c r="NQI162" s="1"/>
      <c r="NQJ162" s="1"/>
      <c r="NQK162" s="1"/>
      <c r="NQL162" s="1"/>
      <c r="NQM162" s="1"/>
      <c r="NQN162" s="1"/>
      <c r="NQO162" s="1"/>
      <c r="NQP162" s="1"/>
      <c r="NQQ162" s="1"/>
      <c r="NQR162" s="1"/>
      <c r="NQS162" s="1"/>
      <c r="NQT162" s="1"/>
      <c r="NQU162" s="1"/>
      <c r="NQV162" s="1"/>
      <c r="NQW162" s="1"/>
      <c r="NQX162" s="1"/>
      <c r="NQY162" s="1"/>
      <c r="NQZ162" s="1"/>
      <c r="NRA162" s="1"/>
      <c r="NRB162" s="1"/>
      <c r="NRC162" s="1"/>
      <c r="NRD162" s="1"/>
      <c r="NRE162" s="1"/>
      <c r="NRF162" s="1"/>
      <c r="NRG162" s="1"/>
      <c r="NRH162" s="1"/>
      <c r="NRI162" s="1"/>
      <c r="NRJ162" s="1"/>
      <c r="NRK162" s="1"/>
      <c r="NRL162" s="1"/>
      <c r="NRM162" s="1"/>
      <c r="NRN162" s="1"/>
      <c r="NRO162" s="1"/>
      <c r="NRP162" s="1"/>
      <c r="NRQ162" s="1"/>
      <c r="NRR162" s="1"/>
      <c r="NRS162" s="1"/>
      <c r="NRT162" s="1"/>
      <c r="NRU162" s="1"/>
      <c r="NRV162" s="1"/>
      <c r="NRW162" s="1"/>
      <c r="NRX162" s="1"/>
      <c r="NRY162" s="1"/>
      <c r="NRZ162" s="1"/>
      <c r="NSA162" s="1"/>
      <c r="NSB162" s="1"/>
      <c r="NSC162" s="1"/>
      <c r="NSD162" s="1"/>
      <c r="NSE162" s="1"/>
      <c r="NSF162" s="1"/>
      <c r="NSG162" s="1"/>
      <c r="NSH162" s="1"/>
      <c r="NSI162" s="1"/>
      <c r="NSJ162" s="1"/>
      <c r="NSK162" s="1"/>
      <c r="NSL162" s="1"/>
      <c r="NSM162" s="1"/>
      <c r="NSN162" s="1"/>
      <c r="NSO162" s="1"/>
      <c r="NSP162" s="1"/>
      <c r="NSQ162" s="1"/>
      <c r="NSR162" s="1"/>
      <c r="NSS162" s="1"/>
      <c r="NST162" s="1"/>
      <c r="NSU162" s="1"/>
      <c r="NSV162" s="1"/>
      <c r="NSW162" s="1"/>
      <c r="NSX162" s="1"/>
      <c r="NSY162" s="1"/>
      <c r="NSZ162" s="1"/>
      <c r="NTA162" s="1"/>
      <c r="NTB162" s="1"/>
      <c r="NTC162" s="1"/>
      <c r="NTD162" s="1"/>
      <c r="NTE162" s="1"/>
      <c r="NTF162" s="1"/>
      <c r="NTG162" s="1"/>
      <c r="NTH162" s="1"/>
      <c r="NTI162" s="1"/>
      <c r="NTJ162" s="1"/>
      <c r="NTK162" s="1"/>
      <c r="NTL162" s="1"/>
      <c r="NTM162" s="1"/>
      <c r="NTN162" s="1"/>
      <c r="NTO162" s="1"/>
      <c r="NTP162" s="1"/>
      <c r="NTQ162" s="1"/>
      <c r="NTR162" s="1"/>
      <c r="NTS162" s="1"/>
      <c r="NTT162" s="1"/>
      <c r="NTU162" s="1"/>
      <c r="NTV162" s="1"/>
      <c r="NTW162" s="1"/>
      <c r="NTX162" s="1"/>
      <c r="NTY162" s="1"/>
      <c r="NTZ162" s="1"/>
      <c r="NUA162" s="1"/>
      <c r="NUB162" s="1"/>
      <c r="NUC162" s="1"/>
      <c r="NUD162" s="1"/>
      <c r="NUE162" s="1"/>
      <c r="NUF162" s="1"/>
      <c r="NUG162" s="1"/>
      <c r="NUH162" s="1"/>
      <c r="NUI162" s="1"/>
      <c r="NUJ162" s="1"/>
      <c r="NUK162" s="1"/>
      <c r="NUL162" s="1"/>
      <c r="NUM162" s="1"/>
      <c r="NUN162" s="1"/>
      <c r="NUO162" s="1"/>
      <c r="NUP162" s="1"/>
      <c r="NUQ162" s="1"/>
      <c r="NUR162" s="1"/>
      <c r="NUS162" s="1"/>
      <c r="NUT162" s="1"/>
      <c r="NUU162" s="1"/>
      <c r="NUV162" s="1"/>
      <c r="NUW162" s="1"/>
      <c r="NUX162" s="1"/>
      <c r="NUY162" s="1"/>
      <c r="NUZ162" s="1"/>
      <c r="NVA162" s="1"/>
      <c r="NVB162" s="1"/>
      <c r="NVC162" s="1"/>
      <c r="NVD162" s="1"/>
      <c r="NVE162" s="1"/>
      <c r="NVF162" s="1"/>
      <c r="NVG162" s="1"/>
      <c r="NVH162" s="1"/>
      <c r="NVI162" s="1"/>
      <c r="NVJ162" s="1"/>
      <c r="NVK162" s="1"/>
      <c r="NVL162" s="1"/>
      <c r="NVM162" s="1"/>
      <c r="NVN162" s="1"/>
      <c r="NVO162" s="1"/>
      <c r="NVP162" s="1"/>
      <c r="NVQ162" s="1"/>
      <c r="NVR162" s="1"/>
      <c r="NVS162" s="1"/>
      <c r="NVT162" s="1"/>
      <c r="NVU162" s="1"/>
      <c r="NVV162" s="1"/>
      <c r="NVW162" s="1"/>
      <c r="NVX162" s="1"/>
      <c r="NVY162" s="1"/>
      <c r="NVZ162" s="1"/>
      <c r="NWA162" s="1"/>
      <c r="NWB162" s="1"/>
      <c r="NWC162" s="1"/>
      <c r="NWD162" s="1"/>
      <c r="NWE162" s="1"/>
      <c r="NWF162" s="1"/>
      <c r="NWG162" s="1"/>
      <c r="NWH162" s="1"/>
      <c r="NWI162" s="1"/>
      <c r="NWJ162" s="1"/>
      <c r="NWK162" s="1"/>
      <c r="NWL162" s="1"/>
      <c r="NWM162" s="1"/>
      <c r="NWN162" s="1"/>
      <c r="NWO162" s="1"/>
      <c r="NWP162" s="1"/>
      <c r="NWQ162" s="1"/>
      <c r="NWR162" s="1"/>
      <c r="NWS162" s="1"/>
      <c r="NWT162" s="1"/>
      <c r="NWU162" s="1"/>
      <c r="NWV162" s="1"/>
      <c r="NWW162" s="1"/>
      <c r="NWX162" s="1"/>
      <c r="NWY162" s="1"/>
      <c r="NWZ162" s="1"/>
      <c r="NXA162" s="1"/>
      <c r="NXB162" s="1"/>
      <c r="NXC162" s="1"/>
      <c r="NXD162" s="1"/>
      <c r="NXE162" s="1"/>
      <c r="NXF162" s="1"/>
      <c r="NXG162" s="1"/>
      <c r="NXH162" s="1"/>
      <c r="NXI162" s="1"/>
      <c r="NXJ162" s="1"/>
      <c r="NXK162" s="1"/>
      <c r="NXL162" s="1"/>
      <c r="NXM162" s="1"/>
      <c r="NXN162" s="1"/>
      <c r="NXO162" s="1"/>
      <c r="NXP162" s="1"/>
      <c r="NXQ162" s="1"/>
      <c r="NXR162" s="1"/>
      <c r="NXS162" s="1"/>
      <c r="NXT162" s="1"/>
      <c r="NXU162" s="1"/>
      <c r="NXV162" s="1"/>
      <c r="NXW162" s="1"/>
      <c r="NXX162" s="1"/>
      <c r="NXY162" s="1"/>
      <c r="NXZ162" s="1"/>
      <c r="NYA162" s="1"/>
      <c r="NYB162" s="1"/>
      <c r="NYC162" s="1"/>
      <c r="NYD162" s="1"/>
      <c r="NYE162" s="1"/>
      <c r="NYF162" s="1"/>
      <c r="NYG162" s="1"/>
      <c r="NYH162" s="1"/>
      <c r="NYI162" s="1"/>
      <c r="NYJ162" s="1"/>
      <c r="NYK162" s="1"/>
      <c r="NYL162" s="1"/>
      <c r="NYM162" s="1"/>
      <c r="NYN162" s="1"/>
      <c r="NYO162" s="1"/>
      <c r="NYP162" s="1"/>
      <c r="NYQ162" s="1"/>
      <c r="NYR162" s="1"/>
      <c r="NYS162" s="1"/>
      <c r="NYT162" s="1"/>
      <c r="NYU162" s="1"/>
      <c r="NYV162" s="1"/>
      <c r="NYW162" s="1"/>
      <c r="NYX162" s="1"/>
      <c r="NYY162" s="1"/>
      <c r="NYZ162" s="1"/>
      <c r="NZA162" s="1"/>
      <c r="NZB162" s="1"/>
      <c r="NZC162" s="1"/>
      <c r="NZD162" s="1"/>
      <c r="NZE162" s="1"/>
      <c r="NZF162" s="1"/>
      <c r="NZG162" s="1"/>
      <c r="NZH162" s="1"/>
      <c r="NZI162" s="1"/>
      <c r="NZJ162" s="1"/>
      <c r="NZK162" s="1"/>
      <c r="NZL162" s="1"/>
      <c r="NZM162" s="1"/>
      <c r="NZN162" s="1"/>
      <c r="NZO162" s="1"/>
      <c r="NZP162" s="1"/>
      <c r="NZQ162" s="1"/>
      <c r="NZR162" s="1"/>
      <c r="NZS162" s="1"/>
      <c r="NZT162" s="1"/>
      <c r="NZU162" s="1"/>
      <c r="NZV162" s="1"/>
      <c r="NZW162" s="1"/>
      <c r="NZX162" s="1"/>
      <c r="NZY162" s="1"/>
      <c r="NZZ162" s="1"/>
      <c r="OAA162" s="1"/>
      <c r="OAB162" s="1"/>
      <c r="OAC162" s="1"/>
      <c r="OAD162" s="1"/>
      <c r="OAE162" s="1"/>
      <c r="OAF162" s="1"/>
      <c r="OAG162" s="1"/>
      <c r="OAH162" s="1"/>
      <c r="OAI162" s="1"/>
      <c r="OAJ162" s="1"/>
      <c r="OAK162" s="1"/>
      <c r="OAL162" s="1"/>
      <c r="OAM162" s="1"/>
      <c r="OAN162" s="1"/>
      <c r="OAO162" s="1"/>
      <c r="OAP162" s="1"/>
      <c r="OAQ162" s="1"/>
      <c r="OAR162" s="1"/>
      <c r="OAS162" s="1"/>
      <c r="OAT162" s="1"/>
      <c r="OAU162" s="1"/>
      <c r="OAV162" s="1"/>
      <c r="OAW162" s="1"/>
      <c r="OAX162" s="1"/>
      <c r="OAY162" s="1"/>
      <c r="OAZ162" s="1"/>
      <c r="OBA162" s="1"/>
      <c r="OBB162" s="1"/>
      <c r="OBC162" s="1"/>
      <c r="OBD162" s="1"/>
      <c r="OBE162" s="1"/>
      <c r="OBF162" s="1"/>
      <c r="OBG162" s="1"/>
      <c r="OBH162" s="1"/>
      <c r="OBI162" s="1"/>
      <c r="OBJ162" s="1"/>
      <c r="OBK162" s="1"/>
      <c r="OBL162" s="1"/>
      <c r="OBM162" s="1"/>
      <c r="OBN162" s="1"/>
      <c r="OBO162" s="1"/>
      <c r="OBP162" s="1"/>
      <c r="OBQ162" s="1"/>
      <c r="OBR162" s="1"/>
      <c r="OBS162" s="1"/>
      <c r="OBT162" s="1"/>
      <c r="OBU162" s="1"/>
      <c r="OBV162" s="1"/>
      <c r="OBW162" s="1"/>
      <c r="OBX162" s="1"/>
      <c r="OBY162" s="1"/>
      <c r="OBZ162" s="1"/>
      <c r="OCA162" s="1"/>
      <c r="OCB162" s="1"/>
      <c r="OCC162" s="1"/>
      <c r="OCD162" s="1"/>
      <c r="OCE162" s="1"/>
      <c r="OCF162" s="1"/>
      <c r="OCG162" s="1"/>
      <c r="OCH162" s="1"/>
      <c r="OCI162" s="1"/>
      <c r="OCJ162" s="1"/>
      <c r="OCK162" s="1"/>
      <c r="OCL162" s="1"/>
      <c r="OCM162" s="1"/>
      <c r="OCN162" s="1"/>
      <c r="OCO162" s="1"/>
      <c r="OCP162" s="1"/>
      <c r="OCQ162" s="1"/>
      <c r="OCR162" s="1"/>
      <c r="OCS162" s="1"/>
      <c r="OCT162" s="1"/>
      <c r="OCU162" s="1"/>
      <c r="OCV162" s="1"/>
      <c r="OCW162" s="1"/>
      <c r="OCX162" s="1"/>
      <c r="OCY162" s="1"/>
      <c r="OCZ162" s="1"/>
      <c r="ODA162" s="1"/>
      <c r="ODB162" s="1"/>
      <c r="ODC162" s="1"/>
      <c r="ODD162" s="1"/>
      <c r="ODE162" s="1"/>
      <c r="ODF162" s="1"/>
      <c r="ODG162" s="1"/>
      <c r="ODH162" s="1"/>
      <c r="ODI162" s="1"/>
      <c r="ODJ162" s="1"/>
      <c r="ODK162" s="1"/>
      <c r="ODL162" s="1"/>
      <c r="ODM162" s="1"/>
      <c r="ODN162" s="1"/>
      <c r="ODO162" s="1"/>
      <c r="ODP162" s="1"/>
      <c r="ODQ162" s="1"/>
      <c r="ODR162" s="1"/>
      <c r="ODS162" s="1"/>
      <c r="ODT162" s="1"/>
      <c r="ODU162" s="1"/>
      <c r="ODV162" s="1"/>
      <c r="ODW162" s="1"/>
      <c r="ODX162" s="1"/>
      <c r="ODY162" s="1"/>
      <c r="ODZ162" s="1"/>
      <c r="OEA162" s="1"/>
      <c r="OEB162" s="1"/>
      <c r="OEC162" s="1"/>
      <c r="OED162" s="1"/>
      <c r="OEE162" s="1"/>
      <c r="OEF162" s="1"/>
      <c r="OEG162" s="1"/>
      <c r="OEH162" s="1"/>
      <c r="OEI162" s="1"/>
      <c r="OEJ162" s="1"/>
      <c r="OEK162" s="1"/>
      <c r="OEL162" s="1"/>
      <c r="OEM162" s="1"/>
      <c r="OEN162" s="1"/>
      <c r="OEO162" s="1"/>
      <c r="OEP162" s="1"/>
      <c r="OEQ162" s="1"/>
      <c r="OER162" s="1"/>
      <c r="OES162" s="1"/>
      <c r="OET162" s="1"/>
      <c r="OEU162" s="1"/>
      <c r="OEV162" s="1"/>
      <c r="OEW162" s="1"/>
      <c r="OEX162" s="1"/>
      <c r="OEY162" s="1"/>
      <c r="OEZ162" s="1"/>
      <c r="OFA162" s="1"/>
      <c r="OFB162" s="1"/>
      <c r="OFC162" s="1"/>
      <c r="OFD162" s="1"/>
      <c r="OFE162" s="1"/>
      <c r="OFF162" s="1"/>
      <c r="OFG162" s="1"/>
      <c r="OFH162" s="1"/>
      <c r="OFI162" s="1"/>
      <c r="OFJ162" s="1"/>
      <c r="OFK162" s="1"/>
      <c r="OFL162" s="1"/>
      <c r="OFM162" s="1"/>
      <c r="OFN162" s="1"/>
      <c r="OFO162" s="1"/>
      <c r="OFP162" s="1"/>
      <c r="OFQ162" s="1"/>
      <c r="OFR162" s="1"/>
      <c r="OFS162" s="1"/>
      <c r="OFT162" s="1"/>
      <c r="OFU162" s="1"/>
      <c r="OFV162" s="1"/>
      <c r="OFW162" s="1"/>
      <c r="OFX162" s="1"/>
      <c r="OFY162" s="1"/>
      <c r="OFZ162" s="1"/>
      <c r="OGA162" s="1"/>
      <c r="OGB162" s="1"/>
      <c r="OGC162" s="1"/>
      <c r="OGD162" s="1"/>
      <c r="OGE162" s="1"/>
      <c r="OGF162" s="1"/>
      <c r="OGG162" s="1"/>
      <c r="OGH162" s="1"/>
      <c r="OGI162" s="1"/>
      <c r="OGJ162" s="1"/>
      <c r="OGK162" s="1"/>
      <c r="OGL162" s="1"/>
      <c r="OGM162" s="1"/>
      <c r="OGN162" s="1"/>
      <c r="OGO162" s="1"/>
      <c r="OGP162" s="1"/>
      <c r="OGQ162" s="1"/>
      <c r="OGR162" s="1"/>
      <c r="OGS162" s="1"/>
      <c r="OGT162" s="1"/>
      <c r="OGU162" s="1"/>
      <c r="OGV162" s="1"/>
      <c r="OGW162" s="1"/>
      <c r="OGX162" s="1"/>
      <c r="OGY162" s="1"/>
      <c r="OGZ162" s="1"/>
      <c r="OHA162" s="1"/>
      <c r="OHB162" s="1"/>
      <c r="OHC162" s="1"/>
      <c r="OHD162" s="1"/>
      <c r="OHE162" s="1"/>
      <c r="OHF162" s="1"/>
      <c r="OHG162" s="1"/>
      <c r="OHH162" s="1"/>
      <c r="OHI162" s="1"/>
      <c r="OHJ162" s="1"/>
      <c r="OHK162" s="1"/>
      <c r="OHL162" s="1"/>
      <c r="OHM162" s="1"/>
      <c r="OHN162" s="1"/>
      <c r="OHO162" s="1"/>
      <c r="OHP162" s="1"/>
      <c r="OHQ162" s="1"/>
      <c r="OHR162" s="1"/>
      <c r="OHS162" s="1"/>
      <c r="OHT162" s="1"/>
      <c r="OHU162" s="1"/>
      <c r="OHV162" s="1"/>
      <c r="OHW162" s="1"/>
      <c r="OHX162" s="1"/>
      <c r="OHY162" s="1"/>
      <c r="OHZ162" s="1"/>
      <c r="OIA162" s="1"/>
      <c r="OIB162" s="1"/>
      <c r="OIC162" s="1"/>
      <c r="OID162" s="1"/>
      <c r="OIE162" s="1"/>
      <c r="OIF162" s="1"/>
      <c r="OIG162" s="1"/>
      <c r="OIH162" s="1"/>
      <c r="OII162" s="1"/>
      <c r="OIJ162" s="1"/>
      <c r="OIK162" s="1"/>
      <c r="OIL162" s="1"/>
      <c r="OIM162" s="1"/>
      <c r="OIN162" s="1"/>
      <c r="OIO162" s="1"/>
      <c r="OIP162" s="1"/>
      <c r="OIQ162" s="1"/>
      <c r="OIR162" s="1"/>
      <c r="OIS162" s="1"/>
      <c r="OIT162" s="1"/>
      <c r="OIU162" s="1"/>
      <c r="OIV162" s="1"/>
      <c r="OIW162" s="1"/>
      <c r="OIX162" s="1"/>
      <c r="OIY162" s="1"/>
      <c r="OIZ162" s="1"/>
      <c r="OJA162" s="1"/>
      <c r="OJB162" s="1"/>
      <c r="OJC162" s="1"/>
      <c r="OJD162" s="1"/>
      <c r="OJE162" s="1"/>
      <c r="OJF162" s="1"/>
      <c r="OJG162" s="1"/>
      <c r="OJH162" s="1"/>
      <c r="OJI162" s="1"/>
      <c r="OJJ162" s="1"/>
      <c r="OJK162" s="1"/>
      <c r="OJL162" s="1"/>
      <c r="OJM162" s="1"/>
      <c r="OJN162" s="1"/>
      <c r="OJO162" s="1"/>
      <c r="OJP162" s="1"/>
      <c r="OJQ162" s="1"/>
      <c r="OJR162" s="1"/>
      <c r="OJS162" s="1"/>
      <c r="OJT162" s="1"/>
      <c r="OJU162" s="1"/>
      <c r="OJV162" s="1"/>
      <c r="OJW162" s="1"/>
      <c r="OJX162" s="1"/>
      <c r="OJY162" s="1"/>
      <c r="OJZ162" s="1"/>
      <c r="OKA162" s="1"/>
      <c r="OKB162" s="1"/>
      <c r="OKC162" s="1"/>
      <c r="OKD162" s="1"/>
      <c r="OKE162" s="1"/>
      <c r="OKF162" s="1"/>
      <c r="OKG162" s="1"/>
      <c r="OKH162" s="1"/>
      <c r="OKI162" s="1"/>
      <c r="OKJ162" s="1"/>
      <c r="OKK162" s="1"/>
      <c r="OKL162" s="1"/>
      <c r="OKM162" s="1"/>
      <c r="OKN162" s="1"/>
      <c r="OKO162" s="1"/>
      <c r="OKP162" s="1"/>
      <c r="OKQ162" s="1"/>
      <c r="OKR162" s="1"/>
      <c r="OKS162" s="1"/>
      <c r="OKT162" s="1"/>
      <c r="OKU162" s="1"/>
      <c r="OKV162" s="1"/>
      <c r="OKW162" s="1"/>
      <c r="OKX162" s="1"/>
      <c r="OKY162" s="1"/>
      <c r="OKZ162" s="1"/>
      <c r="OLA162" s="1"/>
      <c r="OLB162" s="1"/>
      <c r="OLC162" s="1"/>
      <c r="OLD162" s="1"/>
      <c r="OLE162" s="1"/>
      <c r="OLF162" s="1"/>
      <c r="OLG162" s="1"/>
      <c r="OLH162" s="1"/>
      <c r="OLI162" s="1"/>
      <c r="OLJ162" s="1"/>
      <c r="OLK162" s="1"/>
      <c r="OLL162" s="1"/>
      <c r="OLM162" s="1"/>
      <c r="OLN162" s="1"/>
      <c r="OLO162" s="1"/>
      <c r="OLP162" s="1"/>
      <c r="OLQ162" s="1"/>
      <c r="OLR162" s="1"/>
      <c r="OLS162" s="1"/>
      <c r="OLT162" s="1"/>
      <c r="OLU162" s="1"/>
      <c r="OLV162" s="1"/>
      <c r="OLW162" s="1"/>
      <c r="OLX162" s="1"/>
      <c r="OLY162" s="1"/>
      <c r="OLZ162" s="1"/>
      <c r="OMA162" s="1"/>
      <c r="OMB162" s="1"/>
      <c r="OMC162" s="1"/>
      <c r="OMD162" s="1"/>
      <c r="OME162" s="1"/>
      <c r="OMF162" s="1"/>
      <c r="OMG162" s="1"/>
      <c r="OMH162" s="1"/>
      <c r="OMI162" s="1"/>
      <c r="OMJ162" s="1"/>
      <c r="OMK162" s="1"/>
      <c r="OML162" s="1"/>
      <c r="OMM162" s="1"/>
      <c r="OMN162" s="1"/>
      <c r="OMO162" s="1"/>
      <c r="OMP162" s="1"/>
      <c r="OMQ162" s="1"/>
      <c r="OMR162" s="1"/>
      <c r="OMS162" s="1"/>
      <c r="OMT162" s="1"/>
      <c r="OMU162" s="1"/>
      <c r="OMV162" s="1"/>
      <c r="OMW162" s="1"/>
      <c r="OMX162" s="1"/>
      <c r="OMY162" s="1"/>
      <c r="OMZ162" s="1"/>
      <c r="ONA162" s="1"/>
      <c r="ONB162" s="1"/>
      <c r="ONC162" s="1"/>
      <c r="OND162" s="1"/>
      <c r="ONE162" s="1"/>
      <c r="ONF162" s="1"/>
      <c r="ONG162" s="1"/>
      <c r="ONH162" s="1"/>
      <c r="ONI162" s="1"/>
      <c r="ONJ162" s="1"/>
      <c r="ONK162" s="1"/>
      <c r="ONL162" s="1"/>
      <c r="ONM162" s="1"/>
      <c r="ONN162" s="1"/>
      <c r="ONO162" s="1"/>
      <c r="ONP162" s="1"/>
      <c r="ONQ162" s="1"/>
      <c r="ONR162" s="1"/>
      <c r="ONS162" s="1"/>
      <c r="ONT162" s="1"/>
      <c r="ONU162" s="1"/>
      <c r="ONV162" s="1"/>
      <c r="ONW162" s="1"/>
      <c r="ONX162" s="1"/>
      <c r="ONY162" s="1"/>
      <c r="ONZ162" s="1"/>
      <c r="OOA162" s="1"/>
      <c r="OOB162" s="1"/>
      <c r="OOC162" s="1"/>
      <c r="OOD162" s="1"/>
      <c r="OOE162" s="1"/>
      <c r="OOF162" s="1"/>
      <c r="OOG162" s="1"/>
      <c r="OOH162" s="1"/>
      <c r="OOI162" s="1"/>
      <c r="OOJ162" s="1"/>
      <c r="OOK162" s="1"/>
      <c r="OOL162" s="1"/>
      <c r="OOM162" s="1"/>
      <c r="OON162" s="1"/>
      <c r="OOO162" s="1"/>
      <c r="OOP162" s="1"/>
      <c r="OOQ162" s="1"/>
      <c r="OOR162" s="1"/>
      <c r="OOS162" s="1"/>
      <c r="OOT162" s="1"/>
      <c r="OOU162" s="1"/>
      <c r="OOV162" s="1"/>
      <c r="OOW162" s="1"/>
      <c r="OOX162" s="1"/>
      <c r="OOY162" s="1"/>
      <c r="OOZ162" s="1"/>
      <c r="OPA162" s="1"/>
      <c r="OPB162" s="1"/>
      <c r="OPC162" s="1"/>
      <c r="OPD162" s="1"/>
      <c r="OPE162" s="1"/>
      <c r="OPF162" s="1"/>
      <c r="OPG162" s="1"/>
      <c r="OPH162" s="1"/>
      <c r="OPI162" s="1"/>
      <c r="OPJ162" s="1"/>
      <c r="OPK162" s="1"/>
      <c r="OPL162" s="1"/>
      <c r="OPM162" s="1"/>
      <c r="OPN162" s="1"/>
      <c r="OPO162" s="1"/>
      <c r="OPP162" s="1"/>
      <c r="OPQ162" s="1"/>
      <c r="OPR162" s="1"/>
      <c r="OPS162" s="1"/>
      <c r="OPT162" s="1"/>
      <c r="OPU162" s="1"/>
      <c r="OPV162" s="1"/>
      <c r="OPW162" s="1"/>
      <c r="OPX162" s="1"/>
      <c r="OPY162" s="1"/>
      <c r="OPZ162" s="1"/>
      <c r="OQA162" s="1"/>
      <c r="OQB162" s="1"/>
      <c r="OQC162" s="1"/>
      <c r="OQD162" s="1"/>
      <c r="OQE162" s="1"/>
      <c r="OQF162" s="1"/>
      <c r="OQG162" s="1"/>
      <c r="OQH162" s="1"/>
      <c r="OQI162" s="1"/>
      <c r="OQJ162" s="1"/>
      <c r="OQK162" s="1"/>
      <c r="OQL162" s="1"/>
      <c r="OQM162" s="1"/>
      <c r="OQN162" s="1"/>
      <c r="OQO162" s="1"/>
      <c r="OQP162" s="1"/>
      <c r="OQQ162" s="1"/>
      <c r="OQR162" s="1"/>
      <c r="OQS162" s="1"/>
      <c r="OQT162" s="1"/>
      <c r="OQU162" s="1"/>
      <c r="OQV162" s="1"/>
      <c r="OQW162" s="1"/>
      <c r="OQX162" s="1"/>
      <c r="OQY162" s="1"/>
      <c r="OQZ162" s="1"/>
      <c r="ORA162" s="1"/>
      <c r="ORB162" s="1"/>
      <c r="ORC162" s="1"/>
      <c r="ORD162" s="1"/>
      <c r="ORE162" s="1"/>
      <c r="ORF162" s="1"/>
      <c r="ORG162" s="1"/>
      <c r="ORH162" s="1"/>
      <c r="ORI162" s="1"/>
      <c r="ORJ162" s="1"/>
      <c r="ORK162" s="1"/>
      <c r="ORL162" s="1"/>
      <c r="ORM162" s="1"/>
      <c r="ORN162" s="1"/>
      <c r="ORO162" s="1"/>
      <c r="ORP162" s="1"/>
      <c r="ORQ162" s="1"/>
      <c r="ORR162" s="1"/>
      <c r="ORS162" s="1"/>
      <c r="ORT162" s="1"/>
      <c r="ORU162" s="1"/>
      <c r="ORV162" s="1"/>
      <c r="ORW162" s="1"/>
      <c r="ORX162" s="1"/>
      <c r="ORY162" s="1"/>
      <c r="ORZ162" s="1"/>
      <c r="OSA162" s="1"/>
      <c r="OSB162" s="1"/>
      <c r="OSC162" s="1"/>
      <c r="OSD162" s="1"/>
      <c r="OSE162" s="1"/>
      <c r="OSF162" s="1"/>
      <c r="OSG162" s="1"/>
      <c r="OSH162" s="1"/>
      <c r="OSI162" s="1"/>
      <c r="OSJ162" s="1"/>
      <c r="OSK162" s="1"/>
      <c r="OSL162" s="1"/>
      <c r="OSM162" s="1"/>
      <c r="OSN162" s="1"/>
      <c r="OSO162" s="1"/>
      <c r="OSP162" s="1"/>
      <c r="OSQ162" s="1"/>
      <c r="OSR162" s="1"/>
      <c r="OSS162" s="1"/>
      <c r="OST162" s="1"/>
      <c r="OSU162" s="1"/>
      <c r="OSV162" s="1"/>
      <c r="OSW162" s="1"/>
      <c r="OSX162" s="1"/>
      <c r="OSY162" s="1"/>
      <c r="OSZ162" s="1"/>
      <c r="OTA162" s="1"/>
      <c r="OTB162" s="1"/>
      <c r="OTC162" s="1"/>
      <c r="OTD162" s="1"/>
      <c r="OTE162" s="1"/>
      <c r="OTF162" s="1"/>
      <c r="OTG162" s="1"/>
      <c r="OTH162" s="1"/>
      <c r="OTI162" s="1"/>
      <c r="OTJ162" s="1"/>
      <c r="OTK162" s="1"/>
      <c r="OTL162" s="1"/>
      <c r="OTM162" s="1"/>
      <c r="OTN162" s="1"/>
      <c r="OTO162" s="1"/>
      <c r="OTP162" s="1"/>
      <c r="OTQ162" s="1"/>
      <c r="OTR162" s="1"/>
      <c r="OTS162" s="1"/>
      <c r="OTT162" s="1"/>
      <c r="OTU162" s="1"/>
      <c r="OTV162" s="1"/>
      <c r="OTW162" s="1"/>
      <c r="OTX162" s="1"/>
      <c r="OTY162" s="1"/>
      <c r="OTZ162" s="1"/>
      <c r="OUA162" s="1"/>
      <c r="OUB162" s="1"/>
      <c r="OUC162" s="1"/>
      <c r="OUD162" s="1"/>
      <c r="OUE162" s="1"/>
      <c r="OUF162" s="1"/>
      <c r="OUG162" s="1"/>
      <c r="OUH162" s="1"/>
      <c r="OUI162" s="1"/>
      <c r="OUJ162" s="1"/>
      <c r="OUK162" s="1"/>
      <c r="OUL162" s="1"/>
      <c r="OUM162" s="1"/>
      <c r="OUN162" s="1"/>
      <c r="OUO162" s="1"/>
      <c r="OUP162" s="1"/>
      <c r="OUQ162" s="1"/>
      <c r="OUR162" s="1"/>
      <c r="OUS162" s="1"/>
      <c r="OUT162" s="1"/>
      <c r="OUU162" s="1"/>
      <c r="OUV162" s="1"/>
      <c r="OUW162" s="1"/>
      <c r="OUX162" s="1"/>
      <c r="OUY162" s="1"/>
      <c r="OUZ162" s="1"/>
      <c r="OVA162" s="1"/>
      <c r="OVB162" s="1"/>
      <c r="OVC162" s="1"/>
      <c r="OVD162" s="1"/>
      <c r="OVE162" s="1"/>
      <c r="OVF162" s="1"/>
      <c r="OVG162" s="1"/>
      <c r="OVH162" s="1"/>
      <c r="OVI162" s="1"/>
      <c r="OVJ162" s="1"/>
      <c r="OVK162" s="1"/>
      <c r="OVL162" s="1"/>
      <c r="OVM162" s="1"/>
      <c r="OVN162" s="1"/>
      <c r="OVO162" s="1"/>
      <c r="OVP162" s="1"/>
      <c r="OVQ162" s="1"/>
      <c r="OVR162" s="1"/>
      <c r="OVS162" s="1"/>
      <c r="OVT162" s="1"/>
      <c r="OVU162" s="1"/>
      <c r="OVV162" s="1"/>
      <c r="OVW162" s="1"/>
      <c r="OVX162" s="1"/>
      <c r="OVY162" s="1"/>
      <c r="OVZ162" s="1"/>
      <c r="OWA162" s="1"/>
      <c r="OWB162" s="1"/>
      <c r="OWC162" s="1"/>
      <c r="OWD162" s="1"/>
      <c r="OWE162" s="1"/>
      <c r="OWF162" s="1"/>
      <c r="OWG162" s="1"/>
      <c r="OWH162" s="1"/>
      <c r="OWI162" s="1"/>
      <c r="OWJ162" s="1"/>
      <c r="OWK162" s="1"/>
      <c r="OWL162" s="1"/>
      <c r="OWM162" s="1"/>
      <c r="OWN162" s="1"/>
      <c r="OWO162" s="1"/>
      <c r="OWP162" s="1"/>
      <c r="OWQ162" s="1"/>
      <c r="OWR162" s="1"/>
      <c r="OWS162" s="1"/>
      <c r="OWT162" s="1"/>
      <c r="OWU162" s="1"/>
      <c r="OWV162" s="1"/>
      <c r="OWW162" s="1"/>
      <c r="OWX162" s="1"/>
      <c r="OWY162" s="1"/>
      <c r="OWZ162" s="1"/>
      <c r="OXA162" s="1"/>
      <c r="OXB162" s="1"/>
      <c r="OXC162" s="1"/>
      <c r="OXD162" s="1"/>
      <c r="OXE162" s="1"/>
      <c r="OXF162" s="1"/>
      <c r="OXG162" s="1"/>
      <c r="OXH162" s="1"/>
      <c r="OXI162" s="1"/>
      <c r="OXJ162" s="1"/>
      <c r="OXK162" s="1"/>
      <c r="OXL162" s="1"/>
      <c r="OXM162" s="1"/>
      <c r="OXN162" s="1"/>
      <c r="OXO162" s="1"/>
      <c r="OXP162" s="1"/>
      <c r="OXQ162" s="1"/>
      <c r="OXR162" s="1"/>
      <c r="OXS162" s="1"/>
      <c r="OXT162" s="1"/>
      <c r="OXU162" s="1"/>
      <c r="OXV162" s="1"/>
      <c r="OXW162" s="1"/>
      <c r="OXX162" s="1"/>
      <c r="OXY162" s="1"/>
      <c r="OXZ162" s="1"/>
      <c r="OYA162" s="1"/>
      <c r="OYB162" s="1"/>
      <c r="OYC162" s="1"/>
      <c r="OYD162" s="1"/>
      <c r="OYE162" s="1"/>
      <c r="OYF162" s="1"/>
      <c r="OYG162" s="1"/>
      <c r="OYH162" s="1"/>
      <c r="OYI162" s="1"/>
      <c r="OYJ162" s="1"/>
      <c r="OYK162" s="1"/>
      <c r="OYL162" s="1"/>
      <c r="OYM162" s="1"/>
      <c r="OYN162" s="1"/>
      <c r="OYO162" s="1"/>
      <c r="OYP162" s="1"/>
      <c r="OYQ162" s="1"/>
      <c r="OYR162" s="1"/>
      <c r="OYS162" s="1"/>
      <c r="OYT162" s="1"/>
      <c r="OYU162" s="1"/>
      <c r="OYV162" s="1"/>
      <c r="OYW162" s="1"/>
      <c r="OYX162" s="1"/>
      <c r="OYY162" s="1"/>
      <c r="OYZ162" s="1"/>
      <c r="OZA162" s="1"/>
      <c r="OZB162" s="1"/>
      <c r="OZC162" s="1"/>
      <c r="OZD162" s="1"/>
      <c r="OZE162" s="1"/>
      <c r="OZF162" s="1"/>
      <c r="OZG162" s="1"/>
      <c r="OZH162" s="1"/>
      <c r="OZI162" s="1"/>
      <c r="OZJ162" s="1"/>
      <c r="OZK162" s="1"/>
      <c r="OZL162" s="1"/>
      <c r="OZM162" s="1"/>
      <c r="OZN162" s="1"/>
      <c r="OZO162" s="1"/>
      <c r="OZP162" s="1"/>
      <c r="OZQ162" s="1"/>
      <c r="OZR162" s="1"/>
      <c r="OZS162" s="1"/>
      <c r="OZT162" s="1"/>
      <c r="OZU162" s="1"/>
      <c r="OZV162" s="1"/>
      <c r="OZW162" s="1"/>
      <c r="OZX162" s="1"/>
      <c r="OZY162" s="1"/>
      <c r="OZZ162" s="1"/>
      <c r="PAA162" s="1"/>
      <c r="PAB162" s="1"/>
      <c r="PAC162" s="1"/>
      <c r="PAD162" s="1"/>
      <c r="PAE162" s="1"/>
      <c r="PAF162" s="1"/>
      <c r="PAG162" s="1"/>
      <c r="PAH162" s="1"/>
      <c r="PAI162" s="1"/>
      <c r="PAJ162" s="1"/>
      <c r="PAK162" s="1"/>
      <c r="PAL162" s="1"/>
      <c r="PAM162" s="1"/>
      <c r="PAN162" s="1"/>
      <c r="PAO162" s="1"/>
      <c r="PAP162" s="1"/>
      <c r="PAQ162" s="1"/>
      <c r="PAR162" s="1"/>
      <c r="PAS162" s="1"/>
      <c r="PAT162" s="1"/>
      <c r="PAU162" s="1"/>
      <c r="PAV162" s="1"/>
      <c r="PAW162" s="1"/>
      <c r="PAX162" s="1"/>
      <c r="PAY162" s="1"/>
      <c r="PAZ162" s="1"/>
      <c r="PBA162" s="1"/>
      <c r="PBB162" s="1"/>
      <c r="PBC162" s="1"/>
      <c r="PBD162" s="1"/>
      <c r="PBE162" s="1"/>
      <c r="PBF162" s="1"/>
      <c r="PBG162" s="1"/>
      <c r="PBH162" s="1"/>
      <c r="PBI162" s="1"/>
      <c r="PBJ162" s="1"/>
      <c r="PBK162" s="1"/>
      <c r="PBL162" s="1"/>
      <c r="PBM162" s="1"/>
      <c r="PBN162" s="1"/>
      <c r="PBO162" s="1"/>
      <c r="PBP162" s="1"/>
      <c r="PBQ162" s="1"/>
      <c r="PBR162" s="1"/>
      <c r="PBS162" s="1"/>
      <c r="PBT162" s="1"/>
      <c r="PBU162" s="1"/>
      <c r="PBV162" s="1"/>
      <c r="PBW162" s="1"/>
      <c r="PBX162" s="1"/>
      <c r="PBY162" s="1"/>
      <c r="PBZ162" s="1"/>
      <c r="PCA162" s="1"/>
      <c r="PCB162" s="1"/>
      <c r="PCC162" s="1"/>
      <c r="PCD162" s="1"/>
      <c r="PCE162" s="1"/>
      <c r="PCF162" s="1"/>
      <c r="PCG162" s="1"/>
      <c r="PCH162" s="1"/>
      <c r="PCI162" s="1"/>
      <c r="PCJ162" s="1"/>
      <c r="PCK162" s="1"/>
      <c r="PCL162" s="1"/>
      <c r="PCM162" s="1"/>
      <c r="PCN162" s="1"/>
      <c r="PCO162" s="1"/>
      <c r="PCP162" s="1"/>
      <c r="PCQ162" s="1"/>
      <c r="PCR162" s="1"/>
      <c r="PCS162" s="1"/>
      <c r="PCT162" s="1"/>
      <c r="PCU162" s="1"/>
      <c r="PCV162" s="1"/>
      <c r="PCW162" s="1"/>
      <c r="PCX162" s="1"/>
      <c r="PCY162" s="1"/>
      <c r="PCZ162" s="1"/>
      <c r="PDA162" s="1"/>
      <c r="PDB162" s="1"/>
      <c r="PDC162" s="1"/>
      <c r="PDD162" s="1"/>
      <c r="PDE162" s="1"/>
      <c r="PDF162" s="1"/>
      <c r="PDG162" s="1"/>
      <c r="PDH162" s="1"/>
      <c r="PDI162" s="1"/>
      <c r="PDJ162" s="1"/>
      <c r="PDK162" s="1"/>
      <c r="PDL162" s="1"/>
      <c r="PDM162" s="1"/>
      <c r="PDN162" s="1"/>
      <c r="PDO162" s="1"/>
      <c r="PDP162" s="1"/>
      <c r="PDQ162" s="1"/>
      <c r="PDR162" s="1"/>
      <c r="PDS162" s="1"/>
      <c r="PDT162" s="1"/>
      <c r="PDU162" s="1"/>
      <c r="PDV162" s="1"/>
      <c r="PDW162" s="1"/>
      <c r="PDX162" s="1"/>
      <c r="PDY162" s="1"/>
      <c r="PDZ162" s="1"/>
      <c r="PEA162" s="1"/>
      <c r="PEB162" s="1"/>
      <c r="PEC162" s="1"/>
      <c r="PED162" s="1"/>
      <c r="PEE162" s="1"/>
      <c r="PEF162" s="1"/>
      <c r="PEG162" s="1"/>
      <c r="PEH162" s="1"/>
      <c r="PEI162" s="1"/>
      <c r="PEJ162" s="1"/>
      <c r="PEK162" s="1"/>
      <c r="PEL162" s="1"/>
      <c r="PEM162" s="1"/>
      <c r="PEN162" s="1"/>
      <c r="PEO162" s="1"/>
      <c r="PEP162" s="1"/>
      <c r="PEQ162" s="1"/>
      <c r="PER162" s="1"/>
      <c r="PES162" s="1"/>
      <c r="PET162" s="1"/>
      <c r="PEU162" s="1"/>
      <c r="PEV162" s="1"/>
      <c r="PEW162" s="1"/>
      <c r="PEX162" s="1"/>
      <c r="PEY162" s="1"/>
      <c r="PEZ162" s="1"/>
      <c r="PFA162" s="1"/>
      <c r="PFB162" s="1"/>
      <c r="PFC162" s="1"/>
      <c r="PFD162" s="1"/>
      <c r="PFE162" s="1"/>
      <c r="PFF162" s="1"/>
      <c r="PFG162" s="1"/>
      <c r="PFH162" s="1"/>
      <c r="PFI162" s="1"/>
      <c r="PFJ162" s="1"/>
      <c r="PFK162" s="1"/>
      <c r="PFL162" s="1"/>
      <c r="PFM162" s="1"/>
      <c r="PFN162" s="1"/>
      <c r="PFO162" s="1"/>
      <c r="PFP162" s="1"/>
      <c r="PFQ162" s="1"/>
      <c r="PFR162" s="1"/>
      <c r="PFS162" s="1"/>
      <c r="PFT162" s="1"/>
      <c r="PFU162" s="1"/>
      <c r="PFV162" s="1"/>
      <c r="PFW162" s="1"/>
      <c r="PFX162" s="1"/>
      <c r="PFY162" s="1"/>
      <c r="PFZ162" s="1"/>
      <c r="PGA162" s="1"/>
      <c r="PGB162" s="1"/>
      <c r="PGC162" s="1"/>
      <c r="PGD162" s="1"/>
      <c r="PGE162" s="1"/>
      <c r="PGF162" s="1"/>
      <c r="PGG162" s="1"/>
      <c r="PGH162" s="1"/>
      <c r="PGI162" s="1"/>
      <c r="PGJ162" s="1"/>
      <c r="PGK162" s="1"/>
      <c r="PGL162" s="1"/>
      <c r="PGM162" s="1"/>
      <c r="PGN162" s="1"/>
      <c r="PGO162" s="1"/>
      <c r="PGP162" s="1"/>
      <c r="PGQ162" s="1"/>
      <c r="PGR162" s="1"/>
      <c r="PGS162" s="1"/>
      <c r="PGT162" s="1"/>
      <c r="PGU162" s="1"/>
      <c r="PGV162" s="1"/>
      <c r="PGW162" s="1"/>
      <c r="PGX162" s="1"/>
      <c r="PGY162" s="1"/>
      <c r="PGZ162" s="1"/>
      <c r="PHA162" s="1"/>
      <c r="PHB162" s="1"/>
      <c r="PHC162" s="1"/>
      <c r="PHD162" s="1"/>
      <c r="PHE162" s="1"/>
      <c r="PHF162" s="1"/>
      <c r="PHG162" s="1"/>
      <c r="PHH162" s="1"/>
      <c r="PHI162" s="1"/>
      <c r="PHJ162" s="1"/>
      <c r="PHK162" s="1"/>
      <c r="PHL162" s="1"/>
      <c r="PHM162" s="1"/>
      <c r="PHN162" s="1"/>
      <c r="PHO162" s="1"/>
      <c r="PHP162" s="1"/>
      <c r="PHQ162" s="1"/>
      <c r="PHR162" s="1"/>
      <c r="PHS162" s="1"/>
      <c r="PHT162" s="1"/>
      <c r="PHU162" s="1"/>
      <c r="PHV162" s="1"/>
      <c r="PHW162" s="1"/>
      <c r="PHX162" s="1"/>
      <c r="PHY162" s="1"/>
      <c r="PHZ162" s="1"/>
      <c r="PIA162" s="1"/>
      <c r="PIB162" s="1"/>
      <c r="PIC162" s="1"/>
      <c r="PID162" s="1"/>
      <c r="PIE162" s="1"/>
      <c r="PIF162" s="1"/>
      <c r="PIG162" s="1"/>
      <c r="PIH162" s="1"/>
      <c r="PII162" s="1"/>
      <c r="PIJ162" s="1"/>
      <c r="PIK162" s="1"/>
      <c r="PIL162" s="1"/>
      <c r="PIM162" s="1"/>
      <c r="PIN162" s="1"/>
      <c r="PIO162" s="1"/>
      <c r="PIP162" s="1"/>
      <c r="PIQ162" s="1"/>
      <c r="PIR162" s="1"/>
      <c r="PIS162" s="1"/>
      <c r="PIT162" s="1"/>
      <c r="PIU162" s="1"/>
      <c r="PIV162" s="1"/>
      <c r="PIW162" s="1"/>
      <c r="PIX162" s="1"/>
      <c r="PIY162" s="1"/>
      <c r="PIZ162" s="1"/>
      <c r="PJA162" s="1"/>
      <c r="PJB162" s="1"/>
      <c r="PJC162" s="1"/>
      <c r="PJD162" s="1"/>
      <c r="PJE162" s="1"/>
      <c r="PJF162" s="1"/>
      <c r="PJG162" s="1"/>
      <c r="PJH162" s="1"/>
      <c r="PJI162" s="1"/>
      <c r="PJJ162" s="1"/>
      <c r="PJK162" s="1"/>
      <c r="PJL162" s="1"/>
      <c r="PJM162" s="1"/>
      <c r="PJN162" s="1"/>
      <c r="PJO162" s="1"/>
      <c r="PJP162" s="1"/>
      <c r="PJQ162" s="1"/>
      <c r="PJR162" s="1"/>
      <c r="PJS162" s="1"/>
      <c r="PJT162" s="1"/>
      <c r="PJU162" s="1"/>
      <c r="PJV162" s="1"/>
      <c r="PJW162" s="1"/>
      <c r="PJX162" s="1"/>
      <c r="PJY162" s="1"/>
      <c r="PJZ162" s="1"/>
      <c r="PKA162" s="1"/>
      <c r="PKB162" s="1"/>
      <c r="PKC162" s="1"/>
      <c r="PKD162" s="1"/>
      <c r="PKE162" s="1"/>
      <c r="PKF162" s="1"/>
      <c r="PKG162" s="1"/>
      <c r="PKH162" s="1"/>
      <c r="PKI162" s="1"/>
      <c r="PKJ162" s="1"/>
      <c r="PKK162" s="1"/>
      <c r="PKL162" s="1"/>
      <c r="PKM162" s="1"/>
      <c r="PKN162" s="1"/>
      <c r="PKO162" s="1"/>
      <c r="PKP162" s="1"/>
      <c r="PKQ162" s="1"/>
      <c r="PKR162" s="1"/>
      <c r="PKS162" s="1"/>
      <c r="PKT162" s="1"/>
      <c r="PKU162" s="1"/>
      <c r="PKV162" s="1"/>
      <c r="PKW162" s="1"/>
      <c r="PKX162" s="1"/>
      <c r="PKY162" s="1"/>
      <c r="PKZ162" s="1"/>
      <c r="PLA162" s="1"/>
      <c r="PLB162" s="1"/>
      <c r="PLC162" s="1"/>
      <c r="PLD162" s="1"/>
      <c r="PLE162" s="1"/>
      <c r="PLF162" s="1"/>
      <c r="PLG162" s="1"/>
      <c r="PLH162" s="1"/>
      <c r="PLI162" s="1"/>
      <c r="PLJ162" s="1"/>
      <c r="PLK162" s="1"/>
      <c r="PLL162" s="1"/>
      <c r="PLM162" s="1"/>
      <c r="PLN162" s="1"/>
      <c r="PLO162" s="1"/>
      <c r="PLP162" s="1"/>
      <c r="PLQ162" s="1"/>
      <c r="PLR162" s="1"/>
      <c r="PLS162" s="1"/>
      <c r="PLT162" s="1"/>
      <c r="PLU162" s="1"/>
      <c r="PLV162" s="1"/>
      <c r="PLW162" s="1"/>
      <c r="PLX162" s="1"/>
      <c r="PLY162" s="1"/>
      <c r="PLZ162" s="1"/>
      <c r="PMA162" s="1"/>
      <c r="PMB162" s="1"/>
      <c r="PMC162" s="1"/>
      <c r="PMD162" s="1"/>
      <c r="PME162" s="1"/>
      <c r="PMF162" s="1"/>
      <c r="PMG162" s="1"/>
      <c r="PMH162" s="1"/>
      <c r="PMI162" s="1"/>
      <c r="PMJ162" s="1"/>
      <c r="PMK162" s="1"/>
      <c r="PML162" s="1"/>
      <c r="PMM162" s="1"/>
      <c r="PMN162" s="1"/>
      <c r="PMO162" s="1"/>
      <c r="PMP162" s="1"/>
      <c r="PMQ162" s="1"/>
      <c r="PMR162" s="1"/>
      <c r="PMS162" s="1"/>
      <c r="PMT162" s="1"/>
      <c r="PMU162" s="1"/>
      <c r="PMV162" s="1"/>
      <c r="PMW162" s="1"/>
      <c r="PMX162" s="1"/>
      <c r="PMY162" s="1"/>
      <c r="PMZ162" s="1"/>
      <c r="PNA162" s="1"/>
      <c r="PNB162" s="1"/>
      <c r="PNC162" s="1"/>
      <c r="PND162" s="1"/>
      <c r="PNE162" s="1"/>
      <c r="PNF162" s="1"/>
      <c r="PNG162" s="1"/>
      <c r="PNH162" s="1"/>
      <c r="PNI162" s="1"/>
      <c r="PNJ162" s="1"/>
      <c r="PNK162" s="1"/>
      <c r="PNL162" s="1"/>
      <c r="PNM162" s="1"/>
      <c r="PNN162" s="1"/>
      <c r="PNO162" s="1"/>
      <c r="PNP162" s="1"/>
      <c r="PNQ162" s="1"/>
      <c r="PNR162" s="1"/>
      <c r="PNS162" s="1"/>
      <c r="PNT162" s="1"/>
      <c r="PNU162" s="1"/>
      <c r="PNV162" s="1"/>
      <c r="PNW162" s="1"/>
      <c r="PNX162" s="1"/>
      <c r="PNY162" s="1"/>
      <c r="PNZ162" s="1"/>
      <c r="POA162" s="1"/>
      <c r="POB162" s="1"/>
      <c r="POC162" s="1"/>
      <c r="POD162" s="1"/>
      <c r="POE162" s="1"/>
      <c r="POF162" s="1"/>
      <c r="POG162" s="1"/>
      <c r="POH162" s="1"/>
      <c r="POI162" s="1"/>
      <c r="POJ162" s="1"/>
      <c r="POK162" s="1"/>
      <c r="POL162" s="1"/>
      <c r="POM162" s="1"/>
      <c r="PON162" s="1"/>
      <c r="POO162" s="1"/>
      <c r="POP162" s="1"/>
      <c r="POQ162" s="1"/>
      <c r="POR162" s="1"/>
      <c r="POS162" s="1"/>
      <c r="POT162" s="1"/>
      <c r="POU162" s="1"/>
      <c r="POV162" s="1"/>
      <c r="POW162" s="1"/>
      <c r="POX162" s="1"/>
      <c r="POY162" s="1"/>
      <c r="POZ162" s="1"/>
      <c r="PPA162" s="1"/>
      <c r="PPB162" s="1"/>
      <c r="PPC162" s="1"/>
      <c r="PPD162" s="1"/>
      <c r="PPE162" s="1"/>
      <c r="PPF162" s="1"/>
      <c r="PPG162" s="1"/>
      <c r="PPH162" s="1"/>
      <c r="PPI162" s="1"/>
      <c r="PPJ162" s="1"/>
      <c r="PPK162" s="1"/>
      <c r="PPL162" s="1"/>
      <c r="PPM162" s="1"/>
      <c r="PPN162" s="1"/>
      <c r="PPO162" s="1"/>
      <c r="PPP162" s="1"/>
      <c r="PPQ162" s="1"/>
      <c r="PPR162" s="1"/>
      <c r="PPS162" s="1"/>
      <c r="PPT162" s="1"/>
      <c r="PPU162" s="1"/>
      <c r="PPV162" s="1"/>
      <c r="PPW162" s="1"/>
      <c r="PPX162" s="1"/>
      <c r="PPY162" s="1"/>
      <c r="PPZ162" s="1"/>
      <c r="PQA162" s="1"/>
      <c r="PQB162" s="1"/>
      <c r="PQC162" s="1"/>
      <c r="PQD162" s="1"/>
      <c r="PQE162" s="1"/>
      <c r="PQF162" s="1"/>
      <c r="PQG162" s="1"/>
      <c r="PQH162" s="1"/>
      <c r="PQI162" s="1"/>
      <c r="PQJ162" s="1"/>
      <c r="PQK162" s="1"/>
      <c r="PQL162" s="1"/>
      <c r="PQM162" s="1"/>
      <c r="PQN162" s="1"/>
      <c r="PQO162" s="1"/>
      <c r="PQP162" s="1"/>
      <c r="PQQ162" s="1"/>
      <c r="PQR162" s="1"/>
      <c r="PQS162" s="1"/>
      <c r="PQT162" s="1"/>
      <c r="PQU162" s="1"/>
      <c r="PQV162" s="1"/>
      <c r="PQW162" s="1"/>
      <c r="PQX162" s="1"/>
      <c r="PQY162" s="1"/>
      <c r="PQZ162" s="1"/>
      <c r="PRA162" s="1"/>
      <c r="PRB162" s="1"/>
      <c r="PRC162" s="1"/>
      <c r="PRD162" s="1"/>
      <c r="PRE162" s="1"/>
      <c r="PRF162" s="1"/>
      <c r="PRG162" s="1"/>
      <c r="PRH162" s="1"/>
      <c r="PRI162" s="1"/>
      <c r="PRJ162" s="1"/>
      <c r="PRK162" s="1"/>
      <c r="PRL162" s="1"/>
      <c r="PRM162" s="1"/>
      <c r="PRN162" s="1"/>
      <c r="PRO162" s="1"/>
      <c r="PRP162" s="1"/>
      <c r="PRQ162" s="1"/>
      <c r="PRR162" s="1"/>
      <c r="PRS162" s="1"/>
      <c r="PRT162" s="1"/>
      <c r="PRU162" s="1"/>
      <c r="PRV162" s="1"/>
      <c r="PRW162" s="1"/>
      <c r="PRX162" s="1"/>
      <c r="PRY162" s="1"/>
      <c r="PRZ162" s="1"/>
      <c r="PSA162" s="1"/>
      <c r="PSB162" s="1"/>
      <c r="PSC162" s="1"/>
      <c r="PSD162" s="1"/>
      <c r="PSE162" s="1"/>
      <c r="PSF162" s="1"/>
      <c r="PSG162" s="1"/>
      <c r="PSH162" s="1"/>
      <c r="PSI162" s="1"/>
      <c r="PSJ162" s="1"/>
      <c r="PSK162" s="1"/>
      <c r="PSL162" s="1"/>
      <c r="PSM162" s="1"/>
      <c r="PSN162" s="1"/>
      <c r="PSO162" s="1"/>
      <c r="PSP162" s="1"/>
      <c r="PSQ162" s="1"/>
      <c r="PSR162" s="1"/>
      <c r="PSS162" s="1"/>
      <c r="PST162" s="1"/>
      <c r="PSU162" s="1"/>
      <c r="PSV162" s="1"/>
      <c r="PSW162" s="1"/>
      <c r="PSX162" s="1"/>
      <c r="PSY162" s="1"/>
      <c r="PSZ162" s="1"/>
      <c r="PTA162" s="1"/>
      <c r="PTB162" s="1"/>
      <c r="PTC162" s="1"/>
      <c r="PTD162" s="1"/>
      <c r="PTE162" s="1"/>
      <c r="PTF162" s="1"/>
      <c r="PTG162" s="1"/>
      <c r="PTH162" s="1"/>
      <c r="PTI162" s="1"/>
      <c r="PTJ162" s="1"/>
      <c r="PTK162" s="1"/>
      <c r="PTL162" s="1"/>
      <c r="PTM162" s="1"/>
      <c r="PTN162" s="1"/>
      <c r="PTO162" s="1"/>
      <c r="PTP162" s="1"/>
      <c r="PTQ162" s="1"/>
      <c r="PTR162" s="1"/>
      <c r="PTS162" s="1"/>
      <c r="PTT162" s="1"/>
      <c r="PTU162" s="1"/>
      <c r="PTV162" s="1"/>
      <c r="PTW162" s="1"/>
      <c r="PTX162" s="1"/>
      <c r="PTY162" s="1"/>
      <c r="PTZ162" s="1"/>
      <c r="PUA162" s="1"/>
      <c r="PUB162" s="1"/>
      <c r="PUC162" s="1"/>
      <c r="PUD162" s="1"/>
      <c r="PUE162" s="1"/>
      <c r="PUF162" s="1"/>
      <c r="PUG162" s="1"/>
      <c r="PUH162" s="1"/>
      <c r="PUI162" s="1"/>
      <c r="PUJ162" s="1"/>
      <c r="PUK162" s="1"/>
      <c r="PUL162" s="1"/>
      <c r="PUM162" s="1"/>
      <c r="PUN162" s="1"/>
      <c r="PUO162" s="1"/>
      <c r="PUP162" s="1"/>
      <c r="PUQ162" s="1"/>
      <c r="PUR162" s="1"/>
      <c r="PUS162" s="1"/>
      <c r="PUT162" s="1"/>
      <c r="PUU162" s="1"/>
      <c r="PUV162" s="1"/>
      <c r="PUW162" s="1"/>
      <c r="PUX162" s="1"/>
      <c r="PUY162" s="1"/>
      <c r="PUZ162" s="1"/>
      <c r="PVA162" s="1"/>
      <c r="PVB162" s="1"/>
      <c r="PVC162" s="1"/>
      <c r="PVD162" s="1"/>
      <c r="PVE162" s="1"/>
      <c r="PVF162" s="1"/>
      <c r="PVG162" s="1"/>
      <c r="PVH162" s="1"/>
      <c r="PVI162" s="1"/>
      <c r="PVJ162" s="1"/>
      <c r="PVK162" s="1"/>
      <c r="PVL162" s="1"/>
      <c r="PVM162" s="1"/>
      <c r="PVN162" s="1"/>
      <c r="PVO162" s="1"/>
      <c r="PVP162" s="1"/>
      <c r="PVQ162" s="1"/>
      <c r="PVR162" s="1"/>
      <c r="PVS162" s="1"/>
      <c r="PVT162" s="1"/>
      <c r="PVU162" s="1"/>
      <c r="PVV162" s="1"/>
      <c r="PVW162" s="1"/>
      <c r="PVX162" s="1"/>
      <c r="PVY162" s="1"/>
      <c r="PVZ162" s="1"/>
      <c r="PWA162" s="1"/>
      <c r="PWB162" s="1"/>
      <c r="PWC162" s="1"/>
      <c r="PWD162" s="1"/>
      <c r="PWE162" s="1"/>
      <c r="PWF162" s="1"/>
      <c r="PWG162" s="1"/>
      <c r="PWH162" s="1"/>
      <c r="PWI162" s="1"/>
      <c r="PWJ162" s="1"/>
      <c r="PWK162" s="1"/>
      <c r="PWL162" s="1"/>
      <c r="PWM162" s="1"/>
      <c r="PWN162" s="1"/>
      <c r="PWO162" s="1"/>
      <c r="PWP162" s="1"/>
      <c r="PWQ162" s="1"/>
      <c r="PWR162" s="1"/>
      <c r="PWS162" s="1"/>
      <c r="PWT162" s="1"/>
      <c r="PWU162" s="1"/>
      <c r="PWV162" s="1"/>
      <c r="PWW162" s="1"/>
      <c r="PWX162" s="1"/>
      <c r="PWY162" s="1"/>
      <c r="PWZ162" s="1"/>
      <c r="PXA162" s="1"/>
      <c r="PXB162" s="1"/>
      <c r="PXC162" s="1"/>
      <c r="PXD162" s="1"/>
      <c r="PXE162" s="1"/>
      <c r="PXF162" s="1"/>
      <c r="PXG162" s="1"/>
      <c r="PXH162" s="1"/>
      <c r="PXI162" s="1"/>
      <c r="PXJ162" s="1"/>
      <c r="PXK162" s="1"/>
      <c r="PXL162" s="1"/>
      <c r="PXM162" s="1"/>
      <c r="PXN162" s="1"/>
      <c r="PXO162" s="1"/>
      <c r="PXP162" s="1"/>
      <c r="PXQ162" s="1"/>
      <c r="PXR162" s="1"/>
      <c r="PXS162" s="1"/>
      <c r="PXT162" s="1"/>
      <c r="PXU162" s="1"/>
      <c r="PXV162" s="1"/>
      <c r="PXW162" s="1"/>
      <c r="PXX162" s="1"/>
      <c r="PXY162" s="1"/>
      <c r="PXZ162" s="1"/>
      <c r="PYA162" s="1"/>
      <c r="PYB162" s="1"/>
      <c r="PYC162" s="1"/>
      <c r="PYD162" s="1"/>
      <c r="PYE162" s="1"/>
      <c r="PYF162" s="1"/>
      <c r="PYG162" s="1"/>
      <c r="PYH162" s="1"/>
      <c r="PYI162" s="1"/>
      <c r="PYJ162" s="1"/>
      <c r="PYK162" s="1"/>
      <c r="PYL162" s="1"/>
      <c r="PYM162" s="1"/>
      <c r="PYN162" s="1"/>
      <c r="PYO162" s="1"/>
      <c r="PYP162" s="1"/>
      <c r="PYQ162" s="1"/>
      <c r="PYR162" s="1"/>
      <c r="PYS162" s="1"/>
      <c r="PYT162" s="1"/>
      <c r="PYU162" s="1"/>
      <c r="PYV162" s="1"/>
      <c r="PYW162" s="1"/>
      <c r="PYX162" s="1"/>
      <c r="PYY162" s="1"/>
      <c r="PYZ162" s="1"/>
      <c r="PZA162" s="1"/>
      <c r="PZB162" s="1"/>
      <c r="PZC162" s="1"/>
      <c r="PZD162" s="1"/>
      <c r="PZE162" s="1"/>
      <c r="PZF162" s="1"/>
      <c r="PZG162" s="1"/>
      <c r="PZH162" s="1"/>
      <c r="PZI162" s="1"/>
      <c r="PZJ162" s="1"/>
      <c r="PZK162" s="1"/>
      <c r="PZL162" s="1"/>
      <c r="PZM162" s="1"/>
      <c r="PZN162" s="1"/>
      <c r="PZO162" s="1"/>
      <c r="PZP162" s="1"/>
      <c r="PZQ162" s="1"/>
      <c r="PZR162" s="1"/>
      <c r="PZS162" s="1"/>
      <c r="PZT162" s="1"/>
      <c r="PZU162" s="1"/>
      <c r="PZV162" s="1"/>
      <c r="PZW162" s="1"/>
      <c r="PZX162" s="1"/>
      <c r="PZY162" s="1"/>
      <c r="PZZ162" s="1"/>
      <c r="QAA162" s="1"/>
      <c r="QAB162" s="1"/>
      <c r="QAC162" s="1"/>
      <c r="QAD162" s="1"/>
      <c r="QAE162" s="1"/>
      <c r="QAF162" s="1"/>
      <c r="QAG162" s="1"/>
      <c r="QAH162" s="1"/>
      <c r="QAI162" s="1"/>
      <c r="QAJ162" s="1"/>
      <c r="QAK162" s="1"/>
      <c r="QAL162" s="1"/>
      <c r="QAM162" s="1"/>
      <c r="QAN162" s="1"/>
      <c r="QAO162" s="1"/>
      <c r="QAP162" s="1"/>
      <c r="QAQ162" s="1"/>
      <c r="QAR162" s="1"/>
      <c r="QAS162" s="1"/>
      <c r="QAT162" s="1"/>
      <c r="QAU162" s="1"/>
      <c r="QAV162" s="1"/>
      <c r="QAW162" s="1"/>
      <c r="QAX162" s="1"/>
      <c r="QAY162" s="1"/>
      <c r="QAZ162" s="1"/>
      <c r="QBA162" s="1"/>
      <c r="QBB162" s="1"/>
      <c r="QBC162" s="1"/>
      <c r="QBD162" s="1"/>
      <c r="QBE162" s="1"/>
      <c r="QBF162" s="1"/>
      <c r="QBG162" s="1"/>
      <c r="QBH162" s="1"/>
      <c r="QBI162" s="1"/>
      <c r="QBJ162" s="1"/>
      <c r="QBK162" s="1"/>
      <c r="QBL162" s="1"/>
      <c r="QBM162" s="1"/>
      <c r="QBN162" s="1"/>
      <c r="QBO162" s="1"/>
      <c r="QBP162" s="1"/>
      <c r="QBQ162" s="1"/>
      <c r="QBR162" s="1"/>
      <c r="QBS162" s="1"/>
      <c r="QBT162" s="1"/>
      <c r="QBU162" s="1"/>
      <c r="QBV162" s="1"/>
      <c r="QBW162" s="1"/>
      <c r="QBX162" s="1"/>
      <c r="QBY162" s="1"/>
      <c r="QBZ162" s="1"/>
      <c r="QCA162" s="1"/>
      <c r="QCB162" s="1"/>
      <c r="QCC162" s="1"/>
      <c r="QCD162" s="1"/>
      <c r="QCE162" s="1"/>
      <c r="QCF162" s="1"/>
      <c r="QCG162" s="1"/>
      <c r="QCH162" s="1"/>
      <c r="QCI162" s="1"/>
      <c r="QCJ162" s="1"/>
      <c r="QCK162" s="1"/>
      <c r="QCL162" s="1"/>
      <c r="QCM162" s="1"/>
      <c r="QCN162" s="1"/>
      <c r="QCO162" s="1"/>
      <c r="QCP162" s="1"/>
      <c r="QCQ162" s="1"/>
      <c r="QCR162" s="1"/>
      <c r="QCS162" s="1"/>
      <c r="QCT162" s="1"/>
      <c r="QCU162" s="1"/>
      <c r="QCV162" s="1"/>
      <c r="QCW162" s="1"/>
      <c r="QCX162" s="1"/>
      <c r="QCY162" s="1"/>
      <c r="QCZ162" s="1"/>
      <c r="QDA162" s="1"/>
      <c r="QDB162" s="1"/>
      <c r="QDC162" s="1"/>
      <c r="QDD162" s="1"/>
      <c r="QDE162" s="1"/>
      <c r="QDF162" s="1"/>
      <c r="QDG162" s="1"/>
      <c r="QDH162" s="1"/>
      <c r="QDI162" s="1"/>
      <c r="QDJ162" s="1"/>
      <c r="QDK162" s="1"/>
      <c r="QDL162" s="1"/>
      <c r="QDM162" s="1"/>
      <c r="QDN162" s="1"/>
      <c r="QDO162" s="1"/>
      <c r="QDP162" s="1"/>
      <c r="QDQ162" s="1"/>
      <c r="QDR162" s="1"/>
      <c r="QDS162" s="1"/>
      <c r="QDT162" s="1"/>
      <c r="QDU162" s="1"/>
      <c r="QDV162" s="1"/>
      <c r="QDW162" s="1"/>
      <c r="QDX162" s="1"/>
      <c r="QDY162" s="1"/>
      <c r="QDZ162" s="1"/>
      <c r="QEA162" s="1"/>
      <c r="QEB162" s="1"/>
      <c r="QEC162" s="1"/>
      <c r="QED162" s="1"/>
      <c r="QEE162" s="1"/>
      <c r="QEF162" s="1"/>
      <c r="QEG162" s="1"/>
      <c r="QEH162" s="1"/>
      <c r="QEI162" s="1"/>
      <c r="QEJ162" s="1"/>
      <c r="QEK162" s="1"/>
      <c r="QEL162" s="1"/>
      <c r="QEM162" s="1"/>
      <c r="QEN162" s="1"/>
      <c r="QEO162" s="1"/>
      <c r="QEP162" s="1"/>
      <c r="QEQ162" s="1"/>
      <c r="QER162" s="1"/>
      <c r="QES162" s="1"/>
      <c r="QET162" s="1"/>
      <c r="QEU162" s="1"/>
      <c r="QEV162" s="1"/>
      <c r="QEW162" s="1"/>
      <c r="QEX162" s="1"/>
      <c r="QEY162" s="1"/>
      <c r="QEZ162" s="1"/>
      <c r="QFA162" s="1"/>
      <c r="QFB162" s="1"/>
      <c r="QFC162" s="1"/>
      <c r="QFD162" s="1"/>
      <c r="QFE162" s="1"/>
      <c r="QFF162" s="1"/>
      <c r="QFG162" s="1"/>
      <c r="QFH162" s="1"/>
      <c r="QFI162" s="1"/>
      <c r="QFJ162" s="1"/>
      <c r="QFK162" s="1"/>
      <c r="QFL162" s="1"/>
      <c r="QFM162" s="1"/>
      <c r="QFN162" s="1"/>
      <c r="QFO162" s="1"/>
      <c r="QFP162" s="1"/>
      <c r="QFQ162" s="1"/>
      <c r="QFR162" s="1"/>
      <c r="QFS162" s="1"/>
      <c r="QFT162" s="1"/>
      <c r="QFU162" s="1"/>
      <c r="QFV162" s="1"/>
      <c r="QFW162" s="1"/>
      <c r="QFX162" s="1"/>
      <c r="QFY162" s="1"/>
      <c r="QFZ162" s="1"/>
      <c r="QGA162" s="1"/>
      <c r="QGB162" s="1"/>
      <c r="QGC162" s="1"/>
      <c r="QGD162" s="1"/>
      <c r="QGE162" s="1"/>
      <c r="QGF162" s="1"/>
      <c r="QGG162" s="1"/>
      <c r="QGH162" s="1"/>
      <c r="QGI162" s="1"/>
      <c r="QGJ162" s="1"/>
      <c r="QGK162" s="1"/>
      <c r="QGL162" s="1"/>
      <c r="QGM162" s="1"/>
      <c r="QGN162" s="1"/>
      <c r="QGO162" s="1"/>
      <c r="QGP162" s="1"/>
      <c r="QGQ162" s="1"/>
      <c r="QGR162" s="1"/>
      <c r="QGS162" s="1"/>
      <c r="QGT162" s="1"/>
      <c r="QGU162" s="1"/>
      <c r="QGV162" s="1"/>
      <c r="QGW162" s="1"/>
      <c r="QGX162" s="1"/>
      <c r="QGY162" s="1"/>
      <c r="QGZ162" s="1"/>
      <c r="QHA162" s="1"/>
      <c r="QHB162" s="1"/>
      <c r="QHC162" s="1"/>
      <c r="QHD162" s="1"/>
      <c r="QHE162" s="1"/>
      <c r="QHF162" s="1"/>
      <c r="QHG162" s="1"/>
      <c r="QHH162" s="1"/>
      <c r="QHI162" s="1"/>
      <c r="QHJ162" s="1"/>
      <c r="QHK162" s="1"/>
      <c r="QHL162" s="1"/>
      <c r="QHM162" s="1"/>
      <c r="QHN162" s="1"/>
      <c r="QHO162" s="1"/>
      <c r="QHP162" s="1"/>
      <c r="QHQ162" s="1"/>
      <c r="QHR162" s="1"/>
      <c r="QHS162" s="1"/>
      <c r="QHT162" s="1"/>
      <c r="QHU162" s="1"/>
      <c r="QHV162" s="1"/>
      <c r="QHW162" s="1"/>
      <c r="QHX162" s="1"/>
      <c r="QHY162" s="1"/>
      <c r="QHZ162" s="1"/>
      <c r="QIA162" s="1"/>
      <c r="QIB162" s="1"/>
      <c r="QIC162" s="1"/>
      <c r="QID162" s="1"/>
      <c r="QIE162" s="1"/>
      <c r="QIF162" s="1"/>
      <c r="QIG162" s="1"/>
      <c r="QIH162" s="1"/>
      <c r="QII162" s="1"/>
      <c r="QIJ162" s="1"/>
      <c r="QIK162" s="1"/>
      <c r="QIL162" s="1"/>
      <c r="QIM162" s="1"/>
      <c r="QIN162" s="1"/>
      <c r="QIO162" s="1"/>
      <c r="QIP162" s="1"/>
      <c r="QIQ162" s="1"/>
      <c r="QIR162" s="1"/>
      <c r="QIS162" s="1"/>
      <c r="QIT162" s="1"/>
      <c r="QIU162" s="1"/>
      <c r="QIV162" s="1"/>
      <c r="QIW162" s="1"/>
      <c r="QIX162" s="1"/>
      <c r="QIY162" s="1"/>
      <c r="QIZ162" s="1"/>
      <c r="QJA162" s="1"/>
      <c r="QJB162" s="1"/>
      <c r="QJC162" s="1"/>
      <c r="QJD162" s="1"/>
      <c r="QJE162" s="1"/>
      <c r="QJF162" s="1"/>
      <c r="QJG162" s="1"/>
      <c r="QJH162" s="1"/>
      <c r="QJI162" s="1"/>
      <c r="QJJ162" s="1"/>
      <c r="QJK162" s="1"/>
      <c r="QJL162" s="1"/>
      <c r="QJM162" s="1"/>
      <c r="QJN162" s="1"/>
      <c r="QJO162" s="1"/>
      <c r="QJP162" s="1"/>
      <c r="QJQ162" s="1"/>
      <c r="QJR162" s="1"/>
      <c r="QJS162" s="1"/>
      <c r="QJT162" s="1"/>
      <c r="QJU162" s="1"/>
      <c r="QJV162" s="1"/>
      <c r="QJW162" s="1"/>
      <c r="QJX162" s="1"/>
      <c r="QJY162" s="1"/>
      <c r="QJZ162" s="1"/>
      <c r="QKA162" s="1"/>
      <c r="QKB162" s="1"/>
      <c r="QKC162" s="1"/>
      <c r="QKD162" s="1"/>
      <c r="QKE162" s="1"/>
      <c r="QKF162" s="1"/>
      <c r="QKG162" s="1"/>
      <c r="QKH162" s="1"/>
      <c r="QKI162" s="1"/>
      <c r="QKJ162" s="1"/>
      <c r="QKK162" s="1"/>
      <c r="QKL162" s="1"/>
      <c r="QKM162" s="1"/>
      <c r="QKN162" s="1"/>
      <c r="QKO162" s="1"/>
      <c r="QKP162" s="1"/>
      <c r="QKQ162" s="1"/>
      <c r="QKR162" s="1"/>
      <c r="QKS162" s="1"/>
      <c r="QKT162" s="1"/>
      <c r="QKU162" s="1"/>
      <c r="QKV162" s="1"/>
      <c r="QKW162" s="1"/>
      <c r="QKX162" s="1"/>
      <c r="QKY162" s="1"/>
      <c r="QKZ162" s="1"/>
      <c r="QLA162" s="1"/>
      <c r="QLB162" s="1"/>
      <c r="QLC162" s="1"/>
      <c r="QLD162" s="1"/>
      <c r="QLE162" s="1"/>
      <c r="QLF162" s="1"/>
      <c r="QLG162" s="1"/>
      <c r="QLH162" s="1"/>
      <c r="QLI162" s="1"/>
      <c r="QLJ162" s="1"/>
      <c r="QLK162" s="1"/>
      <c r="QLL162" s="1"/>
      <c r="QLM162" s="1"/>
      <c r="QLN162" s="1"/>
      <c r="QLO162" s="1"/>
      <c r="QLP162" s="1"/>
      <c r="QLQ162" s="1"/>
      <c r="QLR162" s="1"/>
      <c r="QLS162" s="1"/>
      <c r="QLT162" s="1"/>
      <c r="QLU162" s="1"/>
      <c r="QLV162" s="1"/>
      <c r="QLW162" s="1"/>
      <c r="QLX162" s="1"/>
      <c r="QLY162" s="1"/>
      <c r="QLZ162" s="1"/>
      <c r="QMA162" s="1"/>
      <c r="QMB162" s="1"/>
      <c r="QMC162" s="1"/>
      <c r="QMD162" s="1"/>
      <c r="QME162" s="1"/>
      <c r="QMF162" s="1"/>
      <c r="QMG162" s="1"/>
      <c r="QMH162" s="1"/>
      <c r="QMI162" s="1"/>
      <c r="QMJ162" s="1"/>
      <c r="QMK162" s="1"/>
      <c r="QML162" s="1"/>
      <c r="QMM162" s="1"/>
      <c r="QMN162" s="1"/>
      <c r="QMO162" s="1"/>
      <c r="QMP162" s="1"/>
      <c r="QMQ162" s="1"/>
      <c r="QMR162" s="1"/>
      <c r="QMS162" s="1"/>
      <c r="QMT162" s="1"/>
      <c r="QMU162" s="1"/>
      <c r="QMV162" s="1"/>
      <c r="QMW162" s="1"/>
      <c r="QMX162" s="1"/>
      <c r="QMY162" s="1"/>
      <c r="QMZ162" s="1"/>
      <c r="QNA162" s="1"/>
      <c r="QNB162" s="1"/>
      <c r="QNC162" s="1"/>
      <c r="QND162" s="1"/>
      <c r="QNE162" s="1"/>
      <c r="QNF162" s="1"/>
      <c r="QNG162" s="1"/>
      <c r="QNH162" s="1"/>
      <c r="QNI162" s="1"/>
      <c r="QNJ162" s="1"/>
      <c r="QNK162" s="1"/>
      <c r="QNL162" s="1"/>
      <c r="QNM162" s="1"/>
      <c r="QNN162" s="1"/>
      <c r="QNO162" s="1"/>
      <c r="QNP162" s="1"/>
      <c r="QNQ162" s="1"/>
      <c r="QNR162" s="1"/>
      <c r="QNS162" s="1"/>
      <c r="QNT162" s="1"/>
      <c r="QNU162" s="1"/>
      <c r="QNV162" s="1"/>
      <c r="QNW162" s="1"/>
      <c r="QNX162" s="1"/>
      <c r="QNY162" s="1"/>
      <c r="QNZ162" s="1"/>
      <c r="QOA162" s="1"/>
      <c r="QOB162" s="1"/>
      <c r="QOC162" s="1"/>
      <c r="QOD162" s="1"/>
      <c r="QOE162" s="1"/>
      <c r="QOF162" s="1"/>
      <c r="QOG162" s="1"/>
      <c r="QOH162" s="1"/>
      <c r="QOI162" s="1"/>
      <c r="QOJ162" s="1"/>
      <c r="QOK162" s="1"/>
      <c r="QOL162" s="1"/>
      <c r="QOM162" s="1"/>
      <c r="QON162" s="1"/>
      <c r="QOO162" s="1"/>
      <c r="QOP162" s="1"/>
      <c r="QOQ162" s="1"/>
      <c r="QOR162" s="1"/>
      <c r="QOS162" s="1"/>
      <c r="QOT162" s="1"/>
      <c r="QOU162" s="1"/>
      <c r="QOV162" s="1"/>
      <c r="QOW162" s="1"/>
      <c r="QOX162" s="1"/>
      <c r="QOY162" s="1"/>
      <c r="QOZ162" s="1"/>
      <c r="QPA162" s="1"/>
      <c r="QPB162" s="1"/>
      <c r="QPC162" s="1"/>
      <c r="QPD162" s="1"/>
      <c r="QPE162" s="1"/>
      <c r="QPF162" s="1"/>
      <c r="QPG162" s="1"/>
      <c r="QPH162" s="1"/>
      <c r="QPI162" s="1"/>
      <c r="QPJ162" s="1"/>
      <c r="QPK162" s="1"/>
      <c r="QPL162" s="1"/>
      <c r="QPM162" s="1"/>
      <c r="QPN162" s="1"/>
      <c r="QPO162" s="1"/>
      <c r="QPP162" s="1"/>
      <c r="QPQ162" s="1"/>
      <c r="QPR162" s="1"/>
      <c r="QPS162" s="1"/>
      <c r="QPT162" s="1"/>
      <c r="QPU162" s="1"/>
      <c r="QPV162" s="1"/>
      <c r="QPW162" s="1"/>
      <c r="QPX162" s="1"/>
      <c r="QPY162" s="1"/>
      <c r="QPZ162" s="1"/>
      <c r="QQA162" s="1"/>
      <c r="QQB162" s="1"/>
      <c r="QQC162" s="1"/>
      <c r="QQD162" s="1"/>
      <c r="QQE162" s="1"/>
      <c r="QQF162" s="1"/>
      <c r="QQG162" s="1"/>
      <c r="QQH162" s="1"/>
      <c r="QQI162" s="1"/>
      <c r="QQJ162" s="1"/>
      <c r="QQK162" s="1"/>
      <c r="QQL162" s="1"/>
      <c r="QQM162" s="1"/>
      <c r="QQN162" s="1"/>
      <c r="QQO162" s="1"/>
      <c r="QQP162" s="1"/>
      <c r="QQQ162" s="1"/>
      <c r="QQR162" s="1"/>
      <c r="QQS162" s="1"/>
      <c r="QQT162" s="1"/>
      <c r="QQU162" s="1"/>
      <c r="QQV162" s="1"/>
      <c r="QQW162" s="1"/>
      <c r="QQX162" s="1"/>
      <c r="QQY162" s="1"/>
      <c r="QQZ162" s="1"/>
      <c r="QRA162" s="1"/>
      <c r="QRB162" s="1"/>
      <c r="QRC162" s="1"/>
      <c r="QRD162" s="1"/>
      <c r="QRE162" s="1"/>
      <c r="QRF162" s="1"/>
      <c r="QRG162" s="1"/>
      <c r="QRH162" s="1"/>
      <c r="QRI162" s="1"/>
      <c r="QRJ162" s="1"/>
      <c r="QRK162" s="1"/>
      <c r="QRL162" s="1"/>
      <c r="QRM162" s="1"/>
      <c r="QRN162" s="1"/>
      <c r="QRO162" s="1"/>
      <c r="QRP162" s="1"/>
      <c r="QRQ162" s="1"/>
      <c r="QRR162" s="1"/>
      <c r="QRS162" s="1"/>
      <c r="QRT162" s="1"/>
      <c r="QRU162" s="1"/>
      <c r="QRV162" s="1"/>
      <c r="QRW162" s="1"/>
      <c r="QRX162" s="1"/>
      <c r="QRY162" s="1"/>
      <c r="QRZ162" s="1"/>
      <c r="QSA162" s="1"/>
      <c r="QSB162" s="1"/>
      <c r="QSC162" s="1"/>
      <c r="QSD162" s="1"/>
      <c r="QSE162" s="1"/>
      <c r="QSF162" s="1"/>
      <c r="QSG162" s="1"/>
      <c r="QSH162" s="1"/>
      <c r="QSI162" s="1"/>
      <c r="QSJ162" s="1"/>
      <c r="QSK162" s="1"/>
      <c r="QSL162" s="1"/>
      <c r="QSM162" s="1"/>
      <c r="QSN162" s="1"/>
      <c r="QSO162" s="1"/>
      <c r="QSP162" s="1"/>
      <c r="QSQ162" s="1"/>
      <c r="QSR162" s="1"/>
      <c r="QSS162" s="1"/>
      <c r="QST162" s="1"/>
      <c r="QSU162" s="1"/>
      <c r="QSV162" s="1"/>
      <c r="QSW162" s="1"/>
      <c r="QSX162" s="1"/>
      <c r="QSY162" s="1"/>
      <c r="QSZ162" s="1"/>
      <c r="QTA162" s="1"/>
      <c r="QTB162" s="1"/>
      <c r="QTC162" s="1"/>
      <c r="QTD162" s="1"/>
      <c r="QTE162" s="1"/>
      <c r="QTF162" s="1"/>
      <c r="QTG162" s="1"/>
      <c r="QTH162" s="1"/>
      <c r="QTI162" s="1"/>
      <c r="QTJ162" s="1"/>
      <c r="QTK162" s="1"/>
      <c r="QTL162" s="1"/>
      <c r="QTM162" s="1"/>
      <c r="QTN162" s="1"/>
      <c r="QTO162" s="1"/>
      <c r="QTP162" s="1"/>
      <c r="QTQ162" s="1"/>
      <c r="QTR162" s="1"/>
      <c r="QTS162" s="1"/>
      <c r="QTT162" s="1"/>
      <c r="QTU162" s="1"/>
      <c r="QTV162" s="1"/>
      <c r="QTW162" s="1"/>
      <c r="QTX162" s="1"/>
      <c r="QTY162" s="1"/>
      <c r="QTZ162" s="1"/>
      <c r="QUA162" s="1"/>
      <c r="QUB162" s="1"/>
      <c r="QUC162" s="1"/>
      <c r="QUD162" s="1"/>
      <c r="QUE162" s="1"/>
      <c r="QUF162" s="1"/>
      <c r="QUG162" s="1"/>
      <c r="QUH162" s="1"/>
      <c r="QUI162" s="1"/>
      <c r="QUJ162" s="1"/>
      <c r="QUK162" s="1"/>
      <c r="QUL162" s="1"/>
      <c r="QUM162" s="1"/>
      <c r="QUN162" s="1"/>
      <c r="QUO162" s="1"/>
      <c r="QUP162" s="1"/>
      <c r="QUQ162" s="1"/>
      <c r="QUR162" s="1"/>
      <c r="QUS162" s="1"/>
      <c r="QUT162" s="1"/>
      <c r="QUU162" s="1"/>
      <c r="QUV162" s="1"/>
      <c r="QUW162" s="1"/>
      <c r="QUX162" s="1"/>
      <c r="QUY162" s="1"/>
      <c r="QUZ162" s="1"/>
      <c r="QVA162" s="1"/>
      <c r="QVB162" s="1"/>
      <c r="QVC162" s="1"/>
      <c r="QVD162" s="1"/>
      <c r="QVE162" s="1"/>
      <c r="QVF162" s="1"/>
      <c r="QVG162" s="1"/>
      <c r="QVH162" s="1"/>
      <c r="QVI162" s="1"/>
      <c r="QVJ162" s="1"/>
      <c r="QVK162" s="1"/>
      <c r="QVL162" s="1"/>
      <c r="QVM162" s="1"/>
      <c r="QVN162" s="1"/>
      <c r="QVO162" s="1"/>
      <c r="QVP162" s="1"/>
      <c r="QVQ162" s="1"/>
      <c r="QVR162" s="1"/>
      <c r="QVS162" s="1"/>
      <c r="QVT162" s="1"/>
      <c r="QVU162" s="1"/>
      <c r="QVV162" s="1"/>
      <c r="QVW162" s="1"/>
      <c r="QVX162" s="1"/>
      <c r="QVY162" s="1"/>
      <c r="QVZ162" s="1"/>
      <c r="QWA162" s="1"/>
      <c r="QWB162" s="1"/>
      <c r="QWC162" s="1"/>
      <c r="QWD162" s="1"/>
      <c r="QWE162" s="1"/>
      <c r="QWF162" s="1"/>
      <c r="QWG162" s="1"/>
      <c r="QWH162" s="1"/>
      <c r="QWI162" s="1"/>
      <c r="QWJ162" s="1"/>
      <c r="QWK162" s="1"/>
      <c r="QWL162" s="1"/>
      <c r="QWM162" s="1"/>
      <c r="QWN162" s="1"/>
      <c r="QWO162" s="1"/>
      <c r="QWP162" s="1"/>
      <c r="QWQ162" s="1"/>
      <c r="QWR162" s="1"/>
      <c r="QWS162" s="1"/>
      <c r="QWT162" s="1"/>
      <c r="QWU162" s="1"/>
      <c r="QWV162" s="1"/>
      <c r="QWW162" s="1"/>
      <c r="QWX162" s="1"/>
      <c r="QWY162" s="1"/>
      <c r="QWZ162" s="1"/>
      <c r="QXA162" s="1"/>
      <c r="QXB162" s="1"/>
      <c r="QXC162" s="1"/>
      <c r="QXD162" s="1"/>
      <c r="QXE162" s="1"/>
      <c r="QXF162" s="1"/>
      <c r="QXG162" s="1"/>
      <c r="QXH162" s="1"/>
      <c r="QXI162" s="1"/>
      <c r="QXJ162" s="1"/>
      <c r="QXK162" s="1"/>
      <c r="QXL162" s="1"/>
      <c r="QXM162" s="1"/>
      <c r="QXN162" s="1"/>
      <c r="QXO162" s="1"/>
      <c r="QXP162" s="1"/>
      <c r="QXQ162" s="1"/>
      <c r="QXR162" s="1"/>
      <c r="QXS162" s="1"/>
      <c r="QXT162" s="1"/>
      <c r="QXU162" s="1"/>
      <c r="QXV162" s="1"/>
      <c r="QXW162" s="1"/>
      <c r="QXX162" s="1"/>
      <c r="QXY162" s="1"/>
      <c r="QXZ162" s="1"/>
      <c r="QYA162" s="1"/>
      <c r="QYB162" s="1"/>
      <c r="QYC162" s="1"/>
      <c r="QYD162" s="1"/>
      <c r="QYE162" s="1"/>
      <c r="QYF162" s="1"/>
      <c r="QYG162" s="1"/>
      <c r="QYH162" s="1"/>
      <c r="QYI162" s="1"/>
      <c r="QYJ162" s="1"/>
      <c r="QYK162" s="1"/>
      <c r="QYL162" s="1"/>
      <c r="QYM162" s="1"/>
      <c r="QYN162" s="1"/>
      <c r="QYO162" s="1"/>
      <c r="QYP162" s="1"/>
      <c r="QYQ162" s="1"/>
      <c r="QYR162" s="1"/>
      <c r="QYS162" s="1"/>
      <c r="QYT162" s="1"/>
      <c r="QYU162" s="1"/>
      <c r="QYV162" s="1"/>
      <c r="QYW162" s="1"/>
      <c r="QYX162" s="1"/>
      <c r="QYY162" s="1"/>
      <c r="QYZ162" s="1"/>
      <c r="QZA162" s="1"/>
      <c r="QZB162" s="1"/>
      <c r="QZC162" s="1"/>
      <c r="QZD162" s="1"/>
      <c r="QZE162" s="1"/>
      <c r="QZF162" s="1"/>
      <c r="QZG162" s="1"/>
      <c r="QZH162" s="1"/>
      <c r="QZI162" s="1"/>
      <c r="QZJ162" s="1"/>
      <c r="QZK162" s="1"/>
      <c r="QZL162" s="1"/>
      <c r="QZM162" s="1"/>
      <c r="QZN162" s="1"/>
      <c r="QZO162" s="1"/>
      <c r="QZP162" s="1"/>
      <c r="QZQ162" s="1"/>
      <c r="QZR162" s="1"/>
      <c r="QZS162" s="1"/>
      <c r="QZT162" s="1"/>
      <c r="QZU162" s="1"/>
      <c r="QZV162" s="1"/>
      <c r="QZW162" s="1"/>
      <c r="QZX162" s="1"/>
      <c r="QZY162" s="1"/>
      <c r="QZZ162" s="1"/>
      <c r="RAA162" s="1"/>
      <c r="RAB162" s="1"/>
      <c r="RAC162" s="1"/>
      <c r="RAD162" s="1"/>
      <c r="RAE162" s="1"/>
      <c r="RAF162" s="1"/>
      <c r="RAG162" s="1"/>
      <c r="RAH162" s="1"/>
      <c r="RAI162" s="1"/>
      <c r="RAJ162" s="1"/>
      <c r="RAK162" s="1"/>
      <c r="RAL162" s="1"/>
      <c r="RAM162" s="1"/>
      <c r="RAN162" s="1"/>
      <c r="RAO162" s="1"/>
      <c r="RAP162" s="1"/>
      <c r="RAQ162" s="1"/>
      <c r="RAR162" s="1"/>
      <c r="RAS162" s="1"/>
      <c r="RAT162" s="1"/>
      <c r="RAU162" s="1"/>
      <c r="RAV162" s="1"/>
      <c r="RAW162" s="1"/>
      <c r="RAX162" s="1"/>
      <c r="RAY162" s="1"/>
      <c r="RAZ162" s="1"/>
      <c r="RBA162" s="1"/>
      <c r="RBB162" s="1"/>
      <c r="RBC162" s="1"/>
      <c r="RBD162" s="1"/>
      <c r="RBE162" s="1"/>
      <c r="RBF162" s="1"/>
      <c r="RBG162" s="1"/>
      <c r="RBH162" s="1"/>
      <c r="RBI162" s="1"/>
      <c r="RBJ162" s="1"/>
      <c r="RBK162" s="1"/>
      <c r="RBL162" s="1"/>
      <c r="RBM162" s="1"/>
      <c r="RBN162" s="1"/>
      <c r="RBO162" s="1"/>
      <c r="RBP162" s="1"/>
      <c r="RBQ162" s="1"/>
      <c r="RBR162" s="1"/>
      <c r="RBS162" s="1"/>
      <c r="RBT162" s="1"/>
      <c r="RBU162" s="1"/>
      <c r="RBV162" s="1"/>
      <c r="RBW162" s="1"/>
      <c r="RBX162" s="1"/>
      <c r="RBY162" s="1"/>
      <c r="RBZ162" s="1"/>
      <c r="RCA162" s="1"/>
      <c r="RCB162" s="1"/>
      <c r="RCC162" s="1"/>
      <c r="RCD162" s="1"/>
      <c r="RCE162" s="1"/>
      <c r="RCF162" s="1"/>
      <c r="RCG162" s="1"/>
      <c r="RCH162" s="1"/>
      <c r="RCI162" s="1"/>
      <c r="RCJ162" s="1"/>
      <c r="RCK162" s="1"/>
      <c r="RCL162" s="1"/>
      <c r="RCM162" s="1"/>
      <c r="RCN162" s="1"/>
      <c r="RCO162" s="1"/>
      <c r="RCP162" s="1"/>
      <c r="RCQ162" s="1"/>
      <c r="RCR162" s="1"/>
      <c r="RCS162" s="1"/>
      <c r="RCT162" s="1"/>
      <c r="RCU162" s="1"/>
      <c r="RCV162" s="1"/>
      <c r="RCW162" s="1"/>
      <c r="RCX162" s="1"/>
      <c r="RCY162" s="1"/>
      <c r="RCZ162" s="1"/>
      <c r="RDA162" s="1"/>
      <c r="RDB162" s="1"/>
      <c r="RDC162" s="1"/>
      <c r="RDD162" s="1"/>
      <c r="RDE162" s="1"/>
      <c r="RDF162" s="1"/>
      <c r="RDG162" s="1"/>
      <c r="RDH162" s="1"/>
      <c r="RDI162" s="1"/>
      <c r="RDJ162" s="1"/>
      <c r="RDK162" s="1"/>
      <c r="RDL162" s="1"/>
      <c r="RDM162" s="1"/>
      <c r="RDN162" s="1"/>
      <c r="RDO162" s="1"/>
      <c r="RDP162" s="1"/>
      <c r="RDQ162" s="1"/>
      <c r="RDR162" s="1"/>
      <c r="RDS162" s="1"/>
      <c r="RDT162" s="1"/>
      <c r="RDU162" s="1"/>
      <c r="RDV162" s="1"/>
      <c r="RDW162" s="1"/>
      <c r="RDX162" s="1"/>
      <c r="RDY162" s="1"/>
      <c r="RDZ162" s="1"/>
      <c r="REA162" s="1"/>
      <c r="REB162" s="1"/>
      <c r="REC162" s="1"/>
      <c r="RED162" s="1"/>
      <c r="REE162" s="1"/>
      <c r="REF162" s="1"/>
      <c r="REG162" s="1"/>
      <c r="REH162" s="1"/>
      <c r="REI162" s="1"/>
      <c r="REJ162" s="1"/>
      <c r="REK162" s="1"/>
      <c r="REL162" s="1"/>
      <c r="REM162" s="1"/>
      <c r="REN162" s="1"/>
      <c r="REO162" s="1"/>
      <c r="REP162" s="1"/>
      <c r="REQ162" s="1"/>
      <c r="RER162" s="1"/>
      <c r="RES162" s="1"/>
      <c r="RET162" s="1"/>
      <c r="REU162" s="1"/>
      <c r="REV162" s="1"/>
      <c r="REW162" s="1"/>
      <c r="REX162" s="1"/>
      <c r="REY162" s="1"/>
      <c r="REZ162" s="1"/>
      <c r="RFA162" s="1"/>
      <c r="RFB162" s="1"/>
      <c r="RFC162" s="1"/>
      <c r="RFD162" s="1"/>
      <c r="RFE162" s="1"/>
      <c r="RFF162" s="1"/>
      <c r="RFG162" s="1"/>
      <c r="RFH162" s="1"/>
      <c r="RFI162" s="1"/>
      <c r="RFJ162" s="1"/>
      <c r="RFK162" s="1"/>
      <c r="RFL162" s="1"/>
      <c r="RFM162" s="1"/>
      <c r="RFN162" s="1"/>
      <c r="RFO162" s="1"/>
      <c r="RFP162" s="1"/>
      <c r="RFQ162" s="1"/>
      <c r="RFR162" s="1"/>
      <c r="RFS162" s="1"/>
      <c r="RFT162" s="1"/>
      <c r="RFU162" s="1"/>
      <c r="RFV162" s="1"/>
      <c r="RFW162" s="1"/>
      <c r="RFX162" s="1"/>
      <c r="RFY162" s="1"/>
      <c r="RFZ162" s="1"/>
      <c r="RGA162" s="1"/>
      <c r="RGB162" s="1"/>
      <c r="RGC162" s="1"/>
      <c r="RGD162" s="1"/>
      <c r="RGE162" s="1"/>
      <c r="RGF162" s="1"/>
      <c r="RGG162" s="1"/>
      <c r="RGH162" s="1"/>
      <c r="RGI162" s="1"/>
      <c r="RGJ162" s="1"/>
      <c r="RGK162" s="1"/>
      <c r="RGL162" s="1"/>
      <c r="RGM162" s="1"/>
      <c r="RGN162" s="1"/>
      <c r="RGO162" s="1"/>
      <c r="RGP162" s="1"/>
      <c r="RGQ162" s="1"/>
      <c r="RGR162" s="1"/>
      <c r="RGS162" s="1"/>
      <c r="RGT162" s="1"/>
      <c r="RGU162" s="1"/>
      <c r="RGV162" s="1"/>
      <c r="RGW162" s="1"/>
      <c r="RGX162" s="1"/>
      <c r="RGY162" s="1"/>
      <c r="RGZ162" s="1"/>
      <c r="RHA162" s="1"/>
      <c r="RHB162" s="1"/>
      <c r="RHC162" s="1"/>
      <c r="RHD162" s="1"/>
      <c r="RHE162" s="1"/>
      <c r="RHF162" s="1"/>
      <c r="RHG162" s="1"/>
      <c r="RHH162" s="1"/>
      <c r="RHI162" s="1"/>
      <c r="RHJ162" s="1"/>
      <c r="RHK162" s="1"/>
      <c r="RHL162" s="1"/>
      <c r="RHM162" s="1"/>
      <c r="RHN162" s="1"/>
      <c r="RHO162" s="1"/>
      <c r="RHP162" s="1"/>
      <c r="RHQ162" s="1"/>
      <c r="RHR162" s="1"/>
      <c r="RHS162" s="1"/>
      <c r="RHT162" s="1"/>
      <c r="RHU162" s="1"/>
      <c r="RHV162" s="1"/>
      <c r="RHW162" s="1"/>
      <c r="RHX162" s="1"/>
      <c r="RHY162" s="1"/>
      <c r="RHZ162" s="1"/>
      <c r="RIA162" s="1"/>
      <c r="RIB162" s="1"/>
      <c r="RIC162" s="1"/>
      <c r="RID162" s="1"/>
      <c r="RIE162" s="1"/>
      <c r="RIF162" s="1"/>
      <c r="RIG162" s="1"/>
      <c r="RIH162" s="1"/>
      <c r="RII162" s="1"/>
      <c r="RIJ162" s="1"/>
      <c r="RIK162" s="1"/>
      <c r="RIL162" s="1"/>
      <c r="RIM162" s="1"/>
      <c r="RIN162" s="1"/>
      <c r="RIO162" s="1"/>
      <c r="RIP162" s="1"/>
      <c r="RIQ162" s="1"/>
      <c r="RIR162" s="1"/>
      <c r="RIS162" s="1"/>
      <c r="RIT162" s="1"/>
      <c r="RIU162" s="1"/>
      <c r="RIV162" s="1"/>
      <c r="RIW162" s="1"/>
      <c r="RIX162" s="1"/>
      <c r="RIY162" s="1"/>
      <c r="RIZ162" s="1"/>
      <c r="RJA162" s="1"/>
      <c r="RJB162" s="1"/>
      <c r="RJC162" s="1"/>
      <c r="RJD162" s="1"/>
      <c r="RJE162" s="1"/>
      <c r="RJF162" s="1"/>
      <c r="RJG162" s="1"/>
      <c r="RJH162" s="1"/>
      <c r="RJI162" s="1"/>
      <c r="RJJ162" s="1"/>
      <c r="RJK162" s="1"/>
      <c r="RJL162" s="1"/>
      <c r="RJM162" s="1"/>
      <c r="RJN162" s="1"/>
      <c r="RJO162" s="1"/>
      <c r="RJP162" s="1"/>
      <c r="RJQ162" s="1"/>
      <c r="RJR162" s="1"/>
      <c r="RJS162" s="1"/>
      <c r="RJT162" s="1"/>
      <c r="RJU162" s="1"/>
      <c r="RJV162" s="1"/>
      <c r="RJW162" s="1"/>
      <c r="RJX162" s="1"/>
      <c r="RJY162" s="1"/>
      <c r="RJZ162" s="1"/>
      <c r="RKA162" s="1"/>
      <c r="RKB162" s="1"/>
      <c r="RKC162" s="1"/>
      <c r="RKD162" s="1"/>
      <c r="RKE162" s="1"/>
      <c r="RKF162" s="1"/>
      <c r="RKG162" s="1"/>
      <c r="RKH162" s="1"/>
      <c r="RKI162" s="1"/>
      <c r="RKJ162" s="1"/>
      <c r="RKK162" s="1"/>
      <c r="RKL162" s="1"/>
      <c r="RKM162" s="1"/>
      <c r="RKN162" s="1"/>
      <c r="RKO162" s="1"/>
      <c r="RKP162" s="1"/>
      <c r="RKQ162" s="1"/>
      <c r="RKR162" s="1"/>
      <c r="RKS162" s="1"/>
      <c r="RKT162" s="1"/>
      <c r="RKU162" s="1"/>
      <c r="RKV162" s="1"/>
      <c r="RKW162" s="1"/>
      <c r="RKX162" s="1"/>
      <c r="RKY162" s="1"/>
      <c r="RKZ162" s="1"/>
      <c r="RLA162" s="1"/>
      <c r="RLB162" s="1"/>
      <c r="RLC162" s="1"/>
      <c r="RLD162" s="1"/>
      <c r="RLE162" s="1"/>
      <c r="RLF162" s="1"/>
      <c r="RLG162" s="1"/>
      <c r="RLH162" s="1"/>
      <c r="RLI162" s="1"/>
      <c r="RLJ162" s="1"/>
      <c r="RLK162" s="1"/>
      <c r="RLL162" s="1"/>
      <c r="RLM162" s="1"/>
      <c r="RLN162" s="1"/>
      <c r="RLO162" s="1"/>
      <c r="RLP162" s="1"/>
      <c r="RLQ162" s="1"/>
      <c r="RLR162" s="1"/>
      <c r="RLS162" s="1"/>
      <c r="RLT162" s="1"/>
      <c r="RLU162" s="1"/>
      <c r="RLV162" s="1"/>
      <c r="RLW162" s="1"/>
      <c r="RLX162" s="1"/>
      <c r="RLY162" s="1"/>
      <c r="RLZ162" s="1"/>
      <c r="RMA162" s="1"/>
      <c r="RMB162" s="1"/>
      <c r="RMC162" s="1"/>
      <c r="RMD162" s="1"/>
      <c r="RME162" s="1"/>
      <c r="RMF162" s="1"/>
      <c r="RMG162" s="1"/>
      <c r="RMH162" s="1"/>
      <c r="RMI162" s="1"/>
      <c r="RMJ162" s="1"/>
      <c r="RMK162" s="1"/>
      <c r="RML162" s="1"/>
      <c r="RMM162" s="1"/>
      <c r="RMN162" s="1"/>
      <c r="RMO162" s="1"/>
      <c r="RMP162" s="1"/>
      <c r="RMQ162" s="1"/>
      <c r="RMR162" s="1"/>
      <c r="RMS162" s="1"/>
      <c r="RMT162" s="1"/>
      <c r="RMU162" s="1"/>
      <c r="RMV162" s="1"/>
      <c r="RMW162" s="1"/>
      <c r="RMX162" s="1"/>
      <c r="RMY162" s="1"/>
      <c r="RMZ162" s="1"/>
      <c r="RNA162" s="1"/>
      <c r="RNB162" s="1"/>
      <c r="RNC162" s="1"/>
      <c r="RND162" s="1"/>
      <c r="RNE162" s="1"/>
      <c r="RNF162" s="1"/>
      <c r="RNG162" s="1"/>
      <c r="RNH162" s="1"/>
      <c r="RNI162" s="1"/>
      <c r="RNJ162" s="1"/>
      <c r="RNK162" s="1"/>
      <c r="RNL162" s="1"/>
      <c r="RNM162" s="1"/>
      <c r="RNN162" s="1"/>
      <c r="RNO162" s="1"/>
      <c r="RNP162" s="1"/>
      <c r="RNQ162" s="1"/>
      <c r="RNR162" s="1"/>
      <c r="RNS162" s="1"/>
      <c r="RNT162" s="1"/>
      <c r="RNU162" s="1"/>
      <c r="RNV162" s="1"/>
      <c r="RNW162" s="1"/>
      <c r="RNX162" s="1"/>
      <c r="RNY162" s="1"/>
      <c r="RNZ162" s="1"/>
      <c r="ROA162" s="1"/>
      <c r="ROB162" s="1"/>
      <c r="ROC162" s="1"/>
      <c r="ROD162" s="1"/>
      <c r="ROE162" s="1"/>
      <c r="ROF162" s="1"/>
      <c r="ROG162" s="1"/>
      <c r="ROH162" s="1"/>
      <c r="ROI162" s="1"/>
      <c r="ROJ162" s="1"/>
      <c r="ROK162" s="1"/>
      <c r="ROL162" s="1"/>
      <c r="ROM162" s="1"/>
      <c r="RON162" s="1"/>
      <c r="ROO162" s="1"/>
      <c r="ROP162" s="1"/>
      <c r="ROQ162" s="1"/>
      <c r="ROR162" s="1"/>
      <c r="ROS162" s="1"/>
      <c r="ROT162" s="1"/>
      <c r="ROU162" s="1"/>
      <c r="ROV162" s="1"/>
      <c r="ROW162" s="1"/>
      <c r="ROX162" s="1"/>
      <c r="ROY162" s="1"/>
      <c r="ROZ162" s="1"/>
      <c r="RPA162" s="1"/>
      <c r="RPB162" s="1"/>
      <c r="RPC162" s="1"/>
      <c r="RPD162" s="1"/>
      <c r="RPE162" s="1"/>
      <c r="RPF162" s="1"/>
      <c r="RPG162" s="1"/>
      <c r="RPH162" s="1"/>
      <c r="RPI162" s="1"/>
      <c r="RPJ162" s="1"/>
      <c r="RPK162" s="1"/>
      <c r="RPL162" s="1"/>
      <c r="RPM162" s="1"/>
      <c r="RPN162" s="1"/>
      <c r="RPO162" s="1"/>
      <c r="RPP162" s="1"/>
      <c r="RPQ162" s="1"/>
      <c r="RPR162" s="1"/>
      <c r="RPS162" s="1"/>
      <c r="RPT162" s="1"/>
      <c r="RPU162" s="1"/>
      <c r="RPV162" s="1"/>
      <c r="RPW162" s="1"/>
      <c r="RPX162" s="1"/>
      <c r="RPY162" s="1"/>
      <c r="RPZ162" s="1"/>
      <c r="RQA162" s="1"/>
      <c r="RQB162" s="1"/>
      <c r="RQC162" s="1"/>
      <c r="RQD162" s="1"/>
      <c r="RQE162" s="1"/>
      <c r="RQF162" s="1"/>
      <c r="RQG162" s="1"/>
      <c r="RQH162" s="1"/>
      <c r="RQI162" s="1"/>
      <c r="RQJ162" s="1"/>
      <c r="RQK162" s="1"/>
      <c r="RQL162" s="1"/>
      <c r="RQM162" s="1"/>
      <c r="RQN162" s="1"/>
      <c r="RQO162" s="1"/>
      <c r="RQP162" s="1"/>
      <c r="RQQ162" s="1"/>
      <c r="RQR162" s="1"/>
      <c r="RQS162" s="1"/>
      <c r="RQT162" s="1"/>
      <c r="RQU162" s="1"/>
      <c r="RQV162" s="1"/>
      <c r="RQW162" s="1"/>
      <c r="RQX162" s="1"/>
      <c r="RQY162" s="1"/>
      <c r="RQZ162" s="1"/>
      <c r="RRA162" s="1"/>
      <c r="RRB162" s="1"/>
      <c r="RRC162" s="1"/>
      <c r="RRD162" s="1"/>
      <c r="RRE162" s="1"/>
      <c r="RRF162" s="1"/>
      <c r="RRG162" s="1"/>
      <c r="RRH162" s="1"/>
      <c r="RRI162" s="1"/>
      <c r="RRJ162" s="1"/>
      <c r="RRK162" s="1"/>
      <c r="RRL162" s="1"/>
      <c r="RRM162" s="1"/>
      <c r="RRN162" s="1"/>
      <c r="RRO162" s="1"/>
      <c r="RRP162" s="1"/>
      <c r="RRQ162" s="1"/>
      <c r="RRR162" s="1"/>
      <c r="RRS162" s="1"/>
      <c r="RRT162" s="1"/>
      <c r="RRU162" s="1"/>
      <c r="RRV162" s="1"/>
      <c r="RRW162" s="1"/>
      <c r="RRX162" s="1"/>
      <c r="RRY162" s="1"/>
      <c r="RRZ162" s="1"/>
      <c r="RSA162" s="1"/>
      <c r="RSB162" s="1"/>
      <c r="RSC162" s="1"/>
      <c r="RSD162" s="1"/>
      <c r="RSE162" s="1"/>
      <c r="RSF162" s="1"/>
      <c r="RSG162" s="1"/>
      <c r="RSH162" s="1"/>
      <c r="RSI162" s="1"/>
      <c r="RSJ162" s="1"/>
      <c r="RSK162" s="1"/>
      <c r="RSL162" s="1"/>
      <c r="RSM162" s="1"/>
      <c r="RSN162" s="1"/>
      <c r="RSO162" s="1"/>
      <c r="RSP162" s="1"/>
      <c r="RSQ162" s="1"/>
      <c r="RSR162" s="1"/>
      <c r="RSS162" s="1"/>
      <c r="RST162" s="1"/>
      <c r="RSU162" s="1"/>
      <c r="RSV162" s="1"/>
      <c r="RSW162" s="1"/>
      <c r="RSX162" s="1"/>
      <c r="RSY162" s="1"/>
      <c r="RSZ162" s="1"/>
      <c r="RTA162" s="1"/>
      <c r="RTB162" s="1"/>
      <c r="RTC162" s="1"/>
      <c r="RTD162" s="1"/>
      <c r="RTE162" s="1"/>
      <c r="RTF162" s="1"/>
      <c r="RTG162" s="1"/>
      <c r="RTH162" s="1"/>
      <c r="RTI162" s="1"/>
      <c r="RTJ162" s="1"/>
      <c r="RTK162" s="1"/>
      <c r="RTL162" s="1"/>
      <c r="RTM162" s="1"/>
      <c r="RTN162" s="1"/>
      <c r="RTO162" s="1"/>
      <c r="RTP162" s="1"/>
      <c r="RTQ162" s="1"/>
      <c r="RTR162" s="1"/>
      <c r="RTS162" s="1"/>
      <c r="RTT162" s="1"/>
      <c r="RTU162" s="1"/>
      <c r="RTV162" s="1"/>
      <c r="RTW162" s="1"/>
      <c r="RTX162" s="1"/>
      <c r="RTY162" s="1"/>
      <c r="RTZ162" s="1"/>
      <c r="RUA162" s="1"/>
      <c r="RUB162" s="1"/>
      <c r="RUC162" s="1"/>
      <c r="RUD162" s="1"/>
      <c r="RUE162" s="1"/>
      <c r="RUF162" s="1"/>
      <c r="RUG162" s="1"/>
      <c r="RUH162" s="1"/>
      <c r="RUI162" s="1"/>
      <c r="RUJ162" s="1"/>
      <c r="RUK162" s="1"/>
      <c r="RUL162" s="1"/>
      <c r="RUM162" s="1"/>
      <c r="RUN162" s="1"/>
      <c r="RUO162" s="1"/>
      <c r="RUP162" s="1"/>
      <c r="RUQ162" s="1"/>
      <c r="RUR162" s="1"/>
      <c r="RUS162" s="1"/>
      <c r="RUT162" s="1"/>
      <c r="RUU162" s="1"/>
      <c r="RUV162" s="1"/>
      <c r="RUW162" s="1"/>
      <c r="RUX162" s="1"/>
      <c r="RUY162" s="1"/>
      <c r="RUZ162" s="1"/>
      <c r="RVA162" s="1"/>
      <c r="RVB162" s="1"/>
      <c r="RVC162" s="1"/>
      <c r="RVD162" s="1"/>
      <c r="RVE162" s="1"/>
      <c r="RVF162" s="1"/>
      <c r="RVG162" s="1"/>
      <c r="RVH162" s="1"/>
      <c r="RVI162" s="1"/>
      <c r="RVJ162" s="1"/>
      <c r="RVK162" s="1"/>
      <c r="RVL162" s="1"/>
      <c r="RVM162" s="1"/>
      <c r="RVN162" s="1"/>
      <c r="RVO162" s="1"/>
      <c r="RVP162" s="1"/>
      <c r="RVQ162" s="1"/>
      <c r="RVR162" s="1"/>
      <c r="RVS162" s="1"/>
      <c r="RVT162" s="1"/>
      <c r="RVU162" s="1"/>
      <c r="RVV162" s="1"/>
      <c r="RVW162" s="1"/>
      <c r="RVX162" s="1"/>
      <c r="RVY162" s="1"/>
      <c r="RVZ162" s="1"/>
      <c r="RWA162" s="1"/>
      <c r="RWB162" s="1"/>
      <c r="RWC162" s="1"/>
      <c r="RWD162" s="1"/>
      <c r="RWE162" s="1"/>
      <c r="RWF162" s="1"/>
      <c r="RWG162" s="1"/>
      <c r="RWH162" s="1"/>
      <c r="RWI162" s="1"/>
      <c r="RWJ162" s="1"/>
      <c r="RWK162" s="1"/>
      <c r="RWL162" s="1"/>
      <c r="RWM162" s="1"/>
      <c r="RWN162" s="1"/>
      <c r="RWO162" s="1"/>
      <c r="RWP162" s="1"/>
      <c r="RWQ162" s="1"/>
      <c r="RWR162" s="1"/>
      <c r="RWS162" s="1"/>
      <c r="RWT162" s="1"/>
      <c r="RWU162" s="1"/>
      <c r="RWV162" s="1"/>
      <c r="RWW162" s="1"/>
      <c r="RWX162" s="1"/>
      <c r="RWY162" s="1"/>
      <c r="RWZ162" s="1"/>
      <c r="RXA162" s="1"/>
      <c r="RXB162" s="1"/>
      <c r="RXC162" s="1"/>
      <c r="RXD162" s="1"/>
      <c r="RXE162" s="1"/>
      <c r="RXF162" s="1"/>
      <c r="RXG162" s="1"/>
      <c r="RXH162" s="1"/>
      <c r="RXI162" s="1"/>
      <c r="RXJ162" s="1"/>
      <c r="RXK162" s="1"/>
      <c r="RXL162" s="1"/>
      <c r="RXM162" s="1"/>
      <c r="RXN162" s="1"/>
      <c r="RXO162" s="1"/>
      <c r="RXP162" s="1"/>
      <c r="RXQ162" s="1"/>
      <c r="RXR162" s="1"/>
      <c r="RXS162" s="1"/>
      <c r="RXT162" s="1"/>
      <c r="RXU162" s="1"/>
      <c r="RXV162" s="1"/>
      <c r="RXW162" s="1"/>
      <c r="RXX162" s="1"/>
      <c r="RXY162" s="1"/>
      <c r="RXZ162" s="1"/>
      <c r="RYA162" s="1"/>
      <c r="RYB162" s="1"/>
      <c r="RYC162" s="1"/>
      <c r="RYD162" s="1"/>
      <c r="RYE162" s="1"/>
      <c r="RYF162" s="1"/>
      <c r="RYG162" s="1"/>
      <c r="RYH162" s="1"/>
      <c r="RYI162" s="1"/>
      <c r="RYJ162" s="1"/>
      <c r="RYK162" s="1"/>
      <c r="RYL162" s="1"/>
      <c r="RYM162" s="1"/>
      <c r="RYN162" s="1"/>
      <c r="RYO162" s="1"/>
      <c r="RYP162" s="1"/>
      <c r="RYQ162" s="1"/>
      <c r="RYR162" s="1"/>
      <c r="RYS162" s="1"/>
      <c r="RYT162" s="1"/>
      <c r="RYU162" s="1"/>
      <c r="RYV162" s="1"/>
      <c r="RYW162" s="1"/>
      <c r="RYX162" s="1"/>
      <c r="RYY162" s="1"/>
      <c r="RYZ162" s="1"/>
      <c r="RZA162" s="1"/>
      <c r="RZB162" s="1"/>
      <c r="RZC162" s="1"/>
      <c r="RZD162" s="1"/>
      <c r="RZE162" s="1"/>
      <c r="RZF162" s="1"/>
      <c r="RZG162" s="1"/>
      <c r="RZH162" s="1"/>
      <c r="RZI162" s="1"/>
      <c r="RZJ162" s="1"/>
      <c r="RZK162" s="1"/>
      <c r="RZL162" s="1"/>
      <c r="RZM162" s="1"/>
      <c r="RZN162" s="1"/>
      <c r="RZO162" s="1"/>
      <c r="RZP162" s="1"/>
      <c r="RZQ162" s="1"/>
      <c r="RZR162" s="1"/>
      <c r="RZS162" s="1"/>
      <c r="RZT162" s="1"/>
      <c r="RZU162" s="1"/>
      <c r="RZV162" s="1"/>
      <c r="RZW162" s="1"/>
      <c r="RZX162" s="1"/>
      <c r="RZY162" s="1"/>
      <c r="RZZ162" s="1"/>
      <c r="SAA162" s="1"/>
      <c r="SAB162" s="1"/>
      <c r="SAC162" s="1"/>
      <c r="SAD162" s="1"/>
      <c r="SAE162" s="1"/>
      <c r="SAF162" s="1"/>
      <c r="SAG162" s="1"/>
      <c r="SAH162" s="1"/>
      <c r="SAI162" s="1"/>
      <c r="SAJ162" s="1"/>
      <c r="SAK162" s="1"/>
      <c r="SAL162" s="1"/>
      <c r="SAM162" s="1"/>
      <c r="SAN162" s="1"/>
      <c r="SAO162" s="1"/>
      <c r="SAP162" s="1"/>
      <c r="SAQ162" s="1"/>
      <c r="SAR162" s="1"/>
      <c r="SAS162" s="1"/>
      <c r="SAT162" s="1"/>
      <c r="SAU162" s="1"/>
      <c r="SAV162" s="1"/>
      <c r="SAW162" s="1"/>
      <c r="SAX162" s="1"/>
      <c r="SAY162" s="1"/>
      <c r="SAZ162" s="1"/>
      <c r="SBA162" s="1"/>
      <c r="SBB162" s="1"/>
      <c r="SBC162" s="1"/>
      <c r="SBD162" s="1"/>
      <c r="SBE162" s="1"/>
      <c r="SBF162" s="1"/>
      <c r="SBG162" s="1"/>
      <c r="SBH162" s="1"/>
      <c r="SBI162" s="1"/>
      <c r="SBJ162" s="1"/>
      <c r="SBK162" s="1"/>
      <c r="SBL162" s="1"/>
      <c r="SBM162" s="1"/>
      <c r="SBN162" s="1"/>
      <c r="SBO162" s="1"/>
      <c r="SBP162" s="1"/>
      <c r="SBQ162" s="1"/>
      <c r="SBR162" s="1"/>
      <c r="SBS162" s="1"/>
      <c r="SBT162" s="1"/>
      <c r="SBU162" s="1"/>
      <c r="SBV162" s="1"/>
      <c r="SBW162" s="1"/>
      <c r="SBX162" s="1"/>
      <c r="SBY162" s="1"/>
      <c r="SBZ162" s="1"/>
      <c r="SCA162" s="1"/>
      <c r="SCB162" s="1"/>
      <c r="SCC162" s="1"/>
      <c r="SCD162" s="1"/>
      <c r="SCE162" s="1"/>
      <c r="SCF162" s="1"/>
      <c r="SCG162" s="1"/>
      <c r="SCH162" s="1"/>
      <c r="SCI162" s="1"/>
      <c r="SCJ162" s="1"/>
      <c r="SCK162" s="1"/>
      <c r="SCL162" s="1"/>
      <c r="SCM162" s="1"/>
      <c r="SCN162" s="1"/>
      <c r="SCO162" s="1"/>
      <c r="SCP162" s="1"/>
      <c r="SCQ162" s="1"/>
      <c r="SCR162" s="1"/>
      <c r="SCS162" s="1"/>
      <c r="SCT162" s="1"/>
      <c r="SCU162" s="1"/>
      <c r="SCV162" s="1"/>
      <c r="SCW162" s="1"/>
      <c r="SCX162" s="1"/>
      <c r="SCY162" s="1"/>
      <c r="SCZ162" s="1"/>
      <c r="SDA162" s="1"/>
      <c r="SDB162" s="1"/>
      <c r="SDC162" s="1"/>
      <c r="SDD162" s="1"/>
      <c r="SDE162" s="1"/>
      <c r="SDF162" s="1"/>
      <c r="SDG162" s="1"/>
      <c r="SDH162" s="1"/>
      <c r="SDI162" s="1"/>
      <c r="SDJ162" s="1"/>
      <c r="SDK162" s="1"/>
      <c r="SDL162" s="1"/>
      <c r="SDM162" s="1"/>
      <c r="SDN162" s="1"/>
      <c r="SDO162" s="1"/>
      <c r="SDP162" s="1"/>
      <c r="SDQ162" s="1"/>
      <c r="SDR162" s="1"/>
      <c r="SDS162" s="1"/>
      <c r="SDT162" s="1"/>
      <c r="SDU162" s="1"/>
      <c r="SDV162" s="1"/>
      <c r="SDW162" s="1"/>
      <c r="SDX162" s="1"/>
      <c r="SDY162" s="1"/>
      <c r="SDZ162" s="1"/>
      <c r="SEA162" s="1"/>
      <c r="SEB162" s="1"/>
      <c r="SEC162" s="1"/>
      <c r="SED162" s="1"/>
      <c r="SEE162" s="1"/>
      <c r="SEF162" s="1"/>
      <c r="SEG162" s="1"/>
      <c r="SEH162" s="1"/>
      <c r="SEI162" s="1"/>
      <c r="SEJ162" s="1"/>
      <c r="SEK162" s="1"/>
      <c r="SEL162" s="1"/>
      <c r="SEM162" s="1"/>
      <c r="SEN162" s="1"/>
      <c r="SEO162" s="1"/>
      <c r="SEP162" s="1"/>
      <c r="SEQ162" s="1"/>
      <c r="SER162" s="1"/>
      <c r="SES162" s="1"/>
      <c r="SET162" s="1"/>
      <c r="SEU162" s="1"/>
      <c r="SEV162" s="1"/>
      <c r="SEW162" s="1"/>
      <c r="SEX162" s="1"/>
      <c r="SEY162" s="1"/>
      <c r="SEZ162" s="1"/>
      <c r="SFA162" s="1"/>
      <c r="SFB162" s="1"/>
      <c r="SFC162" s="1"/>
      <c r="SFD162" s="1"/>
      <c r="SFE162" s="1"/>
      <c r="SFF162" s="1"/>
      <c r="SFG162" s="1"/>
      <c r="SFH162" s="1"/>
      <c r="SFI162" s="1"/>
      <c r="SFJ162" s="1"/>
      <c r="SFK162" s="1"/>
      <c r="SFL162" s="1"/>
      <c r="SFM162" s="1"/>
      <c r="SFN162" s="1"/>
      <c r="SFO162" s="1"/>
      <c r="SFP162" s="1"/>
      <c r="SFQ162" s="1"/>
      <c r="SFR162" s="1"/>
      <c r="SFS162" s="1"/>
      <c r="SFT162" s="1"/>
      <c r="SFU162" s="1"/>
      <c r="SFV162" s="1"/>
      <c r="SFW162" s="1"/>
      <c r="SFX162" s="1"/>
      <c r="SFY162" s="1"/>
      <c r="SFZ162" s="1"/>
      <c r="SGA162" s="1"/>
      <c r="SGB162" s="1"/>
      <c r="SGC162" s="1"/>
      <c r="SGD162" s="1"/>
      <c r="SGE162" s="1"/>
      <c r="SGF162" s="1"/>
      <c r="SGG162" s="1"/>
      <c r="SGH162" s="1"/>
      <c r="SGI162" s="1"/>
      <c r="SGJ162" s="1"/>
      <c r="SGK162" s="1"/>
      <c r="SGL162" s="1"/>
      <c r="SGM162" s="1"/>
      <c r="SGN162" s="1"/>
      <c r="SGO162" s="1"/>
      <c r="SGP162" s="1"/>
      <c r="SGQ162" s="1"/>
      <c r="SGR162" s="1"/>
      <c r="SGS162" s="1"/>
      <c r="SGT162" s="1"/>
      <c r="SGU162" s="1"/>
      <c r="SGV162" s="1"/>
      <c r="SGW162" s="1"/>
      <c r="SGX162" s="1"/>
      <c r="SGY162" s="1"/>
      <c r="SGZ162" s="1"/>
      <c r="SHA162" s="1"/>
      <c r="SHB162" s="1"/>
      <c r="SHC162" s="1"/>
      <c r="SHD162" s="1"/>
      <c r="SHE162" s="1"/>
      <c r="SHF162" s="1"/>
      <c r="SHG162" s="1"/>
      <c r="SHH162" s="1"/>
      <c r="SHI162" s="1"/>
      <c r="SHJ162" s="1"/>
      <c r="SHK162" s="1"/>
      <c r="SHL162" s="1"/>
      <c r="SHM162" s="1"/>
      <c r="SHN162" s="1"/>
      <c r="SHO162" s="1"/>
      <c r="SHP162" s="1"/>
      <c r="SHQ162" s="1"/>
      <c r="SHR162" s="1"/>
      <c r="SHS162" s="1"/>
      <c r="SHT162" s="1"/>
      <c r="SHU162" s="1"/>
      <c r="SHV162" s="1"/>
      <c r="SHW162" s="1"/>
      <c r="SHX162" s="1"/>
      <c r="SHY162" s="1"/>
      <c r="SHZ162" s="1"/>
      <c r="SIA162" s="1"/>
      <c r="SIB162" s="1"/>
      <c r="SIC162" s="1"/>
      <c r="SID162" s="1"/>
      <c r="SIE162" s="1"/>
      <c r="SIF162" s="1"/>
      <c r="SIG162" s="1"/>
      <c r="SIH162" s="1"/>
      <c r="SII162" s="1"/>
      <c r="SIJ162" s="1"/>
      <c r="SIK162" s="1"/>
      <c r="SIL162" s="1"/>
      <c r="SIM162" s="1"/>
      <c r="SIN162" s="1"/>
      <c r="SIO162" s="1"/>
      <c r="SIP162" s="1"/>
      <c r="SIQ162" s="1"/>
      <c r="SIR162" s="1"/>
      <c r="SIS162" s="1"/>
      <c r="SIT162" s="1"/>
      <c r="SIU162" s="1"/>
      <c r="SIV162" s="1"/>
      <c r="SIW162" s="1"/>
      <c r="SIX162" s="1"/>
      <c r="SIY162" s="1"/>
      <c r="SIZ162" s="1"/>
      <c r="SJA162" s="1"/>
      <c r="SJB162" s="1"/>
      <c r="SJC162" s="1"/>
      <c r="SJD162" s="1"/>
      <c r="SJE162" s="1"/>
      <c r="SJF162" s="1"/>
      <c r="SJG162" s="1"/>
      <c r="SJH162" s="1"/>
      <c r="SJI162" s="1"/>
      <c r="SJJ162" s="1"/>
      <c r="SJK162" s="1"/>
      <c r="SJL162" s="1"/>
      <c r="SJM162" s="1"/>
      <c r="SJN162" s="1"/>
      <c r="SJO162" s="1"/>
      <c r="SJP162" s="1"/>
      <c r="SJQ162" s="1"/>
      <c r="SJR162" s="1"/>
      <c r="SJS162" s="1"/>
      <c r="SJT162" s="1"/>
      <c r="SJU162" s="1"/>
      <c r="SJV162" s="1"/>
      <c r="SJW162" s="1"/>
      <c r="SJX162" s="1"/>
      <c r="SJY162" s="1"/>
      <c r="SJZ162" s="1"/>
      <c r="SKA162" s="1"/>
      <c r="SKB162" s="1"/>
      <c r="SKC162" s="1"/>
      <c r="SKD162" s="1"/>
      <c r="SKE162" s="1"/>
      <c r="SKF162" s="1"/>
      <c r="SKG162" s="1"/>
      <c r="SKH162" s="1"/>
      <c r="SKI162" s="1"/>
      <c r="SKJ162" s="1"/>
      <c r="SKK162" s="1"/>
      <c r="SKL162" s="1"/>
      <c r="SKM162" s="1"/>
      <c r="SKN162" s="1"/>
      <c r="SKO162" s="1"/>
      <c r="SKP162" s="1"/>
      <c r="SKQ162" s="1"/>
      <c r="SKR162" s="1"/>
      <c r="SKS162" s="1"/>
      <c r="SKT162" s="1"/>
      <c r="SKU162" s="1"/>
      <c r="SKV162" s="1"/>
      <c r="SKW162" s="1"/>
      <c r="SKX162" s="1"/>
      <c r="SKY162" s="1"/>
      <c r="SKZ162" s="1"/>
      <c r="SLA162" s="1"/>
      <c r="SLB162" s="1"/>
      <c r="SLC162" s="1"/>
      <c r="SLD162" s="1"/>
      <c r="SLE162" s="1"/>
      <c r="SLF162" s="1"/>
      <c r="SLG162" s="1"/>
      <c r="SLH162" s="1"/>
      <c r="SLI162" s="1"/>
      <c r="SLJ162" s="1"/>
      <c r="SLK162" s="1"/>
      <c r="SLL162" s="1"/>
      <c r="SLM162" s="1"/>
      <c r="SLN162" s="1"/>
      <c r="SLO162" s="1"/>
      <c r="SLP162" s="1"/>
      <c r="SLQ162" s="1"/>
      <c r="SLR162" s="1"/>
      <c r="SLS162" s="1"/>
      <c r="SLT162" s="1"/>
      <c r="SLU162" s="1"/>
      <c r="SLV162" s="1"/>
      <c r="SLW162" s="1"/>
      <c r="SLX162" s="1"/>
      <c r="SLY162" s="1"/>
      <c r="SLZ162" s="1"/>
      <c r="SMA162" s="1"/>
      <c r="SMB162" s="1"/>
      <c r="SMC162" s="1"/>
      <c r="SMD162" s="1"/>
      <c r="SME162" s="1"/>
      <c r="SMF162" s="1"/>
      <c r="SMG162" s="1"/>
      <c r="SMH162" s="1"/>
      <c r="SMI162" s="1"/>
      <c r="SMJ162" s="1"/>
      <c r="SMK162" s="1"/>
      <c r="SML162" s="1"/>
      <c r="SMM162" s="1"/>
      <c r="SMN162" s="1"/>
      <c r="SMO162" s="1"/>
      <c r="SMP162" s="1"/>
      <c r="SMQ162" s="1"/>
      <c r="SMR162" s="1"/>
      <c r="SMS162" s="1"/>
      <c r="SMT162" s="1"/>
      <c r="SMU162" s="1"/>
      <c r="SMV162" s="1"/>
      <c r="SMW162" s="1"/>
      <c r="SMX162" s="1"/>
      <c r="SMY162" s="1"/>
      <c r="SMZ162" s="1"/>
      <c r="SNA162" s="1"/>
      <c r="SNB162" s="1"/>
      <c r="SNC162" s="1"/>
      <c r="SND162" s="1"/>
      <c r="SNE162" s="1"/>
      <c r="SNF162" s="1"/>
      <c r="SNG162" s="1"/>
      <c r="SNH162" s="1"/>
      <c r="SNI162" s="1"/>
      <c r="SNJ162" s="1"/>
      <c r="SNK162" s="1"/>
      <c r="SNL162" s="1"/>
      <c r="SNM162" s="1"/>
      <c r="SNN162" s="1"/>
      <c r="SNO162" s="1"/>
      <c r="SNP162" s="1"/>
      <c r="SNQ162" s="1"/>
      <c r="SNR162" s="1"/>
      <c r="SNS162" s="1"/>
      <c r="SNT162" s="1"/>
      <c r="SNU162" s="1"/>
      <c r="SNV162" s="1"/>
      <c r="SNW162" s="1"/>
      <c r="SNX162" s="1"/>
      <c r="SNY162" s="1"/>
      <c r="SNZ162" s="1"/>
      <c r="SOA162" s="1"/>
      <c r="SOB162" s="1"/>
      <c r="SOC162" s="1"/>
      <c r="SOD162" s="1"/>
      <c r="SOE162" s="1"/>
      <c r="SOF162" s="1"/>
      <c r="SOG162" s="1"/>
      <c r="SOH162" s="1"/>
      <c r="SOI162" s="1"/>
      <c r="SOJ162" s="1"/>
      <c r="SOK162" s="1"/>
      <c r="SOL162" s="1"/>
      <c r="SOM162" s="1"/>
      <c r="SON162" s="1"/>
      <c r="SOO162" s="1"/>
      <c r="SOP162" s="1"/>
      <c r="SOQ162" s="1"/>
      <c r="SOR162" s="1"/>
      <c r="SOS162" s="1"/>
      <c r="SOT162" s="1"/>
      <c r="SOU162" s="1"/>
      <c r="SOV162" s="1"/>
      <c r="SOW162" s="1"/>
      <c r="SOX162" s="1"/>
      <c r="SOY162" s="1"/>
      <c r="SOZ162" s="1"/>
      <c r="SPA162" s="1"/>
      <c r="SPB162" s="1"/>
      <c r="SPC162" s="1"/>
      <c r="SPD162" s="1"/>
      <c r="SPE162" s="1"/>
      <c r="SPF162" s="1"/>
      <c r="SPG162" s="1"/>
      <c r="SPH162" s="1"/>
      <c r="SPI162" s="1"/>
      <c r="SPJ162" s="1"/>
      <c r="SPK162" s="1"/>
      <c r="SPL162" s="1"/>
      <c r="SPM162" s="1"/>
      <c r="SPN162" s="1"/>
      <c r="SPO162" s="1"/>
      <c r="SPP162" s="1"/>
      <c r="SPQ162" s="1"/>
      <c r="SPR162" s="1"/>
      <c r="SPS162" s="1"/>
      <c r="SPT162" s="1"/>
      <c r="SPU162" s="1"/>
      <c r="SPV162" s="1"/>
      <c r="SPW162" s="1"/>
      <c r="SPX162" s="1"/>
      <c r="SPY162" s="1"/>
      <c r="SPZ162" s="1"/>
      <c r="SQA162" s="1"/>
      <c r="SQB162" s="1"/>
      <c r="SQC162" s="1"/>
      <c r="SQD162" s="1"/>
      <c r="SQE162" s="1"/>
      <c r="SQF162" s="1"/>
      <c r="SQG162" s="1"/>
      <c r="SQH162" s="1"/>
      <c r="SQI162" s="1"/>
      <c r="SQJ162" s="1"/>
      <c r="SQK162" s="1"/>
      <c r="SQL162" s="1"/>
      <c r="SQM162" s="1"/>
      <c r="SQN162" s="1"/>
      <c r="SQO162" s="1"/>
      <c r="SQP162" s="1"/>
      <c r="SQQ162" s="1"/>
      <c r="SQR162" s="1"/>
      <c r="SQS162" s="1"/>
      <c r="SQT162" s="1"/>
      <c r="SQU162" s="1"/>
      <c r="SQV162" s="1"/>
      <c r="SQW162" s="1"/>
      <c r="SQX162" s="1"/>
      <c r="SQY162" s="1"/>
      <c r="SQZ162" s="1"/>
      <c r="SRA162" s="1"/>
      <c r="SRB162" s="1"/>
      <c r="SRC162" s="1"/>
      <c r="SRD162" s="1"/>
      <c r="SRE162" s="1"/>
      <c r="SRF162" s="1"/>
      <c r="SRG162" s="1"/>
      <c r="SRH162" s="1"/>
      <c r="SRI162" s="1"/>
      <c r="SRJ162" s="1"/>
      <c r="SRK162" s="1"/>
      <c r="SRL162" s="1"/>
      <c r="SRM162" s="1"/>
      <c r="SRN162" s="1"/>
      <c r="SRO162" s="1"/>
      <c r="SRP162" s="1"/>
      <c r="SRQ162" s="1"/>
      <c r="SRR162" s="1"/>
      <c r="SRS162" s="1"/>
      <c r="SRT162" s="1"/>
      <c r="SRU162" s="1"/>
      <c r="SRV162" s="1"/>
      <c r="SRW162" s="1"/>
      <c r="SRX162" s="1"/>
      <c r="SRY162" s="1"/>
      <c r="SRZ162" s="1"/>
      <c r="SSA162" s="1"/>
      <c r="SSB162" s="1"/>
      <c r="SSC162" s="1"/>
      <c r="SSD162" s="1"/>
      <c r="SSE162" s="1"/>
      <c r="SSF162" s="1"/>
      <c r="SSG162" s="1"/>
      <c r="SSH162" s="1"/>
      <c r="SSI162" s="1"/>
      <c r="SSJ162" s="1"/>
      <c r="SSK162" s="1"/>
      <c r="SSL162" s="1"/>
      <c r="SSM162" s="1"/>
      <c r="SSN162" s="1"/>
      <c r="SSO162" s="1"/>
      <c r="SSP162" s="1"/>
      <c r="SSQ162" s="1"/>
      <c r="SSR162" s="1"/>
      <c r="SSS162" s="1"/>
      <c r="SST162" s="1"/>
      <c r="SSU162" s="1"/>
      <c r="SSV162" s="1"/>
      <c r="SSW162" s="1"/>
      <c r="SSX162" s="1"/>
      <c r="SSY162" s="1"/>
      <c r="SSZ162" s="1"/>
      <c r="STA162" s="1"/>
      <c r="STB162" s="1"/>
      <c r="STC162" s="1"/>
      <c r="STD162" s="1"/>
      <c r="STE162" s="1"/>
      <c r="STF162" s="1"/>
      <c r="STG162" s="1"/>
      <c r="STH162" s="1"/>
      <c r="STI162" s="1"/>
      <c r="STJ162" s="1"/>
      <c r="STK162" s="1"/>
      <c r="STL162" s="1"/>
      <c r="STM162" s="1"/>
      <c r="STN162" s="1"/>
      <c r="STO162" s="1"/>
      <c r="STP162" s="1"/>
      <c r="STQ162" s="1"/>
      <c r="STR162" s="1"/>
      <c r="STS162" s="1"/>
      <c r="STT162" s="1"/>
      <c r="STU162" s="1"/>
      <c r="STV162" s="1"/>
      <c r="STW162" s="1"/>
      <c r="STX162" s="1"/>
      <c r="STY162" s="1"/>
      <c r="STZ162" s="1"/>
      <c r="SUA162" s="1"/>
      <c r="SUB162" s="1"/>
      <c r="SUC162" s="1"/>
      <c r="SUD162" s="1"/>
      <c r="SUE162" s="1"/>
      <c r="SUF162" s="1"/>
      <c r="SUG162" s="1"/>
      <c r="SUH162" s="1"/>
      <c r="SUI162" s="1"/>
      <c r="SUJ162" s="1"/>
      <c r="SUK162" s="1"/>
      <c r="SUL162" s="1"/>
      <c r="SUM162" s="1"/>
      <c r="SUN162" s="1"/>
      <c r="SUO162" s="1"/>
      <c r="SUP162" s="1"/>
      <c r="SUQ162" s="1"/>
      <c r="SUR162" s="1"/>
      <c r="SUS162" s="1"/>
      <c r="SUT162" s="1"/>
      <c r="SUU162" s="1"/>
      <c r="SUV162" s="1"/>
      <c r="SUW162" s="1"/>
      <c r="SUX162" s="1"/>
      <c r="SUY162" s="1"/>
      <c r="SUZ162" s="1"/>
      <c r="SVA162" s="1"/>
      <c r="SVB162" s="1"/>
      <c r="SVC162" s="1"/>
      <c r="SVD162" s="1"/>
      <c r="SVE162" s="1"/>
      <c r="SVF162" s="1"/>
      <c r="SVG162" s="1"/>
      <c r="SVH162" s="1"/>
      <c r="SVI162" s="1"/>
      <c r="SVJ162" s="1"/>
      <c r="SVK162" s="1"/>
      <c r="SVL162" s="1"/>
      <c r="SVM162" s="1"/>
      <c r="SVN162" s="1"/>
      <c r="SVO162" s="1"/>
      <c r="SVP162" s="1"/>
      <c r="SVQ162" s="1"/>
      <c r="SVR162" s="1"/>
      <c r="SVS162" s="1"/>
      <c r="SVT162" s="1"/>
      <c r="SVU162" s="1"/>
      <c r="SVV162" s="1"/>
      <c r="SVW162" s="1"/>
      <c r="SVX162" s="1"/>
      <c r="SVY162" s="1"/>
      <c r="SVZ162" s="1"/>
      <c r="SWA162" s="1"/>
      <c r="SWB162" s="1"/>
      <c r="SWC162" s="1"/>
      <c r="SWD162" s="1"/>
      <c r="SWE162" s="1"/>
      <c r="SWF162" s="1"/>
      <c r="SWG162" s="1"/>
      <c r="SWH162" s="1"/>
      <c r="SWI162" s="1"/>
      <c r="SWJ162" s="1"/>
      <c r="SWK162" s="1"/>
      <c r="SWL162" s="1"/>
      <c r="SWM162" s="1"/>
      <c r="SWN162" s="1"/>
      <c r="SWO162" s="1"/>
      <c r="SWP162" s="1"/>
      <c r="SWQ162" s="1"/>
      <c r="SWR162" s="1"/>
      <c r="SWS162" s="1"/>
      <c r="SWT162" s="1"/>
      <c r="SWU162" s="1"/>
      <c r="SWV162" s="1"/>
      <c r="SWW162" s="1"/>
      <c r="SWX162" s="1"/>
      <c r="SWY162" s="1"/>
      <c r="SWZ162" s="1"/>
      <c r="SXA162" s="1"/>
      <c r="SXB162" s="1"/>
      <c r="SXC162" s="1"/>
      <c r="SXD162" s="1"/>
      <c r="SXE162" s="1"/>
      <c r="SXF162" s="1"/>
      <c r="SXG162" s="1"/>
      <c r="SXH162" s="1"/>
      <c r="SXI162" s="1"/>
      <c r="SXJ162" s="1"/>
      <c r="SXK162" s="1"/>
      <c r="SXL162" s="1"/>
      <c r="SXM162" s="1"/>
      <c r="SXN162" s="1"/>
      <c r="SXO162" s="1"/>
      <c r="SXP162" s="1"/>
      <c r="SXQ162" s="1"/>
      <c r="SXR162" s="1"/>
      <c r="SXS162" s="1"/>
      <c r="SXT162" s="1"/>
      <c r="SXU162" s="1"/>
      <c r="SXV162" s="1"/>
      <c r="SXW162" s="1"/>
      <c r="SXX162" s="1"/>
      <c r="SXY162" s="1"/>
      <c r="SXZ162" s="1"/>
      <c r="SYA162" s="1"/>
      <c r="SYB162" s="1"/>
      <c r="SYC162" s="1"/>
      <c r="SYD162" s="1"/>
      <c r="SYE162" s="1"/>
      <c r="SYF162" s="1"/>
      <c r="SYG162" s="1"/>
      <c r="SYH162" s="1"/>
      <c r="SYI162" s="1"/>
      <c r="SYJ162" s="1"/>
      <c r="SYK162" s="1"/>
      <c r="SYL162" s="1"/>
      <c r="SYM162" s="1"/>
      <c r="SYN162" s="1"/>
      <c r="SYO162" s="1"/>
      <c r="SYP162" s="1"/>
      <c r="SYQ162" s="1"/>
      <c r="SYR162" s="1"/>
      <c r="SYS162" s="1"/>
      <c r="SYT162" s="1"/>
      <c r="SYU162" s="1"/>
      <c r="SYV162" s="1"/>
      <c r="SYW162" s="1"/>
      <c r="SYX162" s="1"/>
      <c r="SYY162" s="1"/>
      <c r="SYZ162" s="1"/>
      <c r="SZA162" s="1"/>
      <c r="SZB162" s="1"/>
      <c r="SZC162" s="1"/>
      <c r="SZD162" s="1"/>
      <c r="SZE162" s="1"/>
      <c r="SZF162" s="1"/>
      <c r="SZG162" s="1"/>
      <c r="SZH162" s="1"/>
      <c r="SZI162" s="1"/>
      <c r="SZJ162" s="1"/>
      <c r="SZK162" s="1"/>
      <c r="SZL162" s="1"/>
      <c r="SZM162" s="1"/>
      <c r="SZN162" s="1"/>
      <c r="SZO162" s="1"/>
      <c r="SZP162" s="1"/>
      <c r="SZQ162" s="1"/>
      <c r="SZR162" s="1"/>
      <c r="SZS162" s="1"/>
      <c r="SZT162" s="1"/>
      <c r="SZU162" s="1"/>
      <c r="SZV162" s="1"/>
      <c r="SZW162" s="1"/>
      <c r="SZX162" s="1"/>
      <c r="SZY162" s="1"/>
      <c r="SZZ162" s="1"/>
      <c r="TAA162" s="1"/>
      <c r="TAB162" s="1"/>
      <c r="TAC162" s="1"/>
      <c r="TAD162" s="1"/>
      <c r="TAE162" s="1"/>
      <c r="TAF162" s="1"/>
      <c r="TAG162" s="1"/>
      <c r="TAH162" s="1"/>
      <c r="TAI162" s="1"/>
      <c r="TAJ162" s="1"/>
      <c r="TAK162" s="1"/>
      <c r="TAL162" s="1"/>
      <c r="TAM162" s="1"/>
      <c r="TAN162" s="1"/>
      <c r="TAO162" s="1"/>
      <c r="TAP162" s="1"/>
      <c r="TAQ162" s="1"/>
      <c r="TAR162" s="1"/>
      <c r="TAS162" s="1"/>
      <c r="TAT162" s="1"/>
      <c r="TAU162" s="1"/>
      <c r="TAV162" s="1"/>
      <c r="TAW162" s="1"/>
      <c r="TAX162" s="1"/>
      <c r="TAY162" s="1"/>
      <c r="TAZ162" s="1"/>
      <c r="TBA162" s="1"/>
      <c r="TBB162" s="1"/>
      <c r="TBC162" s="1"/>
      <c r="TBD162" s="1"/>
      <c r="TBE162" s="1"/>
      <c r="TBF162" s="1"/>
      <c r="TBG162" s="1"/>
      <c r="TBH162" s="1"/>
      <c r="TBI162" s="1"/>
      <c r="TBJ162" s="1"/>
      <c r="TBK162" s="1"/>
      <c r="TBL162" s="1"/>
      <c r="TBM162" s="1"/>
      <c r="TBN162" s="1"/>
      <c r="TBO162" s="1"/>
      <c r="TBP162" s="1"/>
      <c r="TBQ162" s="1"/>
      <c r="TBR162" s="1"/>
      <c r="TBS162" s="1"/>
      <c r="TBT162" s="1"/>
      <c r="TBU162" s="1"/>
      <c r="TBV162" s="1"/>
      <c r="TBW162" s="1"/>
      <c r="TBX162" s="1"/>
      <c r="TBY162" s="1"/>
      <c r="TBZ162" s="1"/>
      <c r="TCA162" s="1"/>
      <c r="TCB162" s="1"/>
      <c r="TCC162" s="1"/>
      <c r="TCD162" s="1"/>
      <c r="TCE162" s="1"/>
      <c r="TCF162" s="1"/>
      <c r="TCG162" s="1"/>
      <c r="TCH162" s="1"/>
      <c r="TCI162" s="1"/>
      <c r="TCJ162" s="1"/>
      <c r="TCK162" s="1"/>
      <c r="TCL162" s="1"/>
      <c r="TCM162" s="1"/>
      <c r="TCN162" s="1"/>
      <c r="TCO162" s="1"/>
      <c r="TCP162" s="1"/>
      <c r="TCQ162" s="1"/>
      <c r="TCR162" s="1"/>
      <c r="TCS162" s="1"/>
      <c r="TCT162" s="1"/>
      <c r="TCU162" s="1"/>
      <c r="TCV162" s="1"/>
      <c r="TCW162" s="1"/>
      <c r="TCX162" s="1"/>
      <c r="TCY162" s="1"/>
      <c r="TCZ162" s="1"/>
      <c r="TDA162" s="1"/>
      <c r="TDB162" s="1"/>
      <c r="TDC162" s="1"/>
      <c r="TDD162" s="1"/>
      <c r="TDE162" s="1"/>
      <c r="TDF162" s="1"/>
      <c r="TDG162" s="1"/>
      <c r="TDH162" s="1"/>
      <c r="TDI162" s="1"/>
      <c r="TDJ162" s="1"/>
      <c r="TDK162" s="1"/>
      <c r="TDL162" s="1"/>
      <c r="TDM162" s="1"/>
      <c r="TDN162" s="1"/>
      <c r="TDO162" s="1"/>
      <c r="TDP162" s="1"/>
      <c r="TDQ162" s="1"/>
      <c r="TDR162" s="1"/>
      <c r="TDS162" s="1"/>
      <c r="TDT162" s="1"/>
      <c r="TDU162" s="1"/>
      <c r="TDV162" s="1"/>
      <c r="TDW162" s="1"/>
      <c r="TDX162" s="1"/>
      <c r="TDY162" s="1"/>
      <c r="TDZ162" s="1"/>
      <c r="TEA162" s="1"/>
      <c r="TEB162" s="1"/>
      <c r="TEC162" s="1"/>
      <c r="TED162" s="1"/>
      <c r="TEE162" s="1"/>
      <c r="TEF162" s="1"/>
      <c r="TEG162" s="1"/>
      <c r="TEH162" s="1"/>
      <c r="TEI162" s="1"/>
      <c r="TEJ162" s="1"/>
      <c r="TEK162" s="1"/>
      <c r="TEL162" s="1"/>
      <c r="TEM162" s="1"/>
      <c r="TEN162" s="1"/>
      <c r="TEO162" s="1"/>
      <c r="TEP162" s="1"/>
      <c r="TEQ162" s="1"/>
      <c r="TER162" s="1"/>
      <c r="TES162" s="1"/>
      <c r="TET162" s="1"/>
      <c r="TEU162" s="1"/>
      <c r="TEV162" s="1"/>
      <c r="TEW162" s="1"/>
      <c r="TEX162" s="1"/>
      <c r="TEY162" s="1"/>
      <c r="TEZ162" s="1"/>
      <c r="TFA162" s="1"/>
      <c r="TFB162" s="1"/>
      <c r="TFC162" s="1"/>
      <c r="TFD162" s="1"/>
      <c r="TFE162" s="1"/>
      <c r="TFF162" s="1"/>
      <c r="TFG162" s="1"/>
      <c r="TFH162" s="1"/>
      <c r="TFI162" s="1"/>
      <c r="TFJ162" s="1"/>
      <c r="TFK162" s="1"/>
      <c r="TFL162" s="1"/>
      <c r="TFM162" s="1"/>
      <c r="TFN162" s="1"/>
      <c r="TFO162" s="1"/>
      <c r="TFP162" s="1"/>
      <c r="TFQ162" s="1"/>
      <c r="TFR162" s="1"/>
      <c r="TFS162" s="1"/>
      <c r="TFT162" s="1"/>
      <c r="TFU162" s="1"/>
      <c r="TFV162" s="1"/>
      <c r="TFW162" s="1"/>
      <c r="TFX162" s="1"/>
      <c r="TFY162" s="1"/>
      <c r="TFZ162" s="1"/>
      <c r="TGA162" s="1"/>
      <c r="TGB162" s="1"/>
      <c r="TGC162" s="1"/>
      <c r="TGD162" s="1"/>
      <c r="TGE162" s="1"/>
      <c r="TGF162" s="1"/>
      <c r="TGG162" s="1"/>
      <c r="TGH162" s="1"/>
      <c r="TGI162" s="1"/>
      <c r="TGJ162" s="1"/>
      <c r="TGK162" s="1"/>
      <c r="TGL162" s="1"/>
      <c r="TGM162" s="1"/>
      <c r="TGN162" s="1"/>
      <c r="TGO162" s="1"/>
      <c r="TGP162" s="1"/>
      <c r="TGQ162" s="1"/>
      <c r="TGR162" s="1"/>
      <c r="TGS162" s="1"/>
      <c r="TGT162" s="1"/>
      <c r="TGU162" s="1"/>
      <c r="TGV162" s="1"/>
      <c r="TGW162" s="1"/>
      <c r="TGX162" s="1"/>
      <c r="TGY162" s="1"/>
      <c r="TGZ162" s="1"/>
      <c r="THA162" s="1"/>
      <c r="THB162" s="1"/>
      <c r="THC162" s="1"/>
      <c r="THD162" s="1"/>
      <c r="THE162" s="1"/>
      <c r="THF162" s="1"/>
      <c r="THG162" s="1"/>
      <c r="THH162" s="1"/>
      <c r="THI162" s="1"/>
      <c r="THJ162" s="1"/>
      <c r="THK162" s="1"/>
      <c r="THL162" s="1"/>
      <c r="THM162" s="1"/>
      <c r="THN162" s="1"/>
      <c r="THO162" s="1"/>
      <c r="THP162" s="1"/>
      <c r="THQ162" s="1"/>
      <c r="THR162" s="1"/>
      <c r="THS162" s="1"/>
      <c r="THT162" s="1"/>
      <c r="THU162" s="1"/>
      <c r="THV162" s="1"/>
      <c r="THW162" s="1"/>
      <c r="THX162" s="1"/>
      <c r="THY162" s="1"/>
      <c r="THZ162" s="1"/>
      <c r="TIA162" s="1"/>
      <c r="TIB162" s="1"/>
      <c r="TIC162" s="1"/>
      <c r="TID162" s="1"/>
      <c r="TIE162" s="1"/>
      <c r="TIF162" s="1"/>
      <c r="TIG162" s="1"/>
      <c r="TIH162" s="1"/>
      <c r="TII162" s="1"/>
      <c r="TIJ162" s="1"/>
      <c r="TIK162" s="1"/>
      <c r="TIL162" s="1"/>
      <c r="TIM162" s="1"/>
      <c r="TIN162" s="1"/>
      <c r="TIO162" s="1"/>
      <c r="TIP162" s="1"/>
      <c r="TIQ162" s="1"/>
      <c r="TIR162" s="1"/>
      <c r="TIS162" s="1"/>
      <c r="TIT162" s="1"/>
      <c r="TIU162" s="1"/>
      <c r="TIV162" s="1"/>
      <c r="TIW162" s="1"/>
      <c r="TIX162" s="1"/>
      <c r="TIY162" s="1"/>
      <c r="TIZ162" s="1"/>
      <c r="TJA162" s="1"/>
      <c r="TJB162" s="1"/>
      <c r="TJC162" s="1"/>
      <c r="TJD162" s="1"/>
      <c r="TJE162" s="1"/>
      <c r="TJF162" s="1"/>
      <c r="TJG162" s="1"/>
      <c r="TJH162" s="1"/>
      <c r="TJI162" s="1"/>
      <c r="TJJ162" s="1"/>
      <c r="TJK162" s="1"/>
      <c r="TJL162" s="1"/>
      <c r="TJM162" s="1"/>
      <c r="TJN162" s="1"/>
      <c r="TJO162" s="1"/>
      <c r="TJP162" s="1"/>
      <c r="TJQ162" s="1"/>
      <c r="TJR162" s="1"/>
      <c r="TJS162" s="1"/>
      <c r="TJT162" s="1"/>
      <c r="TJU162" s="1"/>
      <c r="TJV162" s="1"/>
      <c r="TJW162" s="1"/>
      <c r="TJX162" s="1"/>
      <c r="TJY162" s="1"/>
      <c r="TJZ162" s="1"/>
      <c r="TKA162" s="1"/>
      <c r="TKB162" s="1"/>
      <c r="TKC162" s="1"/>
      <c r="TKD162" s="1"/>
      <c r="TKE162" s="1"/>
      <c r="TKF162" s="1"/>
      <c r="TKG162" s="1"/>
      <c r="TKH162" s="1"/>
      <c r="TKI162" s="1"/>
      <c r="TKJ162" s="1"/>
      <c r="TKK162" s="1"/>
      <c r="TKL162" s="1"/>
      <c r="TKM162" s="1"/>
      <c r="TKN162" s="1"/>
      <c r="TKO162" s="1"/>
      <c r="TKP162" s="1"/>
      <c r="TKQ162" s="1"/>
      <c r="TKR162" s="1"/>
      <c r="TKS162" s="1"/>
      <c r="TKT162" s="1"/>
      <c r="TKU162" s="1"/>
      <c r="TKV162" s="1"/>
      <c r="TKW162" s="1"/>
      <c r="TKX162" s="1"/>
      <c r="TKY162" s="1"/>
      <c r="TKZ162" s="1"/>
      <c r="TLA162" s="1"/>
      <c r="TLB162" s="1"/>
      <c r="TLC162" s="1"/>
      <c r="TLD162" s="1"/>
      <c r="TLE162" s="1"/>
      <c r="TLF162" s="1"/>
      <c r="TLG162" s="1"/>
      <c r="TLH162" s="1"/>
      <c r="TLI162" s="1"/>
      <c r="TLJ162" s="1"/>
      <c r="TLK162" s="1"/>
      <c r="TLL162" s="1"/>
      <c r="TLM162" s="1"/>
      <c r="TLN162" s="1"/>
      <c r="TLO162" s="1"/>
      <c r="TLP162" s="1"/>
      <c r="TLQ162" s="1"/>
      <c r="TLR162" s="1"/>
      <c r="TLS162" s="1"/>
      <c r="TLT162" s="1"/>
      <c r="TLU162" s="1"/>
      <c r="TLV162" s="1"/>
      <c r="TLW162" s="1"/>
      <c r="TLX162" s="1"/>
      <c r="TLY162" s="1"/>
      <c r="TLZ162" s="1"/>
      <c r="TMA162" s="1"/>
      <c r="TMB162" s="1"/>
      <c r="TMC162" s="1"/>
      <c r="TMD162" s="1"/>
      <c r="TME162" s="1"/>
      <c r="TMF162" s="1"/>
      <c r="TMG162" s="1"/>
      <c r="TMH162" s="1"/>
      <c r="TMI162" s="1"/>
      <c r="TMJ162" s="1"/>
      <c r="TMK162" s="1"/>
      <c r="TML162" s="1"/>
      <c r="TMM162" s="1"/>
      <c r="TMN162" s="1"/>
      <c r="TMO162" s="1"/>
      <c r="TMP162" s="1"/>
      <c r="TMQ162" s="1"/>
      <c r="TMR162" s="1"/>
      <c r="TMS162" s="1"/>
      <c r="TMT162" s="1"/>
      <c r="TMU162" s="1"/>
      <c r="TMV162" s="1"/>
      <c r="TMW162" s="1"/>
      <c r="TMX162" s="1"/>
      <c r="TMY162" s="1"/>
      <c r="TMZ162" s="1"/>
      <c r="TNA162" s="1"/>
      <c r="TNB162" s="1"/>
      <c r="TNC162" s="1"/>
      <c r="TND162" s="1"/>
      <c r="TNE162" s="1"/>
      <c r="TNF162" s="1"/>
      <c r="TNG162" s="1"/>
      <c r="TNH162" s="1"/>
      <c r="TNI162" s="1"/>
      <c r="TNJ162" s="1"/>
      <c r="TNK162" s="1"/>
      <c r="TNL162" s="1"/>
      <c r="TNM162" s="1"/>
      <c r="TNN162" s="1"/>
      <c r="TNO162" s="1"/>
      <c r="TNP162" s="1"/>
      <c r="TNQ162" s="1"/>
      <c r="TNR162" s="1"/>
      <c r="TNS162" s="1"/>
      <c r="TNT162" s="1"/>
      <c r="TNU162" s="1"/>
      <c r="TNV162" s="1"/>
      <c r="TNW162" s="1"/>
      <c r="TNX162" s="1"/>
      <c r="TNY162" s="1"/>
      <c r="TNZ162" s="1"/>
      <c r="TOA162" s="1"/>
      <c r="TOB162" s="1"/>
      <c r="TOC162" s="1"/>
      <c r="TOD162" s="1"/>
      <c r="TOE162" s="1"/>
      <c r="TOF162" s="1"/>
      <c r="TOG162" s="1"/>
      <c r="TOH162" s="1"/>
      <c r="TOI162" s="1"/>
      <c r="TOJ162" s="1"/>
      <c r="TOK162" s="1"/>
      <c r="TOL162" s="1"/>
      <c r="TOM162" s="1"/>
      <c r="TON162" s="1"/>
      <c r="TOO162" s="1"/>
      <c r="TOP162" s="1"/>
      <c r="TOQ162" s="1"/>
      <c r="TOR162" s="1"/>
      <c r="TOS162" s="1"/>
      <c r="TOT162" s="1"/>
      <c r="TOU162" s="1"/>
      <c r="TOV162" s="1"/>
      <c r="TOW162" s="1"/>
      <c r="TOX162" s="1"/>
      <c r="TOY162" s="1"/>
      <c r="TOZ162" s="1"/>
      <c r="TPA162" s="1"/>
      <c r="TPB162" s="1"/>
      <c r="TPC162" s="1"/>
      <c r="TPD162" s="1"/>
      <c r="TPE162" s="1"/>
      <c r="TPF162" s="1"/>
      <c r="TPG162" s="1"/>
      <c r="TPH162" s="1"/>
      <c r="TPI162" s="1"/>
      <c r="TPJ162" s="1"/>
      <c r="TPK162" s="1"/>
      <c r="TPL162" s="1"/>
      <c r="TPM162" s="1"/>
      <c r="TPN162" s="1"/>
      <c r="TPO162" s="1"/>
      <c r="TPP162" s="1"/>
      <c r="TPQ162" s="1"/>
      <c r="TPR162" s="1"/>
      <c r="TPS162" s="1"/>
      <c r="TPT162" s="1"/>
      <c r="TPU162" s="1"/>
      <c r="TPV162" s="1"/>
      <c r="TPW162" s="1"/>
      <c r="TPX162" s="1"/>
      <c r="TPY162" s="1"/>
      <c r="TPZ162" s="1"/>
      <c r="TQA162" s="1"/>
      <c r="TQB162" s="1"/>
      <c r="TQC162" s="1"/>
      <c r="TQD162" s="1"/>
      <c r="TQE162" s="1"/>
      <c r="TQF162" s="1"/>
      <c r="TQG162" s="1"/>
      <c r="TQH162" s="1"/>
      <c r="TQI162" s="1"/>
      <c r="TQJ162" s="1"/>
      <c r="TQK162" s="1"/>
      <c r="TQL162" s="1"/>
      <c r="TQM162" s="1"/>
      <c r="TQN162" s="1"/>
      <c r="TQO162" s="1"/>
      <c r="TQP162" s="1"/>
      <c r="TQQ162" s="1"/>
      <c r="TQR162" s="1"/>
      <c r="TQS162" s="1"/>
      <c r="TQT162" s="1"/>
      <c r="TQU162" s="1"/>
      <c r="TQV162" s="1"/>
      <c r="TQW162" s="1"/>
      <c r="TQX162" s="1"/>
      <c r="TQY162" s="1"/>
      <c r="TQZ162" s="1"/>
      <c r="TRA162" s="1"/>
      <c r="TRB162" s="1"/>
      <c r="TRC162" s="1"/>
      <c r="TRD162" s="1"/>
      <c r="TRE162" s="1"/>
      <c r="TRF162" s="1"/>
      <c r="TRG162" s="1"/>
      <c r="TRH162" s="1"/>
      <c r="TRI162" s="1"/>
      <c r="TRJ162" s="1"/>
      <c r="TRK162" s="1"/>
      <c r="TRL162" s="1"/>
      <c r="TRM162" s="1"/>
      <c r="TRN162" s="1"/>
      <c r="TRO162" s="1"/>
      <c r="TRP162" s="1"/>
      <c r="TRQ162" s="1"/>
      <c r="TRR162" s="1"/>
      <c r="TRS162" s="1"/>
      <c r="TRT162" s="1"/>
      <c r="TRU162" s="1"/>
      <c r="TRV162" s="1"/>
      <c r="TRW162" s="1"/>
      <c r="TRX162" s="1"/>
      <c r="TRY162" s="1"/>
      <c r="TRZ162" s="1"/>
      <c r="TSA162" s="1"/>
      <c r="TSB162" s="1"/>
      <c r="TSC162" s="1"/>
      <c r="TSD162" s="1"/>
      <c r="TSE162" s="1"/>
      <c r="TSF162" s="1"/>
      <c r="TSG162" s="1"/>
      <c r="TSH162" s="1"/>
      <c r="TSI162" s="1"/>
      <c r="TSJ162" s="1"/>
      <c r="TSK162" s="1"/>
      <c r="TSL162" s="1"/>
      <c r="TSM162" s="1"/>
      <c r="TSN162" s="1"/>
      <c r="TSO162" s="1"/>
      <c r="TSP162" s="1"/>
      <c r="TSQ162" s="1"/>
      <c r="TSR162" s="1"/>
      <c r="TSS162" s="1"/>
      <c r="TST162" s="1"/>
      <c r="TSU162" s="1"/>
      <c r="TSV162" s="1"/>
      <c r="TSW162" s="1"/>
      <c r="TSX162" s="1"/>
      <c r="TSY162" s="1"/>
      <c r="TSZ162" s="1"/>
      <c r="TTA162" s="1"/>
      <c r="TTB162" s="1"/>
      <c r="TTC162" s="1"/>
      <c r="TTD162" s="1"/>
      <c r="TTE162" s="1"/>
      <c r="TTF162" s="1"/>
      <c r="TTG162" s="1"/>
      <c r="TTH162" s="1"/>
      <c r="TTI162" s="1"/>
      <c r="TTJ162" s="1"/>
      <c r="TTK162" s="1"/>
      <c r="TTL162" s="1"/>
      <c r="TTM162" s="1"/>
      <c r="TTN162" s="1"/>
      <c r="TTO162" s="1"/>
      <c r="TTP162" s="1"/>
      <c r="TTQ162" s="1"/>
      <c r="TTR162" s="1"/>
      <c r="TTS162" s="1"/>
      <c r="TTT162" s="1"/>
      <c r="TTU162" s="1"/>
      <c r="TTV162" s="1"/>
      <c r="TTW162" s="1"/>
      <c r="TTX162" s="1"/>
      <c r="TTY162" s="1"/>
      <c r="TTZ162" s="1"/>
      <c r="TUA162" s="1"/>
      <c r="TUB162" s="1"/>
      <c r="TUC162" s="1"/>
      <c r="TUD162" s="1"/>
      <c r="TUE162" s="1"/>
      <c r="TUF162" s="1"/>
      <c r="TUG162" s="1"/>
      <c r="TUH162" s="1"/>
      <c r="TUI162" s="1"/>
      <c r="TUJ162" s="1"/>
      <c r="TUK162" s="1"/>
      <c r="TUL162" s="1"/>
      <c r="TUM162" s="1"/>
      <c r="TUN162" s="1"/>
      <c r="TUO162" s="1"/>
      <c r="TUP162" s="1"/>
      <c r="TUQ162" s="1"/>
      <c r="TUR162" s="1"/>
      <c r="TUS162" s="1"/>
      <c r="TUT162" s="1"/>
      <c r="TUU162" s="1"/>
      <c r="TUV162" s="1"/>
      <c r="TUW162" s="1"/>
      <c r="TUX162" s="1"/>
      <c r="TUY162" s="1"/>
      <c r="TUZ162" s="1"/>
      <c r="TVA162" s="1"/>
      <c r="TVB162" s="1"/>
      <c r="TVC162" s="1"/>
      <c r="TVD162" s="1"/>
      <c r="TVE162" s="1"/>
      <c r="TVF162" s="1"/>
      <c r="TVG162" s="1"/>
      <c r="TVH162" s="1"/>
      <c r="TVI162" s="1"/>
      <c r="TVJ162" s="1"/>
      <c r="TVK162" s="1"/>
      <c r="TVL162" s="1"/>
      <c r="TVM162" s="1"/>
      <c r="TVN162" s="1"/>
      <c r="TVO162" s="1"/>
      <c r="TVP162" s="1"/>
      <c r="TVQ162" s="1"/>
      <c r="TVR162" s="1"/>
      <c r="TVS162" s="1"/>
      <c r="TVT162" s="1"/>
      <c r="TVU162" s="1"/>
      <c r="TVV162" s="1"/>
      <c r="TVW162" s="1"/>
      <c r="TVX162" s="1"/>
      <c r="TVY162" s="1"/>
      <c r="TVZ162" s="1"/>
      <c r="TWA162" s="1"/>
      <c r="TWB162" s="1"/>
      <c r="TWC162" s="1"/>
      <c r="TWD162" s="1"/>
      <c r="TWE162" s="1"/>
      <c r="TWF162" s="1"/>
      <c r="TWG162" s="1"/>
      <c r="TWH162" s="1"/>
      <c r="TWI162" s="1"/>
      <c r="TWJ162" s="1"/>
      <c r="TWK162" s="1"/>
      <c r="TWL162" s="1"/>
      <c r="TWM162" s="1"/>
      <c r="TWN162" s="1"/>
      <c r="TWO162" s="1"/>
      <c r="TWP162" s="1"/>
      <c r="TWQ162" s="1"/>
      <c r="TWR162" s="1"/>
      <c r="TWS162" s="1"/>
      <c r="TWT162" s="1"/>
      <c r="TWU162" s="1"/>
      <c r="TWV162" s="1"/>
      <c r="TWW162" s="1"/>
      <c r="TWX162" s="1"/>
      <c r="TWY162" s="1"/>
      <c r="TWZ162" s="1"/>
      <c r="TXA162" s="1"/>
      <c r="TXB162" s="1"/>
      <c r="TXC162" s="1"/>
      <c r="TXD162" s="1"/>
      <c r="TXE162" s="1"/>
      <c r="TXF162" s="1"/>
      <c r="TXG162" s="1"/>
      <c r="TXH162" s="1"/>
      <c r="TXI162" s="1"/>
      <c r="TXJ162" s="1"/>
      <c r="TXK162" s="1"/>
      <c r="TXL162" s="1"/>
      <c r="TXM162" s="1"/>
      <c r="TXN162" s="1"/>
      <c r="TXO162" s="1"/>
      <c r="TXP162" s="1"/>
      <c r="TXQ162" s="1"/>
      <c r="TXR162" s="1"/>
      <c r="TXS162" s="1"/>
      <c r="TXT162" s="1"/>
      <c r="TXU162" s="1"/>
      <c r="TXV162" s="1"/>
      <c r="TXW162" s="1"/>
      <c r="TXX162" s="1"/>
      <c r="TXY162" s="1"/>
      <c r="TXZ162" s="1"/>
      <c r="TYA162" s="1"/>
      <c r="TYB162" s="1"/>
      <c r="TYC162" s="1"/>
      <c r="TYD162" s="1"/>
      <c r="TYE162" s="1"/>
      <c r="TYF162" s="1"/>
      <c r="TYG162" s="1"/>
      <c r="TYH162" s="1"/>
      <c r="TYI162" s="1"/>
      <c r="TYJ162" s="1"/>
      <c r="TYK162" s="1"/>
      <c r="TYL162" s="1"/>
      <c r="TYM162" s="1"/>
      <c r="TYN162" s="1"/>
      <c r="TYO162" s="1"/>
      <c r="TYP162" s="1"/>
      <c r="TYQ162" s="1"/>
      <c r="TYR162" s="1"/>
      <c r="TYS162" s="1"/>
      <c r="TYT162" s="1"/>
      <c r="TYU162" s="1"/>
      <c r="TYV162" s="1"/>
      <c r="TYW162" s="1"/>
      <c r="TYX162" s="1"/>
      <c r="TYY162" s="1"/>
      <c r="TYZ162" s="1"/>
      <c r="TZA162" s="1"/>
      <c r="TZB162" s="1"/>
      <c r="TZC162" s="1"/>
      <c r="TZD162" s="1"/>
      <c r="TZE162" s="1"/>
      <c r="TZF162" s="1"/>
      <c r="TZG162" s="1"/>
      <c r="TZH162" s="1"/>
      <c r="TZI162" s="1"/>
      <c r="TZJ162" s="1"/>
      <c r="TZK162" s="1"/>
      <c r="TZL162" s="1"/>
      <c r="TZM162" s="1"/>
      <c r="TZN162" s="1"/>
      <c r="TZO162" s="1"/>
      <c r="TZP162" s="1"/>
      <c r="TZQ162" s="1"/>
      <c r="TZR162" s="1"/>
      <c r="TZS162" s="1"/>
      <c r="TZT162" s="1"/>
      <c r="TZU162" s="1"/>
      <c r="TZV162" s="1"/>
      <c r="TZW162" s="1"/>
      <c r="TZX162" s="1"/>
      <c r="TZY162" s="1"/>
      <c r="TZZ162" s="1"/>
      <c r="UAA162" s="1"/>
      <c r="UAB162" s="1"/>
      <c r="UAC162" s="1"/>
      <c r="UAD162" s="1"/>
      <c r="UAE162" s="1"/>
      <c r="UAF162" s="1"/>
      <c r="UAG162" s="1"/>
      <c r="UAH162" s="1"/>
      <c r="UAI162" s="1"/>
      <c r="UAJ162" s="1"/>
      <c r="UAK162" s="1"/>
      <c r="UAL162" s="1"/>
      <c r="UAM162" s="1"/>
      <c r="UAN162" s="1"/>
      <c r="UAO162" s="1"/>
      <c r="UAP162" s="1"/>
      <c r="UAQ162" s="1"/>
      <c r="UAR162" s="1"/>
      <c r="UAS162" s="1"/>
      <c r="UAT162" s="1"/>
      <c r="UAU162" s="1"/>
      <c r="UAV162" s="1"/>
      <c r="UAW162" s="1"/>
      <c r="UAX162" s="1"/>
      <c r="UAY162" s="1"/>
      <c r="UAZ162" s="1"/>
      <c r="UBA162" s="1"/>
      <c r="UBB162" s="1"/>
      <c r="UBC162" s="1"/>
      <c r="UBD162" s="1"/>
      <c r="UBE162" s="1"/>
      <c r="UBF162" s="1"/>
      <c r="UBG162" s="1"/>
      <c r="UBH162" s="1"/>
      <c r="UBI162" s="1"/>
      <c r="UBJ162" s="1"/>
      <c r="UBK162" s="1"/>
      <c r="UBL162" s="1"/>
      <c r="UBM162" s="1"/>
      <c r="UBN162" s="1"/>
      <c r="UBO162" s="1"/>
      <c r="UBP162" s="1"/>
      <c r="UBQ162" s="1"/>
      <c r="UBR162" s="1"/>
      <c r="UBS162" s="1"/>
      <c r="UBT162" s="1"/>
      <c r="UBU162" s="1"/>
      <c r="UBV162" s="1"/>
      <c r="UBW162" s="1"/>
      <c r="UBX162" s="1"/>
      <c r="UBY162" s="1"/>
      <c r="UBZ162" s="1"/>
      <c r="UCA162" s="1"/>
      <c r="UCB162" s="1"/>
      <c r="UCC162" s="1"/>
      <c r="UCD162" s="1"/>
      <c r="UCE162" s="1"/>
      <c r="UCF162" s="1"/>
      <c r="UCG162" s="1"/>
      <c r="UCH162" s="1"/>
      <c r="UCI162" s="1"/>
      <c r="UCJ162" s="1"/>
      <c r="UCK162" s="1"/>
      <c r="UCL162" s="1"/>
      <c r="UCM162" s="1"/>
      <c r="UCN162" s="1"/>
      <c r="UCO162" s="1"/>
      <c r="UCP162" s="1"/>
      <c r="UCQ162" s="1"/>
      <c r="UCR162" s="1"/>
      <c r="UCS162" s="1"/>
      <c r="UCT162" s="1"/>
      <c r="UCU162" s="1"/>
      <c r="UCV162" s="1"/>
      <c r="UCW162" s="1"/>
      <c r="UCX162" s="1"/>
      <c r="UCY162" s="1"/>
      <c r="UCZ162" s="1"/>
      <c r="UDA162" s="1"/>
      <c r="UDB162" s="1"/>
      <c r="UDC162" s="1"/>
      <c r="UDD162" s="1"/>
      <c r="UDE162" s="1"/>
      <c r="UDF162" s="1"/>
      <c r="UDG162" s="1"/>
      <c r="UDH162" s="1"/>
      <c r="UDI162" s="1"/>
      <c r="UDJ162" s="1"/>
      <c r="UDK162" s="1"/>
      <c r="UDL162" s="1"/>
      <c r="UDM162" s="1"/>
      <c r="UDN162" s="1"/>
      <c r="UDO162" s="1"/>
      <c r="UDP162" s="1"/>
      <c r="UDQ162" s="1"/>
      <c r="UDR162" s="1"/>
      <c r="UDS162" s="1"/>
      <c r="UDT162" s="1"/>
      <c r="UDU162" s="1"/>
      <c r="UDV162" s="1"/>
      <c r="UDW162" s="1"/>
      <c r="UDX162" s="1"/>
      <c r="UDY162" s="1"/>
      <c r="UDZ162" s="1"/>
      <c r="UEA162" s="1"/>
      <c r="UEB162" s="1"/>
      <c r="UEC162" s="1"/>
      <c r="UED162" s="1"/>
      <c r="UEE162" s="1"/>
      <c r="UEF162" s="1"/>
      <c r="UEG162" s="1"/>
      <c r="UEH162" s="1"/>
      <c r="UEI162" s="1"/>
      <c r="UEJ162" s="1"/>
      <c r="UEK162" s="1"/>
      <c r="UEL162" s="1"/>
      <c r="UEM162" s="1"/>
      <c r="UEN162" s="1"/>
      <c r="UEO162" s="1"/>
      <c r="UEP162" s="1"/>
      <c r="UEQ162" s="1"/>
      <c r="UER162" s="1"/>
      <c r="UES162" s="1"/>
      <c r="UET162" s="1"/>
      <c r="UEU162" s="1"/>
      <c r="UEV162" s="1"/>
      <c r="UEW162" s="1"/>
      <c r="UEX162" s="1"/>
      <c r="UEY162" s="1"/>
      <c r="UEZ162" s="1"/>
      <c r="UFA162" s="1"/>
      <c r="UFB162" s="1"/>
      <c r="UFC162" s="1"/>
      <c r="UFD162" s="1"/>
      <c r="UFE162" s="1"/>
      <c r="UFF162" s="1"/>
      <c r="UFG162" s="1"/>
      <c r="UFH162" s="1"/>
      <c r="UFI162" s="1"/>
      <c r="UFJ162" s="1"/>
      <c r="UFK162" s="1"/>
      <c r="UFL162" s="1"/>
      <c r="UFM162" s="1"/>
      <c r="UFN162" s="1"/>
      <c r="UFO162" s="1"/>
      <c r="UFP162" s="1"/>
      <c r="UFQ162" s="1"/>
      <c r="UFR162" s="1"/>
      <c r="UFS162" s="1"/>
      <c r="UFT162" s="1"/>
      <c r="UFU162" s="1"/>
      <c r="UFV162" s="1"/>
      <c r="UFW162" s="1"/>
      <c r="UFX162" s="1"/>
      <c r="UFY162" s="1"/>
      <c r="UFZ162" s="1"/>
      <c r="UGA162" s="1"/>
      <c r="UGB162" s="1"/>
      <c r="UGC162" s="1"/>
      <c r="UGD162" s="1"/>
      <c r="UGE162" s="1"/>
      <c r="UGF162" s="1"/>
      <c r="UGG162" s="1"/>
      <c r="UGH162" s="1"/>
      <c r="UGI162" s="1"/>
      <c r="UGJ162" s="1"/>
      <c r="UGK162" s="1"/>
      <c r="UGL162" s="1"/>
      <c r="UGM162" s="1"/>
      <c r="UGN162" s="1"/>
      <c r="UGO162" s="1"/>
      <c r="UGP162" s="1"/>
      <c r="UGQ162" s="1"/>
      <c r="UGR162" s="1"/>
      <c r="UGS162" s="1"/>
      <c r="UGT162" s="1"/>
      <c r="UGU162" s="1"/>
      <c r="UGV162" s="1"/>
      <c r="UGW162" s="1"/>
      <c r="UGX162" s="1"/>
      <c r="UGY162" s="1"/>
      <c r="UGZ162" s="1"/>
      <c r="UHA162" s="1"/>
      <c r="UHB162" s="1"/>
      <c r="UHC162" s="1"/>
      <c r="UHD162" s="1"/>
      <c r="UHE162" s="1"/>
      <c r="UHF162" s="1"/>
      <c r="UHG162" s="1"/>
      <c r="UHH162" s="1"/>
      <c r="UHI162" s="1"/>
      <c r="UHJ162" s="1"/>
      <c r="UHK162" s="1"/>
      <c r="UHL162" s="1"/>
      <c r="UHM162" s="1"/>
      <c r="UHN162" s="1"/>
      <c r="UHO162" s="1"/>
      <c r="UHP162" s="1"/>
      <c r="UHQ162" s="1"/>
      <c r="UHR162" s="1"/>
      <c r="UHS162" s="1"/>
      <c r="UHT162" s="1"/>
      <c r="UHU162" s="1"/>
      <c r="UHV162" s="1"/>
      <c r="UHW162" s="1"/>
      <c r="UHX162" s="1"/>
      <c r="UHY162" s="1"/>
      <c r="UHZ162" s="1"/>
      <c r="UIA162" s="1"/>
      <c r="UIB162" s="1"/>
      <c r="UIC162" s="1"/>
      <c r="UID162" s="1"/>
      <c r="UIE162" s="1"/>
      <c r="UIF162" s="1"/>
      <c r="UIG162" s="1"/>
      <c r="UIH162" s="1"/>
      <c r="UII162" s="1"/>
      <c r="UIJ162" s="1"/>
      <c r="UIK162" s="1"/>
      <c r="UIL162" s="1"/>
      <c r="UIM162" s="1"/>
      <c r="UIN162" s="1"/>
      <c r="UIO162" s="1"/>
      <c r="UIP162" s="1"/>
      <c r="UIQ162" s="1"/>
      <c r="UIR162" s="1"/>
      <c r="UIS162" s="1"/>
      <c r="UIT162" s="1"/>
      <c r="UIU162" s="1"/>
      <c r="UIV162" s="1"/>
      <c r="UIW162" s="1"/>
      <c r="UIX162" s="1"/>
      <c r="UIY162" s="1"/>
      <c r="UIZ162" s="1"/>
      <c r="UJA162" s="1"/>
      <c r="UJB162" s="1"/>
      <c r="UJC162" s="1"/>
      <c r="UJD162" s="1"/>
      <c r="UJE162" s="1"/>
      <c r="UJF162" s="1"/>
      <c r="UJG162" s="1"/>
      <c r="UJH162" s="1"/>
      <c r="UJI162" s="1"/>
      <c r="UJJ162" s="1"/>
      <c r="UJK162" s="1"/>
      <c r="UJL162" s="1"/>
      <c r="UJM162" s="1"/>
      <c r="UJN162" s="1"/>
      <c r="UJO162" s="1"/>
      <c r="UJP162" s="1"/>
      <c r="UJQ162" s="1"/>
      <c r="UJR162" s="1"/>
      <c r="UJS162" s="1"/>
      <c r="UJT162" s="1"/>
      <c r="UJU162" s="1"/>
      <c r="UJV162" s="1"/>
      <c r="UJW162" s="1"/>
      <c r="UJX162" s="1"/>
      <c r="UJY162" s="1"/>
      <c r="UJZ162" s="1"/>
      <c r="UKA162" s="1"/>
      <c r="UKB162" s="1"/>
      <c r="UKC162" s="1"/>
      <c r="UKD162" s="1"/>
      <c r="UKE162" s="1"/>
      <c r="UKF162" s="1"/>
      <c r="UKG162" s="1"/>
      <c r="UKH162" s="1"/>
      <c r="UKI162" s="1"/>
      <c r="UKJ162" s="1"/>
      <c r="UKK162" s="1"/>
      <c r="UKL162" s="1"/>
      <c r="UKM162" s="1"/>
      <c r="UKN162" s="1"/>
      <c r="UKO162" s="1"/>
      <c r="UKP162" s="1"/>
      <c r="UKQ162" s="1"/>
      <c r="UKR162" s="1"/>
      <c r="UKS162" s="1"/>
      <c r="UKT162" s="1"/>
      <c r="UKU162" s="1"/>
      <c r="UKV162" s="1"/>
      <c r="UKW162" s="1"/>
      <c r="UKX162" s="1"/>
      <c r="UKY162" s="1"/>
      <c r="UKZ162" s="1"/>
      <c r="ULA162" s="1"/>
      <c r="ULB162" s="1"/>
      <c r="ULC162" s="1"/>
      <c r="ULD162" s="1"/>
      <c r="ULE162" s="1"/>
      <c r="ULF162" s="1"/>
      <c r="ULG162" s="1"/>
      <c r="ULH162" s="1"/>
      <c r="ULI162" s="1"/>
      <c r="ULJ162" s="1"/>
      <c r="ULK162" s="1"/>
      <c r="ULL162" s="1"/>
      <c r="ULM162" s="1"/>
      <c r="ULN162" s="1"/>
      <c r="ULO162" s="1"/>
      <c r="ULP162" s="1"/>
      <c r="ULQ162" s="1"/>
      <c r="ULR162" s="1"/>
      <c r="ULS162" s="1"/>
      <c r="ULT162" s="1"/>
      <c r="ULU162" s="1"/>
      <c r="ULV162" s="1"/>
      <c r="ULW162" s="1"/>
      <c r="ULX162" s="1"/>
      <c r="ULY162" s="1"/>
      <c r="ULZ162" s="1"/>
      <c r="UMA162" s="1"/>
      <c r="UMB162" s="1"/>
      <c r="UMC162" s="1"/>
      <c r="UMD162" s="1"/>
      <c r="UME162" s="1"/>
      <c r="UMF162" s="1"/>
      <c r="UMG162" s="1"/>
      <c r="UMH162" s="1"/>
      <c r="UMI162" s="1"/>
      <c r="UMJ162" s="1"/>
      <c r="UMK162" s="1"/>
      <c r="UML162" s="1"/>
      <c r="UMM162" s="1"/>
      <c r="UMN162" s="1"/>
      <c r="UMO162" s="1"/>
      <c r="UMP162" s="1"/>
      <c r="UMQ162" s="1"/>
      <c r="UMR162" s="1"/>
      <c r="UMS162" s="1"/>
      <c r="UMT162" s="1"/>
      <c r="UMU162" s="1"/>
      <c r="UMV162" s="1"/>
      <c r="UMW162" s="1"/>
      <c r="UMX162" s="1"/>
      <c r="UMY162" s="1"/>
      <c r="UMZ162" s="1"/>
      <c r="UNA162" s="1"/>
      <c r="UNB162" s="1"/>
      <c r="UNC162" s="1"/>
      <c r="UND162" s="1"/>
      <c r="UNE162" s="1"/>
      <c r="UNF162" s="1"/>
      <c r="UNG162" s="1"/>
      <c r="UNH162" s="1"/>
      <c r="UNI162" s="1"/>
      <c r="UNJ162" s="1"/>
      <c r="UNK162" s="1"/>
      <c r="UNL162" s="1"/>
      <c r="UNM162" s="1"/>
      <c r="UNN162" s="1"/>
      <c r="UNO162" s="1"/>
      <c r="UNP162" s="1"/>
      <c r="UNQ162" s="1"/>
      <c r="UNR162" s="1"/>
      <c r="UNS162" s="1"/>
      <c r="UNT162" s="1"/>
      <c r="UNU162" s="1"/>
      <c r="UNV162" s="1"/>
      <c r="UNW162" s="1"/>
      <c r="UNX162" s="1"/>
      <c r="UNY162" s="1"/>
      <c r="UNZ162" s="1"/>
      <c r="UOA162" s="1"/>
      <c r="UOB162" s="1"/>
      <c r="UOC162" s="1"/>
      <c r="UOD162" s="1"/>
      <c r="UOE162" s="1"/>
      <c r="UOF162" s="1"/>
      <c r="UOG162" s="1"/>
      <c r="UOH162" s="1"/>
      <c r="UOI162" s="1"/>
      <c r="UOJ162" s="1"/>
      <c r="UOK162" s="1"/>
      <c r="UOL162" s="1"/>
      <c r="UOM162" s="1"/>
      <c r="UON162" s="1"/>
      <c r="UOO162" s="1"/>
      <c r="UOP162" s="1"/>
      <c r="UOQ162" s="1"/>
      <c r="UOR162" s="1"/>
      <c r="UOS162" s="1"/>
      <c r="UOT162" s="1"/>
      <c r="UOU162" s="1"/>
      <c r="UOV162" s="1"/>
      <c r="UOW162" s="1"/>
      <c r="UOX162" s="1"/>
      <c r="UOY162" s="1"/>
      <c r="UOZ162" s="1"/>
      <c r="UPA162" s="1"/>
      <c r="UPB162" s="1"/>
      <c r="UPC162" s="1"/>
      <c r="UPD162" s="1"/>
      <c r="UPE162" s="1"/>
      <c r="UPF162" s="1"/>
      <c r="UPG162" s="1"/>
      <c r="UPH162" s="1"/>
      <c r="UPI162" s="1"/>
      <c r="UPJ162" s="1"/>
      <c r="UPK162" s="1"/>
      <c r="UPL162" s="1"/>
      <c r="UPM162" s="1"/>
      <c r="UPN162" s="1"/>
      <c r="UPO162" s="1"/>
      <c r="UPP162" s="1"/>
      <c r="UPQ162" s="1"/>
      <c r="UPR162" s="1"/>
      <c r="UPS162" s="1"/>
      <c r="UPT162" s="1"/>
      <c r="UPU162" s="1"/>
      <c r="UPV162" s="1"/>
      <c r="UPW162" s="1"/>
      <c r="UPX162" s="1"/>
      <c r="UPY162" s="1"/>
      <c r="UPZ162" s="1"/>
      <c r="UQA162" s="1"/>
      <c r="UQB162" s="1"/>
      <c r="UQC162" s="1"/>
      <c r="UQD162" s="1"/>
      <c r="UQE162" s="1"/>
      <c r="UQF162" s="1"/>
      <c r="UQG162" s="1"/>
      <c r="UQH162" s="1"/>
      <c r="UQI162" s="1"/>
      <c r="UQJ162" s="1"/>
      <c r="UQK162" s="1"/>
      <c r="UQL162" s="1"/>
      <c r="UQM162" s="1"/>
      <c r="UQN162" s="1"/>
      <c r="UQO162" s="1"/>
      <c r="UQP162" s="1"/>
      <c r="UQQ162" s="1"/>
      <c r="UQR162" s="1"/>
      <c r="UQS162" s="1"/>
      <c r="UQT162" s="1"/>
      <c r="UQU162" s="1"/>
      <c r="UQV162" s="1"/>
      <c r="UQW162" s="1"/>
      <c r="UQX162" s="1"/>
      <c r="UQY162" s="1"/>
      <c r="UQZ162" s="1"/>
      <c r="URA162" s="1"/>
      <c r="URB162" s="1"/>
      <c r="URC162" s="1"/>
      <c r="URD162" s="1"/>
      <c r="URE162" s="1"/>
      <c r="URF162" s="1"/>
      <c r="URG162" s="1"/>
      <c r="URH162" s="1"/>
      <c r="URI162" s="1"/>
      <c r="URJ162" s="1"/>
      <c r="URK162" s="1"/>
      <c r="URL162" s="1"/>
      <c r="URM162" s="1"/>
      <c r="URN162" s="1"/>
      <c r="URO162" s="1"/>
      <c r="URP162" s="1"/>
      <c r="URQ162" s="1"/>
      <c r="URR162" s="1"/>
      <c r="URS162" s="1"/>
      <c r="URT162" s="1"/>
      <c r="URU162" s="1"/>
      <c r="URV162" s="1"/>
      <c r="URW162" s="1"/>
      <c r="URX162" s="1"/>
      <c r="URY162" s="1"/>
      <c r="URZ162" s="1"/>
      <c r="USA162" s="1"/>
      <c r="USB162" s="1"/>
      <c r="USC162" s="1"/>
      <c r="USD162" s="1"/>
      <c r="USE162" s="1"/>
      <c r="USF162" s="1"/>
      <c r="USG162" s="1"/>
      <c r="USH162" s="1"/>
      <c r="USI162" s="1"/>
      <c r="USJ162" s="1"/>
      <c r="USK162" s="1"/>
      <c r="USL162" s="1"/>
      <c r="USM162" s="1"/>
      <c r="USN162" s="1"/>
      <c r="USO162" s="1"/>
      <c r="USP162" s="1"/>
      <c r="USQ162" s="1"/>
      <c r="USR162" s="1"/>
      <c r="USS162" s="1"/>
      <c r="UST162" s="1"/>
      <c r="USU162" s="1"/>
      <c r="USV162" s="1"/>
      <c r="USW162" s="1"/>
      <c r="USX162" s="1"/>
      <c r="USY162" s="1"/>
      <c r="USZ162" s="1"/>
      <c r="UTA162" s="1"/>
      <c r="UTB162" s="1"/>
      <c r="UTC162" s="1"/>
      <c r="UTD162" s="1"/>
      <c r="UTE162" s="1"/>
      <c r="UTF162" s="1"/>
      <c r="UTG162" s="1"/>
      <c r="UTH162" s="1"/>
      <c r="UTI162" s="1"/>
      <c r="UTJ162" s="1"/>
      <c r="UTK162" s="1"/>
      <c r="UTL162" s="1"/>
      <c r="UTM162" s="1"/>
      <c r="UTN162" s="1"/>
      <c r="UTO162" s="1"/>
      <c r="UTP162" s="1"/>
      <c r="UTQ162" s="1"/>
      <c r="UTR162" s="1"/>
      <c r="UTS162" s="1"/>
      <c r="UTT162" s="1"/>
      <c r="UTU162" s="1"/>
      <c r="UTV162" s="1"/>
      <c r="UTW162" s="1"/>
      <c r="UTX162" s="1"/>
      <c r="UTY162" s="1"/>
      <c r="UTZ162" s="1"/>
      <c r="UUA162" s="1"/>
      <c r="UUB162" s="1"/>
      <c r="UUC162" s="1"/>
      <c r="UUD162" s="1"/>
      <c r="UUE162" s="1"/>
      <c r="UUF162" s="1"/>
      <c r="UUG162" s="1"/>
      <c r="UUH162" s="1"/>
      <c r="UUI162" s="1"/>
      <c r="UUJ162" s="1"/>
      <c r="UUK162" s="1"/>
      <c r="UUL162" s="1"/>
      <c r="UUM162" s="1"/>
      <c r="UUN162" s="1"/>
      <c r="UUO162" s="1"/>
      <c r="UUP162" s="1"/>
      <c r="UUQ162" s="1"/>
      <c r="UUR162" s="1"/>
      <c r="UUS162" s="1"/>
      <c r="UUT162" s="1"/>
      <c r="UUU162" s="1"/>
      <c r="UUV162" s="1"/>
      <c r="UUW162" s="1"/>
      <c r="UUX162" s="1"/>
      <c r="UUY162" s="1"/>
      <c r="UUZ162" s="1"/>
      <c r="UVA162" s="1"/>
      <c r="UVB162" s="1"/>
      <c r="UVC162" s="1"/>
      <c r="UVD162" s="1"/>
      <c r="UVE162" s="1"/>
      <c r="UVF162" s="1"/>
      <c r="UVG162" s="1"/>
      <c r="UVH162" s="1"/>
      <c r="UVI162" s="1"/>
      <c r="UVJ162" s="1"/>
      <c r="UVK162" s="1"/>
      <c r="UVL162" s="1"/>
      <c r="UVM162" s="1"/>
      <c r="UVN162" s="1"/>
      <c r="UVO162" s="1"/>
      <c r="UVP162" s="1"/>
      <c r="UVQ162" s="1"/>
      <c r="UVR162" s="1"/>
      <c r="UVS162" s="1"/>
      <c r="UVT162" s="1"/>
      <c r="UVU162" s="1"/>
      <c r="UVV162" s="1"/>
      <c r="UVW162" s="1"/>
      <c r="UVX162" s="1"/>
      <c r="UVY162" s="1"/>
      <c r="UVZ162" s="1"/>
      <c r="UWA162" s="1"/>
      <c r="UWB162" s="1"/>
      <c r="UWC162" s="1"/>
      <c r="UWD162" s="1"/>
      <c r="UWE162" s="1"/>
      <c r="UWF162" s="1"/>
      <c r="UWG162" s="1"/>
      <c r="UWH162" s="1"/>
      <c r="UWI162" s="1"/>
      <c r="UWJ162" s="1"/>
      <c r="UWK162" s="1"/>
      <c r="UWL162" s="1"/>
      <c r="UWM162" s="1"/>
      <c r="UWN162" s="1"/>
      <c r="UWO162" s="1"/>
      <c r="UWP162" s="1"/>
      <c r="UWQ162" s="1"/>
      <c r="UWR162" s="1"/>
      <c r="UWS162" s="1"/>
      <c r="UWT162" s="1"/>
      <c r="UWU162" s="1"/>
      <c r="UWV162" s="1"/>
      <c r="UWW162" s="1"/>
      <c r="UWX162" s="1"/>
      <c r="UWY162" s="1"/>
      <c r="UWZ162" s="1"/>
      <c r="UXA162" s="1"/>
      <c r="UXB162" s="1"/>
      <c r="UXC162" s="1"/>
      <c r="UXD162" s="1"/>
      <c r="UXE162" s="1"/>
      <c r="UXF162" s="1"/>
      <c r="UXG162" s="1"/>
      <c r="UXH162" s="1"/>
      <c r="UXI162" s="1"/>
      <c r="UXJ162" s="1"/>
      <c r="UXK162" s="1"/>
      <c r="UXL162" s="1"/>
      <c r="UXM162" s="1"/>
      <c r="UXN162" s="1"/>
      <c r="UXO162" s="1"/>
      <c r="UXP162" s="1"/>
      <c r="UXQ162" s="1"/>
      <c r="UXR162" s="1"/>
      <c r="UXS162" s="1"/>
      <c r="UXT162" s="1"/>
      <c r="UXU162" s="1"/>
      <c r="UXV162" s="1"/>
      <c r="UXW162" s="1"/>
      <c r="UXX162" s="1"/>
      <c r="UXY162" s="1"/>
      <c r="UXZ162" s="1"/>
      <c r="UYA162" s="1"/>
      <c r="UYB162" s="1"/>
      <c r="UYC162" s="1"/>
      <c r="UYD162" s="1"/>
      <c r="UYE162" s="1"/>
      <c r="UYF162" s="1"/>
      <c r="UYG162" s="1"/>
      <c r="UYH162" s="1"/>
      <c r="UYI162" s="1"/>
      <c r="UYJ162" s="1"/>
      <c r="UYK162" s="1"/>
      <c r="UYL162" s="1"/>
      <c r="UYM162" s="1"/>
      <c r="UYN162" s="1"/>
      <c r="UYO162" s="1"/>
      <c r="UYP162" s="1"/>
      <c r="UYQ162" s="1"/>
      <c r="UYR162" s="1"/>
      <c r="UYS162" s="1"/>
      <c r="UYT162" s="1"/>
      <c r="UYU162" s="1"/>
      <c r="UYV162" s="1"/>
      <c r="UYW162" s="1"/>
      <c r="UYX162" s="1"/>
      <c r="UYY162" s="1"/>
      <c r="UYZ162" s="1"/>
      <c r="UZA162" s="1"/>
      <c r="UZB162" s="1"/>
      <c r="UZC162" s="1"/>
      <c r="UZD162" s="1"/>
      <c r="UZE162" s="1"/>
      <c r="UZF162" s="1"/>
      <c r="UZG162" s="1"/>
      <c r="UZH162" s="1"/>
      <c r="UZI162" s="1"/>
      <c r="UZJ162" s="1"/>
      <c r="UZK162" s="1"/>
      <c r="UZL162" s="1"/>
      <c r="UZM162" s="1"/>
      <c r="UZN162" s="1"/>
      <c r="UZO162" s="1"/>
      <c r="UZP162" s="1"/>
      <c r="UZQ162" s="1"/>
      <c r="UZR162" s="1"/>
      <c r="UZS162" s="1"/>
      <c r="UZT162" s="1"/>
      <c r="UZU162" s="1"/>
      <c r="UZV162" s="1"/>
      <c r="UZW162" s="1"/>
      <c r="UZX162" s="1"/>
      <c r="UZY162" s="1"/>
      <c r="UZZ162" s="1"/>
      <c r="VAA162" s="1"/>
      <c r="VAB162" s="1"/>
      <c r="VAC162" s="1"/>
      <c r="VAD162" s="1"/>
      <c r="VAE162" s="1"/>
      <c r="VAF162" s="1"/>
      <c r="VAG162" s="1"/>
      <c r="VAH162" s="1"/>
      <c r="VAI162" s="1"/>
      <c r="VAJ162" s="1"/>
      <c r="VAK162" s="1"/>
      <c r="VAL162" s="1"/>
      <c r="VAM162" s="1"/>
      <c r="VAN162" s="1"/>
      <c r="VAO162" s="1"/>
      <c r="VAP162" s="1"/>
      <c r="VAQ162" s="1"/>
      <c r="VAR162" s="1"/>
      <c r="VAS162" s="1"/>
      <c r="VAT162" s="1"/>
      <c r="VAU162" s="1"/>
      <c r="VAV162" s="1"/>
      <c r="VAW162" s="1"/>
      <c r="VAX162" s="1"/>
      <c r="VAY162" s="1"/>
      <c r="VAZ162" s="1"/>
      <c r="VBA162" s="1"/>
      <c r="VBB162" s="1"/>
      <c r="VBC162" s="1"/>
      <c r="VBD162" s="1"/>
      <c r="VBE162" s="1"/>
      <c r="VBF162" s="1"/>
      <c r="VBG162" s="1"/>
      <c r="VBH162" s="1"/>
      <c r="VBI162" s="1"/>
      <c r="VBJ162" s="1"/>
      <c r="VBK162" s="1"/>
      <c r="VBL162" s="1"/>
      <c r="VBM162" s="1"/>
      <c r="VBN162" s="1"/>
      <c r="VBO162" s="1"/>
      <c r="VBP162" s="1"/>
      <c r="VBQ162" s="1"/>
      <c r="VBR162" s="1"/>
      <c r="VBS162" s="1"/>
      <c r="VBT162" s="1"/>
      <c r="VBU162" s="1"/>
      <c r="VBV162" s="1"/>
      <c r="VBW162" s="1"/>
      <c r="VBX162" s="1"/>
      <c r="VBY162" s="1"/>
      <c r="VBZ162" s="1"/>
      <c r="VCA162" s="1"/>
      <c r="VCB162" s="1"/>
      <c r="VCC162" s="1"/>
      <c r="VCD162" s="1"/>
      <c r="VCE162" s="1"/>
      <c r="VCF162" s="1"/>
      <c r="VCG162" s="1"/>
      <c r="VCH162" s="1"/>
      <c r="VCI162" s="1"/>
      <c r="VCJ162" s="1"/>
      <c r="VCK162" s="1"/>
      <c r="VCL162" s="1"/>
      <c r="VCM162" s="1"/>
      <c r="VCN162" s="1"/>
      <c r="VCO162" s="1"/>
      <c r="VCP162" s="1"/>
      <c r="VCQ162" s="1"/>
      <c r="VCR162" s="1"/>
      <c r="VCS162" s="1"/>
      <c r="VCT162" s="1"/>
      <c r="VCU162" s="1"/>
      <c r="VCV162" s="1"/>
      <c r="VCW162" s="1"/>
      <c r="VCX162" s="1"/>
      <c r="VCY162" s="1"/>
      <c r="VCZ162" s="1"/>
      <c r="VDA162" s="1"/>
      <c r="VDB162" s="1"/>
      <c r="VDC162" s="1"/>
      <c r="VDD162" s="1"/>
      <c r="VDE162" s="1"/>
      <c r="VDF162" s="1"/>
      <c r="VDG162" s="1"/>
      <c r="VDH162" s="1"/>
      <c r="VDI162" s="1"/>
      <c r="VDJ162" s="1"/>
      <c r="VDK162" s="1"/>
      <c r="VDL162" s="1"/>
      <c r="VDM162" s="1"/>
      <c r="VDN162" s="1"/>
      <c r="VDO162" s="1"/>
      <c r="VDP162" s="1"/>
      <c r="VDQ162" s="1"/>
      <c r="VDR162" s="1"/>
      <c r="VDS162" s="1"/>
      <c r="VDT162" s="1"/>
      <c r="VDU162" s="1"/>
      <c r="VDV162" s="1"/>
      <c r="VDW162" s="1"/>
      <c r="VDX162" s="1"/>
      <c r="VDY162" s="1"/>
      <c r="VDZ162" s="1"/>
      <c r="VEA162" s="1"/>
      <c r="VEB162" s="1"/>
      <c r="VEC162" s="1"/>
      <c r="VED162" s="1"/>
      <c r="VEE162" s="1"/>
      <c r="VEF162" s="1"/>
      <c r="VEG162" s="1"/>
      <c r="VEH162" s="1"/>
      <c r="VEI162" s="1"/>
      <c r="VEJ162" s="1"/>
      <c r="VEK162" s="1"/>
      <c r="VEL162" s="1"/>
      <c r="VEM162" s="1"/>
      <c r="VEN162" s="1"/>
      <c r="VEO162" s="1"/>
      <c r="VEP162" s="1"/>
      <c r="VEQ162" s="1"/>
      <c r="VER162" s="1"/>
      <c r="VES162" s="1"/>
      <c r="VET162" s="1"/>
      <c r="VEU162" s="1"/>
      <c r="VEV162" s="1"/>
      <c r="VEW162" s="1"/>
      <c r="VEX162" s="1"/>
      <c r="VEY162" s="1"/>
      <c r="VEZ162" s="1"/>
      <c r="VFA162" s="1"/>
      <c r="VFB162" s="1"/>
      <c r="VFC162" s="1"/>
      <c r="VFD162" s="1"/>
      <c r="VFE162" s="1"/>
      <c r="VFF162" s="1"/>
      <c r="VFG162" s="1"/>
      <c r="VFH162" s="1"/>
      <c r="VFI162" s="1"/>
      <c r="VFJ162" s="1"/>
      <c r="VFK162" s="1"/>
      <c r="VFL162" s="1"/>
      <c r="VFM162" s="1"/>
      <c r="VFN162" s="1"/>
      <c r="VFO162" s="1"/>
      <c r="VFP162" s="1"/>
      <c r="VFQ162" s="1"/>
      <c r="VFR162" s="1"/>
      <c r="VFS162" s="1"/>
      <c r="VFT162" s="1"/>
      <c r="VFU162" s="1"/>
      <c r="VFV162" s="1"/>
      <c r="VFW162" s="1"/>
      <c r="VFX162" s="1"/>
      <c r="VFY162" s="1"/>
      <c r="VFZ162" s="1"/>
      <c r="VGA162" s="1"/>
      <c r="VGB162" s="1"/>
      <c r="VGC162" s="1"/>
      <c r="VGD162" s="1"/>
      <c r="VGE162" s="1"/>
      <c r="VGF162" s="1"/>
      <c r="VGG162" s="1"/>
      <c r="VGH162" s="1"/>
      <c r="VGI162" s="1"/>
      <c r="VGJ162" s="1"/>
      <c r="VGK162" s="1"/>
      <c r="VGL162" s="1"/>
      <c r="VGM162" s="1"/>
      <c r="VGN162" s="1"/>
      <c r="VGO162" s="1"/>
      <c r="VGP162" s="1"/>
      <c r="VGQ162" s="1"/>
      <c r="VGR162" s="1"/>
      <c r="VGS162" s="1"/>
      <c r="VGT162" s="1"/>
      <c r="VGU162" s="1"/>
      <c r="VGV162" s="1"/>
      <c r="VGW162" s="1"/>
      <c r="VGX162" s="1"/>
      <c r="VGY162" s="1"/>
      <c r="VGZ162" s="1"/>
      <c r="VHA162" s="1"/>
      <c r="VHB162" s="1"/>
      <c r="VHC162" s="1"/>
      <c r="VHD162" s="1"/>
      <c r="VHE162" s="1"/>
      <c r="VHF162" s="1"/>
      <c r="VHG162" s="1"/>
      <c r="VHH162" s="1"/>
      <c r="VHI162" s="1"/>
      <c r="VHJ162" s="1"/>
      <c r="VHK162" s="1"/>
      <c r="VHL162" s="1"/>
      <c r="VHM162" s="1"/>
      <c r="VHN162" s="1"/>
      <c r="VHO162" s="1"/>
      <c r="VHP162" s="1"/>
      <c r="VHQ162" s="1"/>
      <c r="VHR162" s="1"/>
      <c r="VHS162" s="1"/>
      <c r="VHT162" s="1"/>
      <c r="VHU162" s="1"/>
      <c r="VHV162" s="1"/>
      <c r="VHW162" s="1"/>
      <c r="VHX162" s="1"/>
      <c r="VHY162" s="1"/>
      <c r="VHZ162" s="1"/>
      <c r="VIA162" s="1"/>
      <c r="VIB162" s="1"/>
      <c r="VIC162" s="1"/>
      <c r="VID162" s="1"/>
      <c r="VIE162" s="1"/>
      <c r="VIF162" s="1"/>
      <c r="VIG162" s="1"/>
      <c r="VIH162" s="1"/>
      <c r="VII162" s="1"/>
      <c r="VIJ162" s="1"/>
      <c r="VIK162" s="1"/>
      <c r="VIL162" s="1"/>
      <c r="VIM162" s="1"/>
      <c r="VIN162" s="1"/>
      <c r="VIO162" s="1"/>
      <c r="VIP162" s="1"/>
      <c r="VIQ162" s="1"/>
      <c r="VIR162" s="1"/>
      <c r="VIS162" s="1"/>
      <c r="VIT162" s="1"/>
      <c r="VIU162" s="1"/>
      <c r="VIV162" s="1"/>
      <c r="VIW162" s="1"/>
      <c r="VIX162" s="1"/>
      <c r="VIY162" s="1"/>
      <c r="VIZ162" s="1"/>
      <c r="VJA162" s="1"/>
      <c r="VJB162" s="1"/>
      <c r="VJC162" s="1"/>
      <c r="VJD162" s="1"/>
      <c r="VJE162" s="1"/>
      <c r="VJF162" s="1"/>
      <c r="VJG162" s="1"/>
      <c r="VJH162" s="1"/>
      <c r="VJI162" s="1"/>
      <c r="VJJ162" s="1"/>
      <c r="VJK162" s="1"/>
      <c r="VJL162" s="1"/>
      <c r="VJM162" s="1"/>
      <c r="VJN162" s="1"/>
      <c r="VJO162" s="1"/>
      <c r="VJP162" s="1"/>
      <c r="VJQ162" s="1"/>
      <c r="VJR162" s="1"/>
      <c r="VJS162" s="1"/>
      <c r="VJT162" s="1"/>
      <c r="VJU162" s="1"/>
      <c r="VJV162" s="1"/>
      <c r="VJW162" s="1"/>
      <c r="VJX162" s="1"/>
      <c r="VJY162" s="1"/>
      <c r="VJZ162" s="1"/>
      <c r="VKA162" s="1"/>
      <c r="VKB162" s="1"/>
      <c r="VKC162" s="1"/>
      <c r="VKD162" s="1"/>
      <c r="VKE162" s="1"/>
      <c r="VKF162" s="1"/>
      <c r="VKG162" s="1"/>
      <c r="VKH162" s="1"/>
      <c r="VKI162" s="1"/>
      <c r="VKJ162" s="1"/>
      <c r="VKK162" s="1"/>
      <c r="VKL162" s="1"/>
      <c r="VKM162" s="1"/>
      <c r="VKN162" s="1"/>
      <c r="VKO162" s="1"/>
      <c r="VKP162" s="1"/>
      <c r="VKQ162" s="1"/>
      <c r="VKR162" s="1"/>
      <c r="VKS162" s="1"/>
      <c r="VKT162" s="1"/>
      <c r="VKU162" s="1"/>
      <c r="VKV162" s="1"/>
      <c r="VKW162" s="1"/>
      <c r="VKX162" s="1"/>
      <c r="VKY162" s="1"/>
      <c r="VKZ162" s="1"/>
      <c r="VLA162" s="1"/>
      <c r="VLB162" s="1"/>
      <c r="VLC162" s="1"/>
      <c r="VLD162" s="1"/>
      <c r="VLE162" s="1"/>
      <c r="VLF162" s="1"/>
      <c r="VLG162" s="1"/>
      <c r="VLH162" s="1"/>
      <c r="VLI162" s="1"/>
      <c r="VLJ162" s="1"/>
      <c r="VLK162" s="1"/>
      <c r="VLL162" s="1"/>
      <c r="VLM162" s="1"/>
      <c r="VLN162" s="1"/>
      <c r="VLO162" s="1"/>
      <c r="VLP162" s="1"/>
      <c r="VLQ162" s="1"/>
      <c r="VLR162" s="1"/>
      <c r="VLS162" s="1"/>
      <c r="VLT162" s="1"/>
      <c r="VLU162" s="1"/>
      <c r="VLV162" s="1"/>
      <c r="VLW162" s="1"/>
      <c r="VLX162" s="1"/>
      <c r="VLY162" s="1"/>
      <c r="VLZ162" s="1"/>
      <c r="VMA162" s="1"/>
      <c r="VMB162" s="1"/>
      <c r="VMC162" s="1"/>
      <c r="VMD162" s="1"/>
      <c r="VME162" s="1"/>
      <c r="VMF162" s="1"/>
      <c r="VMG162" s="1"/>
      <c r="VMH162" s="1"/>
      <c r="VMI162" s="1"/>
      <c r="VMJ162" s="1"/>
      <c r="VMK162" s="1"/>
      <c r="VML162" s="1"/>
      <c r="VMM162" s="1"/>
      <c r="VMN162" s="1"/>
      <c r="VMO162" s="1"/>
      <c r="VMP162" s="1"/>
      <c r="VMQ162" s="1"/>
      <c r="VMR162" s="1"/>
      <c r="VMS162" s="1"/>
      <c r="VMT162" s="1"/>
      <c r="VMU162" s="1"/>
      <c r="VMV162" s="1"/>
      <c r="VMW162" s="1"/>
      <c r="VMX162" s="1"/>
      <c r="VMY162" s="1"/>
      <c r="VMZ162" s="1"/>
      <c r="VNA162" s="1"/>
      <c r="VNB162" s="1"/>
      <c r="VNC162" s="1"/>
      <c r="VND162" s="1"/>
      <c r="VNE162" s="1"/>
      <c r="VNF162" s="1"/>
      <c r="VNG162" s="1"/>
      <c r="VNH162" s="1"/>
      <c r="VNI162" s="1"/>
      <c r="VNJ162" s="1"/>
      <c r="VNK162" s="1"/>
      <c r="VNL162" s="1"/>
      <c r="VNM162" s="1"/>
      <c r="VNN162" s="1"/>
      <c r="VNO162" s="1"/>
      <c r="VNP162" s="1"/>
      <c r="VNQ162" s="1"/>
      <c r="VNR162" s="1"/>
      <c r="VNS162" s="1"/>
      <c r="VNT162" s="1"/>
      <c r="VNU162" s="1"/>
      <c r="VNV162" s="1"/>
      <c r="VNW162" s="1"/>
      <c r="VNX162" s="1"/>
      <c r="VNY162" s="1"/>
      <c r="VNZ162" s="1"/>
      <c r="VOA162" s="1"/>
      <c r="VOB162" s="1"/>
      <c r="VOC162" s="1"/>
      <c r="VOD162" s="1"/>
      <c r="VOE162" s="1"/>
      <c r="VOF162" s="1"/>
      <c r="VOG162" s="1"/>
      <c r="VOH162" s="1"/>
      <c r="VOI162" s="1"/>
      <c r="VOJ162" s="1"/>
      <c r="VOK162" s="1"/>
      <c r="VOL162" s="1"/>
      <c r="VOM162" s="1"/>
      <c r="VON162" s="1"/>
      <c r="VOO162" s="1"/>
      <c r="VOP162" s="1"/>
      <c r="VOQ162" s="1"/>
      <c r="VOR162" s="1"/>
      <c r="VOS162" s="1"/>
      <c r="VOT162" s="1"/>
      <c r="VOU162" s="1"/>
      <c r="VOV162" s="1"/>
      <c r="VOW162" s="1"/>
      <c r="VOX162" s="1"/>
      <c r="VOY162" s="1"/>
      <c r="VOZ162" s="1"/>
      <c r="VPA162" s="1"/>
      <c r="VPB162" s="1"/>
      <c r="VPC162" s="1"/>
      <c r="VPD162" s="1"/>
      <c r="VPE162" s="1"/>
      <c r="VPF162" s="1"/>
      <c r="VPG162" s="1"/>
      <c r="VPH162" s="1"/>
      <c r="VPI162" s="1"/>
      <c r="VPJ162" s="1"/>
      <c r="VPK162" s="1"/>
      <c r="VPL162" s="1"/>
      <c r="VPM162" s="1"/>
      <c r="VPN162" s="1"/>
      <c r="VPO162" s="1"/>
      <c r="VPP162" s="1"/>
      <c r="VPQ162" s="1"/>
      <c r="VPR162" s="1"/>
      <c r="VPS162" s="1"/>
      <c r="VPT162" s="1"/>
      <c r="VPU162" s="1"/>
      <c r="VPV162" s="1"/>
      <c r="VPW162" s="1"/>
      <c r="VPX162" s="1"/>
      <c r="VPY162" s="1"/>
      <c r="VPZ162" s="1"/>
      <c r="VQA162" s="1"/>
      <c r="VQB162" s="1"/>
      <c r="VQC162" s="1"/>
      <c r="VQD162" s="1"/>
      <c r="VQE162" s="1"/>
      <c r="VQF162" s="1"/>
      <c r="VQG162" s="1"/>
      <c r="VQH162" s="1"/>
      <c r="VQI162" s="1"/>
      <c r="VQJ162" s="1"/>
      <c r="VQK162" s="1"/>
      <c r="VQL162" s="1"/>
      <c r="VQM162" s="1"/>
      <c r="VQN162" s="1"/>
      <c r="VQO162" s="1"/>
      <c r="VQP162" s="1"/>
      <c r="VQQ162" s="1"/>
      <c r="VQR162" s="1"/>
      <c r="VQS162" s="1"/>
      <c r="VQT162" s="1"/>
      <c r="VQU162" s="1"/>
      <c r="VQV162" s="1"/>
      <c r="VQW162" s="1"/>
      <c r="VQX162" s="1"/>
      <c r="VQY162" s="1"/>
      <c r="VQZ162" s="1"/>
      <c r="VRA162" s="1"/>
      <c r="VRB162" s="1"/>
      <c r="VRC162" s="1"/>
      <c r="VRD162" s="1"/>
      <c r="VRE162" s="1"/>
      <c r="VRF162" s="1"/>
      <c r="VRG162" s="1"/>
      <c r="VRH162" s="1"/>
      <c r="VRI162" s="1"/>
      <c r="VRJ162" s="1"/>
      <c r="VRK162" s="1"/>
      <c r="VRL162" s="1"/>
      <c r="VRM162" s="1"/>
      <c r="VRN162" s="1"/>
      <c r="VRO162" s="1"/>
      <c r="VRP162" s="1"/>
      <c r="VRQ162" s="1"/>
      <c r="VRR162" s="1"/>
      <c r="VRS162" s="1"/>
      <c r="VRT162" s="1"/>
      <c r="VRU162" s="1"/>
      <c r="VRV162" s="1"/>
      <c r="VRW162" s="1"/>
      <c r="VRX162" s="1"/>
      <c r="VRY162" s="1"/>
      <c r="VRZ162" s="1"/>
      <c r="VSA162" s="1"/>
      <c r="VSB162" s="1"/>
      <c r="VSC162" s="1"/>
      <c r="VSD162" s="1"/>
      <c r="VSE162" s="1"/>
      <c r="VSF162" s="1"/>
      <c r="VSG162" s="1"/>
      <c r="VSH162" s="1"/>
      <c r="VSI162" s="1"/>
      <c r="VSJ162" s="1"/>
      <c r="VSK162" s="1"/>
      <c r="VSL162" s="1"/>
      <c r="VSM162" s="1"/>
      <c r="VSN162" s="1"/>
      <c r="VSO162" s="1"/>
      <c r="VSP162" s="1"/>
      <c r="VSQ162" s="1"/>
      <c r="VSR162" s="1"/>
      <c r="VSS162" s="1"/>
      <c r="VST162" s="1"/>
      <c r="VSU162" s="1"/>
      <c r="VSV162" s="1"/>
      <c r="VSW162" s="1"/>
      <c r="VSX162" s="1"/>
      <c r="VSY162" s="1"/>
      <c r="VSZ162" s="1"/>
      <c r="VTA162" s="1"/>
      <c r="VTB162" s="1"/>
      <c r="VTC162" s="1"/>
      <c r="VTD162" s="1"/>
      <c r="VTE162" s="1"/>
      <c r="VTF162" s="1"/>
      <c r="VTG162" s="1"/>
      <c r="VTH162" s="1"/>
      <c r="VTI162" s="1"/>
      <c r="VTJ162" s="1"/>
      <c r="VTK162" s="1"/>
      <c r="VTL162" s="1"/>
      <c r="VTM162" s="1"/>
      <c r="VTN162" s="1"/>
      <c r="VTO162" s="1"/>
      <c r="VTP162" s="1"/>
      <c r="VTQ162" s="1"/>
      <c r="VTR162" s="1"/>
      <c r="VTS162" s="1"/>
      <c r="VTT162" s="1"/>
      <c r="VTU162" s="1"/>
      <c r="VTV162" s="1"/>
      <c r="VTW162" s="1"/>
      <c r="VTX162" s="1"/>
      <c r="VTY162" s="1"/>
      <c r="VTZ162" s="1"/>
      <c r="VUA162" s="1"/>
      <c r="VUB162" s="1"/>
      <c r="VUC162" s="1"/>
      <c r="VUD162" s="1"/>
      <c r="VUE162" s="1"/>
      <c r="VUF162" s="1"/>
      <c r="VUG162" s="1"/>
      <c r="VUH162" s="1"/>
      <c r="VUI162" s="1"/>
      <c r="VUJ162" s="1"/>
      <c r="VUK162" s="1"/>
      <c r="VUL162" s="1"/>
      <c r="VUM162" s="1"/>
      <c r="VUN162" s="1"/>
      <c r="VUO162" s="1"/>
      <c r="VUP162" s="1"/>
      <c r="VUQ162" s="1"/>
      <c r="VUR162" s="1"/>
      <c r="VUS162" s="1"/>
      <c r="VUT162" s="1"/>
      <c r="VUU162" s="1"/>
      <c r="VUV162" s="1"/>
      <c r="VUW162" s="1"/>
      <c r="VUX162" s="1"/>
      <c r="VUY162" s="1"/>
      <c r="VUZ162" s="1"/>
      <c r="VVA162" s="1"/>
      <c r="VVB162" s="1"/>
      <c r="VVC162" s="1"/>
      <c r="VVD162" s="1"/>
      <c r="VVE162" s="1"/>
      <c r="VVF162" s="1"/>
      <c r="VVG162" s="1"/>
      <c r="VVH162" s="1"/>
      <c r="VVI162" s="1"/>
      <c r="VVJ162" s="1"/>
      <c r="VVK162" s="1"/>
      <c r="VVL162" s="1"/>
      <c r="VVM162" s="1"/>
      <c r="VVN162" s="1"/>
      <c r="VVO162" s="1"/>
      <c r="VVP162" s="1"/>
      <c r="VVQ162" s="1"/>
      <c r="VVR162" s="1"/>
      <c r="VVS162" s="1"/>
      <c r="VVT162" s="1"/>
      <c r="VVU162" s="1"/>
      <c r="VVV162" s="1"/>
      <c r="VVW162" s="1"/>
      <c r="VVX162" s="1"/>
      <c r="VVY162" s="1"/>
      <c r="VVZ162" s="1"/>
      <c r="VWA162" s="1"/>
      <c r="VWB162" s="1"/>
      <c r="VWC162" s="1"/>
      <c r="VWD162" s="1"/>
      <c r="VWE162" s="1"/>
      <c r="VWF162" s="1"/>
      <c r="VWG162" s="1"/>
      <c r="VWH162" s="1"/>
      <c r="VWI162" s="1"/>
      <c r="VWJ162" s="1"/>
      <c r="VWK162" s="1"/>
      <c r="VWL162" s="1"/>
      <c r="VWM162" s="1"/>
      <c r="VWN162" s="1"/>
      <c r="VWO162" s="1"/>
      <c r="VWP162" s="1"/>
      <c r="VWQ162" s="1"/>
      <c r="VWR162" s="1"/>
      <c r="VWS162" s="1"/>
      <c r="VWT162" s="1"/>
      <c r="VWU162" s="1"/>
      <c r="VWV162" s="1"/>
      <c r="VWW162" s="1"/>
      <c r="VWX162" s="1"/>
      <c r="VWY162" s="1"/>
      <c r="VWZ162" s="1"/>
      <c r="VXA162" s="1"/>
      <c r="VXB162" s="1"/>
      <c r="VXC162" s="1"/>
      <c r="VXD162" s="1"/>
      <c r="VXE162" s="1"/>
      <c r="VXF162" s="1"/>
      <c r="VXG162" s="1"/>
      <c r="VXH162" s="1"/>
      <c r="VXI162" s="1"/>
      <c r="VXJ162" s="1"/>
      <c r="VXK162" s="1"/>
      <c r="VXL162" s="1"/>
      <c r="VXM162" s="1"/>
      <c r="VXN162" s="1"/>
      <c r="VXO162" s="1"/>
      <c r="VXP162" s="1"/>
      <c r="VXQ162" s="1"/>
      <c r="VXR162" s="1"/>
      <c r="VXS162" s="1"/>
      <c r="VXT162" s="1"/>
      <c r="VXU162" s="1"/>
      <c r="VXV162" s="1"/>
      <c r="VXW162" s="1"/>
      <c r="VXX162" s="1"/>
      <c r="VXY162" s="1"/>
      <c r="VXZ162" s="1"/>
      <c r="VYA162" s="1"/>
      <c r="VYB162" s="1"/>
      <c r="VYC162" s="1"/>
      <c r="VYD162" s="1"/>
      <c r="VYE162" s="1"/>
      <c r="VYF162" s="1"/>
      <c r="VYG162" s="1"/>
      <c r="VYH162" s="1"/>
      <c r="VYI162" s="1"/>
      <c r="VYJ162" s="1"/>
      <c r="VYK162" s="1"/>
      <c r="VYL162" s="1"/>
      <c r="VYM162" s="1"/>
      <c r="VYN162" s="1"/>
      <c r="VYO162" s="1"/>
      <c r="VYP162" s="1"/>
      <c r="VYQ162" s="1"/>
      <c r="VYR162" s="1"/>
      <c r="VYS162" s="1"/>
      <c r="VYT162" s="1"/>
      <c r="VYU162" s="1"/>
      <c r="VYV162" s="1"/>
      <c r="VYW162" s="1"/>
      <c r="VYX162" s="1"/>
      <c r="VYY162" s="1"/>
      <c r="VYZ162" s="1"/>
      <c r="VZA162" s="1"/>
      <c r="VZB162" s="1"/>
      <c r="VZC162" s="1"/>
      <c r="VZD162" s="1"/>
      <c r="VZE162" s="1"/>
      <c r="VZF162" s="1"/>
      <c r="VZG162" s="1"/>
      <c r="VZH162" s="1"/>
      <c r="VZI162" s="1"/>
      <c r="VZJ162" s="1"/>
      <c r="VZK162" s="1"/>
      <c r="VZL162" s="1"/>
      <c r="VZM162" s="1"/>
      <c r="VZN162" s="1"/>
      <c r="VZO162" s="1"/>
      <c r="VZP162" s="1"/>
      <c r="VZQ162" s="1"/>
      <c r="VZR162" s="1"/>
      <c r="VZS162" s="1"/>
      <c r="VZT162" s="1"/>
      <c r="VZU162" s="1"/>
      <c r="VZV162" s="1"/>
      <c r="VZW162" s="1"/>
      <c r="VZX162" s="1"/>
      <c r="VZY162" s="1"/>
      <c r="VZZ162" s="1"/>
      <c r="WAA162" s="1"/>
      <c r="WAB162" s="1"/>
      <c r="WAC162" s="1"/>
      <c r="WAD162" s="1"/>
      <c r="WAE162" s="1"/>
      <c r="WAF162" s="1"/>
      <c r="WAG162" s="1"/>
      <c r="WAH162" s="1"/>
      <c r="WAI162" s="1"/>
      <c r="WAJ162" s="1"/>
      <c r="WAK162" s="1"/>
      <c r="WAL162" s="1"/>
      <c r="WAM162" s="1"/>
      <c r="WAN162" s="1"/>
      <c r="WAO162" s="1"/>
      <c r="WAP162" s="1"/>
      <c r="WAQ162" s="1"/>
      <c r="WAR162" s="1"/>
      <c r="WAS162" s="1"/>
      <c r="WAT162" s="1"/>
      <c r="WAU162" s="1"/>
      <c r="WAV162" s="1"/>
      <c r="WAW162" s="1"/>
      <c r="WAX162" s="1"/>
      <c r="WAY162" s="1"/>
      <c r="WAZ162" s="1"/>
      <c r="WBA162" s="1"/>
      <c r="WBB162" s="1"/>
      <c r="WBC162" s="1"/>
      <c r="WBD162" s="1"/>
      <c r="WBE162" s="1"/>
      <c r="WBF162" s="1"/>
      <c r="WBG162" s="1"/>
      <c r="WBH162" s="1"/>
      <c r="WBI162" s="1"/>
      <c r="WBJ162" s="1"/>
      <c r="WBK162" s="1"/>
      <c r="WBL162" s="1"/>
      <c r="WBM162" s="1"/>
      <c r="WBN162" s="1"/>
      <c r="WBO162" s="1"/>
      <c r="WBP162" s="1"/>
      <c r="WBQ162" s="1"/>
      <c r="WBR162" s="1"/>
      <c r="WBS162" s="1"/>
      <c r="WBT162" s="1"/>
      <c r="WBU162" s="1"/>
      <c r="WBV162" s="1"/>
      <c r="WBW162" s="1"/>
      <c r="WBX162" s="1"/>
      <c r="WBY162" s="1"/>
      <c r="WBZ162" s="1"/>
      <c r="WCA162" s="1"/>
      <c r="WCB162" s="1"/>
      <c r="WCC162" s="1"/>
      <c r="WCD162" s="1"/>
      <c r="WCE162" s="1"/>
      <c r="WCF162" s="1"/>
      <c r="WCG162" s="1"/>
      <c r="WCH162" s="1"/>
      <c r="WCI162" s="1"/>
      <c r="WCJ162" s="1"/>
      <c r="WCK162" s="1"/>
      <c r="WCL162" s="1"/>
      <c r="WCM162" s="1"/>
      <c r="WCN162" s="1"/>
      <c r="WCO162" s="1"/>
      <c r="WCP162" s="1"/>
      <c r="WCQ162" s="1"/>
      <c r="WCR162" s="1"/>
      <c r="WCS162" s="1"/>
      <c r="WCT162" s="1"/>
      <c r="WCU162" s="1"/>
      <c r="WCV162" s="1"/>
      <c r="WCW162" s="1"/>
      <c r="WCX162" s="1"/>
      <c r="WCY162" s="1"/>
      <c r="WCZ162" s="1"/>
      <c r="WDA162" s="1"/>
      <c r="WDB162" s="1"/>
      <c r="WDC162" s="1"/>
      <c r="WDD162" s="1"/>
      <c r="WDE162" s="1"/>
      <c r="WDF162" s="1"/>
      <c r="WDG162" s="1"/>
      <c r="WDH162" s="1"/>
      <c r="WDI162" s="1"/>
      <c r="WDJ162" s="1"/>
      <c r="WDK162" s="1"/>
      <c r="WDL162" s="1"/>
      <c r="WDM162" s="1"/>
      <c r="WDN162" s="1"/>
      <c r="WDO162" s="1"/>
      <c r="WDP162" s="1"/>
      <c r="WDQ162" s="1"/>
      <c r="WDR162" s="1"/>
      <c r="WDS162" s="1"/>
      <c r="WDT162" s="1"/>
      <c r="WDU162" s="1"/>
      <c r="WDV162" s="1"/>
      <c r="WDW162" s="1"/>
      <c r="WDX162" s="1"/>
      <c r="WDY162" s="1"/>
      <c r="WDZ162" s="1"/>
      <c r="WEA162" s="1"/>
      <c r="WEB162" s="1"/>
      <c r="WEC162" s="1"/>
      <c r="WED162" s="1"/>
      <c r="WEE162" s="1"/>
      <c r="WEF162" s="1"/>
      <c r="WEG162" s="1"/>
      <c r="WEH162" s="1"/>
      <c r="WEI162" s="1"/>
      <c r="WEJ162" s="1"/>
      <c r="WEK162" s="1"/>
      <c r="WEL162" s="1"/>
      <c r="WEM162" s="1"/>
      <c r="WEN162" s="1"/>
      <c r="WEO162" s="1"/>
      <c r="WEP162" s="1"/>
      <c r="WEQ162" s="1"/>
      <c r="WER162" s="1"/>
      <c r="WES162" s="1"/>
      <c r="WET162" s="1"/>
      <c r="WEU162" s="1"/>
      <c r="WEV162" s="1"/>
      <c r="WEW162" s="1"/>
      <c r="WEX162" s="1"/>
      <c r="WEY162" s="1"/>
      <c r="WEZ162" s="1"/>
      <c r="WFA162" s="1"/>
      <c r="WFB162" s="1"/>
      <c r="WFC162" s="1"/>
      <c r="WFD162" s="1"/>
      <c r="WFE162" s="1"/>
      <c r="WFF162" s="1"/>
      <c r="WFG162" s="1"/>
      <c r="WFH162" s="1"/>
      <c r="WFI162" s="1"/>
      <c r="WFJ162" s="1"/>
      <c r="WFK162" s="1"/>
      <c r="WFL162" s="1"/>
      <c r="WFM162" s="1"/>
      <c r="WFN162" s="1"/>
      <c r="WFO162" s="1"/>
      <c r="WFP162" s="1"/>
      <c r="WFQ162" s="1"/>
      <c r="WFR162" s="1"/>
      <c r="WFS162" s="1"/>
      <c r="WFT162" s="1"/>
      <c r="WFU162" s="1"/>
      <c r="WFV162" s="1"/>
      <c r="WFW162" s="1"/>
      <c r="WFX162" s="1"/>
      <c r="WFY162" s="1"/>
      <c r="WFZ162" s="1"/>
      <c r="WGA162" s="1"/>
      <c r="WGB162" s="1"/>
      <c r="WGC162" s="1"/>
      <c r="WGD162" s="1"/>
      <c r="WGE162" s="1"/>
      <c r="WGF162" s="1"/>
      <c r="WGG162" s="1"/>
      <c r="WGH162" s="1"/>
      <c r="WGI162" s="1"/>
      <c r="WGJ162" s="1"/>
      <c r="WGK162" s="1"/>
      <c r="WGL162" s="1"/>
      <c r="WGM162" s="1"/>
      <c r="WGN162" s="1"/>
      <c r="WGO162" s="1"/>
      <c r="WGP162" s="1"/>
      <c r="WGQ162" s="1"/>
      <c r="WGR162" s="1"/>
      <c r="WGS162" s="1"/>
      <c r="WGT162" s="1"/>
      <c r="WGU162" s="1"/>
      <c r="WGV162" s="1"/>
      <c r="WGW162" s="1"/>
      <c r="WGX162" s="1"/>
      <c r="WGY162" s="1"/>
      <c r="WGZ162" s="1"/>
      <c r="WHA162" s="1"/>
      <c r="WHB162" s="1"/>
      <c r="WHC162" s="1"/>
      <c r="WHD162" s="1"/>
      <c r="WHE162" s="1"/>
      <c r="WHF162" s="1"/>
      <c r="WHG162" s="1"/>
      <c r="WHH162" s="1"/>
      <c r="WHI162" s="1"/>
      <c r="WHJ162" s="1"/>
      <c r="WHK162" s="1"/>
      <c r="WHL162" s="1"/>
      <c r="WHM162" s="1"/>
      <c r="WHN162" s="1"/>
      <c r="WHO162" s="1"/>
      <c r="WHP162" s="1"/>
      <c r="WHQ162" s="1"/>
      <c r="WHR162" s="1"/>
      <c r="WHS162" s="1"/>
      <c r="WHT162" s="1"/>
      <c r="WHU162" s="1"/>
      <c r="WHV162" s="1"/>
      <c r="WHW162" s="1"/>
      <c r="WHX162" s="1"/>
      <c r="WHY162" s="1"/>
      <c r="WHZ162" s="1"/>
      <c r="WIA162" s="1"/>
      <c r="WIB162" s="1"/>
      <c r="WIC162" s="1"/>
      <c r="WID162" s="1"/>
      <c r="WIE162" s="1"/>
      <c r="WIF162" s="1"/>
      <c r="WIG162" s="1"/>
      <c r="WIH162" s="1"/>
      <c r="WII162" s="1"/>
      <c r="WIJ162" s="1"/>
      <c r="WIK162" s="1"/>
      <c r="WIL162" s="1"/>
      <c r="WIM162" s="1"/>
      <c r="WIN162" s="1"/>
      <c r="WIO162" s="1"/>
      <c r="WIP162" s="1"/>
      <c r="WIQ162" s="1"/>
      <c r="WIR162" s="1"/>
      <c r="WIS162" s="1"/>
      <c r="WIT162" s="1"/>
      <c r="WIU162" s="1"/>
      <c r="WIV162" s="1"/>
      <c r="WIW162" s="1"/>
      <c r="WIX162" s="1"/>
      <c r="WIY162" s="1"/>
      <c r="WIZ162" s="1"/>
      <c r="WJA162" s="1"/>
      <c r="WJB162" s="1"/>
      <c r="WJC162" s="1"/>
      <c r="WJD162" s="1"/>
      <c r="WJE162" s="1"/>
      <c r="WJF162" s="1"/>
      <c r="WJG162" s="1"/>
      <c r="WJH162" s="1"/>
      <c r="WJI162" s="1"/>
      <c r="WJJ162" s="1"/>
      <c r="WJK162" s="1"/>
      <c r="WJL162" s="1"/>
      <c r="WJM162" s="1"/>
      <c r="WJN162" s="1"/>
      <c r="WJO162" s="1"/>
      <c r="WJP162" s="1"/>
      <c r="WJQ162" s="1"/>
      <c r="WJR162" s="1"/>
      <c r="WJS162" s="1"/>
      <c r="WJT162" s="1"/>
      <c r="WJU162" s="1"/>
      <c r="WJV162" s="1"/>
      <c r="WJW162" s="1"/>
      <c r="WJX162" s="1"/>
      <c r="WJY162" s="1"/>
      <c r="WJZ162" s="1"/>
      <c r="WKA162" s="1"/>
      <c r="WKB162" s="1"/>
      <c r="WKC162" s="1"/>
      <c r="WKD162" s="1"/>
      <c r="WKE162" s="1"/>
      <c r="WKF162" s="1"/>
      <c r="WKG162" s="1"/>
      <c r="WKH162" s="1"/>
      <c r="WKI162" s="1"/>
      <c r="WKJ162" s="1"/>
      <c r="WKK162" s="1"/>
      <c r="WKL162" s="1"/>
      <c r="WKM162" s="1"/>
      <c r="WKN162" s="1"/>
      <c r="WKO162" s="1"/>
      <c r="WKP162" s="1"/>
      <c r="WKQ162" s="1"/>
      <c r="WKR162" s="1"/>
      <c r="WKS162" s="1"/>
      <c r="WKT162" s="1"/>
      <c r="WKU162" s="1"/>
      <c r="WKV162" s="1"/>
      <c r="WKW162" s="1"/>
      <c r="WKX162" s="1"/>
      <c r="WKY162" s="1"/>
      <c r="WKZ162" s="1"/>
      <c r="WLA162" s="1"/>
      <c r="WLB162" s="1"/>
      <c r="WLC162" s="1"/>
      <c r="WLD162" s="1"/>
      <c r="WLE162" s="1"/>
      <c r="WLF162" s="1"/>
      <c r="WLG162" s="1"/>
      <c r="WLH162" s="1"/>
      <c r="WLI162" s="1"/>
      <c r="WLJ162" s="1"/>
      <c r="WLK162" s="1"/>
      <c r="WLL162" s="1"/>
      <c r="WLM162" s="1"/>
      <c r="WLN162" s="1"/>
      <c r="WLO162" s="1"/>
      <c r="WLP162" s="1"/>
      <c r="WLQ162" s="1"/>
      <c r="WLR162" s="1"/>
      <c r="WLS162" s="1"/>
      <c r="WLT162" s="1"/>
      <c r="WLU162" s="1"/>
      <c r="WLV162" s="1"/>
      <c r="WLW162" s="1"/>
      <c r="WLX162" s="1"/>
      <c r="WLY162" s="1"/>
      <c r="WLZ162" s="1"/>
      <c r="WMA162" s="1"/>
      <c r="WMB162" s="1"/>
      <c r="WMC162" s="1"/>
      <c r="WMD162" s="1"/>
      <c r="WME162" s="1"/>
      <c r="WMF162" s="1"/>
      <c r="WMG162" s="1"/>
      <c r="WMH162" s="1"/>
      <c r="WMI162" s="1"/>
      <c r="WMJ162" s="1"/>
      <c r="WMK162" s="1"/>
      <c r="WML162" s="1"/>
      <c r="WMM162" s="1"/>
      <c r="WMN162" s="1"/>
      <c r="WMO162" s="1"/>
      <c r="WMP162" s="1"/>
      <c r="WMQ162" s="1"/>
      <c r="WMR162" s="1"/>
      <c r="WMS162" s="1"/>
      <c r="WMT162" s="1"/>
      <c r="WMU162" s="1"/>
      <c r="WMV162" s="1"/>
      <c r="WMW162" s="1"/>
      <c r="WMX162" s="1"/>
      <c r="WMY162" s="1"/>
      <c r="WMZ162" s="1"/>
      <c r="WNA162" s="1"/>
      <c r="WNB162" s="1"/>
      <c r="WNC162" s="1"/>
      <c r="WND162" s="1"/>
      <c r="WNE162" s="1"/>
      <c r="WNF162" s="1"/>
      <c r="WNG162" s="1"/>
      <c r="WNH162" s="1"/>
      <c r="WNI162" s="1"/>
      <c r="WNJ162" s="1"/>
      <c r="WNK162" s="1"/>
      <c r="WNL162" s="1"/>
      <c r="WNM162" s="1"/>
      <c r="WNN162" s="1"/>
      <c r="WNO162" s="1"/>
      <c r="WNP162" s="1"/>
      <c r="WNQ162" s="1"/>
      <c r="WNR162" s="1"/>
      <c r="WNS162" s="1"/>
      <c r="WNT162" s="1"/>
      <c r="WNU162" s="1"/>
      <c r="WNV162" s="1"/>
      <c r="WNW162" s="1"/>
      <c r="WNX162" s="1"/>
      <c r="WNY162" s="1"/>
      <c r="WNZ162" s="1"/>
      <c r="WOA162" s="1"/>
      <c r="WOB162" s="1"/>
      <c r="WOC162" s="1"/>
      <c r="WOD162" s="1"/>
      <c r="WOE162" s="1"/>
      <c r="WOF162" s="1"/>
      <c r="WOG162" s="1"/>
      <c r="WOH162" s="1"/>
      <c r="WOI162" s="1"/>
      <c r="WOJ162" s="1"/>
      <c r="WOK162" s="1"/>
      <c r="WOL162" s="1"/>
      <c r="WOM162" s="1"/>
      <c r="WON162" s="1"/>
      <c r="WOO162" s="1"/>
      <c r="WOP162" s="1"/>
      <c r="WOQ162" s="1"/>
      <c r="WOR162" s="1"/>
      <c r="WOS162" s="1"/>
      <c r="WOT162" s="1"/>
      <c r="WOU162" s="1"/>
      <c r="WOV162" s="1"/>
      <c r="WOW162" s="1"/>
      <c r="WOX162" s="1"/>
      <c r="WOY162" s="1"/>
      <c r="WOZ162" s="1"/>
      <c r="WPA162" s="1"/>
      <c r="WPB162" s="1"/>
      <c r="WPC162" s="1"/>
      <c r="WPD162" s="1"/>
      <c r="WPE162" s="1"/>
      <c r="WPF162" s="1"/>
      <c r="WPG162" s="1"/>
      <c r="WPH162" s="1"/>
      <c r="WPI162" s="1"/>
      <c r="WPJ162" s="1"/>
      <c r="WPK162" s="1"/>
      <c r="WPL162" s="1"/>
      <c r="WPM162" s="1"/>
      <c r="WPN162" s="1"/>
      <c r="WPO162" s="1"/>
      <c r="WPP162" s="1"/>
      <c r="WPQ162" s="1"/>
      <c r="WPR162" s="1"/>
      <c r="WPS162" s="1"/>
      <c r="WPT162" s="1"/>
      <c r="WPU162" s="1"/>
      <c r="WPV162" s="1"/>
      <c r="WPW162" s="1"/>
      <c r="WPX162" s="1"/>
      <c r="WPY162" s="1"/>
      <c r="WPZ162" s="1"/>
      <c r="WQA162" s="1"/>
      <c r="WQB162" s="1"/>
      <c r="WQC162" s="1"/>
      <c r="WQD162" s="1"/>
      <c r="WQE162" s="1"/>
      <c r="WQF162" s="1"/>
      <c r="WQG162" s="1"/>
      <c r="WQH162" s="1"/>
      <c r="WQI162" s="1"/>
      <c r="WQJ162" s="1"/>
      <c r="WQK162" s="1"/>
      <c r="WQL162" s="1"/>
      <c r="WQM162" s="1"/>
      <c r="WQN162" s="1"/>
      <c r="WQO162" s="1"/>
      <c r="WQP162" s="1"/>
      <c r="WQQ162" s="1"/>
      <c r="WQR162" s="1"/>
      <c r="WQS162" s="1"/>
      <c r="WQT162" s="1"/>
      <c r="WQU162" s="1"/>
      <c r="WQV162" s="1"/>
      <c r="WQW162" s="1"/>
      <c r="WQX162" s="1"/>
      <c r="WQY162" s="1"/>
      <c r="WQZ162" s="1"/>
      <c r="WRA162" s="1"/>
      <c r="WRB162" s="1"/>
      <c r="WRC162" s="1"/>
      <c r="WRD162" s="1"/>
      <c r="WRE162" s="1"/>
      <c r="WRF162" s="1"/>
      <c r="WRG162" s="1"/>
      <c r="WRH162" s="1"/>
      <c r="WRI162" s="1"/>
      <c r="WRJ162" s="1"/>
      <c r="WRK162" s="1"/>
      <c r="WRL162" s="1"/>
      <c r="WRM162" s="1"/>
      <c r="WRN162" s="1"/>
      <c r="WRO162" s="1"/>
      <c r="WRP162" s="1"/>
      <c r="WRQ162" s="1"/>
      <c r="WRR162" s="1"/>
      <c r="WRS162" s="1"/>
      <c r="WRT162" s="1"/>
      <c r="WRU162" s="1"/>
      <c r="WRV162" s="1"/>
      <c r="WRW162" s="1"/>
      <c r="WRX162" s="1"/>
      <c r="WRY162" s="1"/>
      <c r="WRZ162" s="1"/>
      <c r="WSA162" s="1"/>
      <c r="WSB162" s="1"/>
      <c r="WSC162" s="1"/>
      <c r="WSD162" s="1"/>
      <c r="WSE162" s="1"/>
      <c r="WSF162" s="1"/>
      <c r="WSG162" s="1"/>
      <c r="WSH162" s="1"/>
      <c r="WSI162" s="1"/>
      <c r="WSJ162" s="1"/>
      <c r="WSK162" s="1"/>
      <c r="WSL162" s="1"/>
      <c r="WSM162" s="1"/>
      <c r="WSN162" s="1"/>
      <c r="WSO162" s="1"/>
      <c r="WSP162" s="1"/>
      <c r="WSQ162" s="1"/>
      <c r="WSR162" s="1"/>
      <c r="WSS162" s="1"/>
      <c r="WST162" s="1"/>
      <c r="WSU162" s="1"/>
      <c r="WSV162" s="1"/>
      <c r="WSW162" s="1"/>
      <c r="WSX162" s="1"/>
      <c r="WSY162" s="1"/>
      <c r="WSZ162" s="1"/>
      <c r="WTA162" s="1"/>
      <c r="WTB162" s="1"/>
      <c r="WTC162" s="1"/>
      <c r="WTD162" s="1"/>
      <c r="WTE162" s="1"/>
      <c r="WTF162" s="1"/>
      <c r="WTG162" s="1"/>
      <c r="WTH162" s="1"/>
      <c r="WTI162" s="1"/>
      <c r="WTJ162" s="1"/>
      <c r="WTK162" s="1"/>
      <c r="WTL162" s="1"/>
      <c r="WTM162" s="1"/>
      <c r="WTN162" s="1"/>
      <c r="WTO162" s="1"/>
      <c r="WTP162" s="1"/>
      <c r="WTQ162" s="1"/>
      <c r="WTR162" s="1"/>
      <c r="WTS162" s="1"/>
      <c r="WTT162" s="1"/>
      <c r="WTU162" s="1"/>
      <c r="WTV162" s="1"/>
      <c r="WTW162" s="1"/>
      <c r="WTX162" s="1"/>
      <c r="WTY162" s="1"/>
      <c r="WTZ162" s="1"/>
      <c r="WUA162" s="1"/>
      <c r="WUB162" s="1"/>
      <c r="WUC162" s="1"/>
      <c r="WUD162" s="1"/>
      <c r="WUE162" s="1"/>
      <c r="WUF162" s="1"/>
      <c r="WUG162" s="1"/>
      <c r="WUH162" s="1"/>
      <c r="WUI162" s="1"/>
      <c r="WUJ162" s="1"/>
      <c r="WUK162" s="1"/>
      <c r="WUL162" s="1"/>
      <c r="WUM162" s="1"/>
      <c r="WUN162" s="1"/>
      <c r="WUO162" s="1"/>
      <c r="WUP162" s="1"/>
      <c r="WUQ162" s="1"/>
      <c r="WUR162" s="1"/>
      <c r="WUS162" s="1"/>
      <c r="WUT162" s="1"/>
      <c r="WUU162" s="1"/>
      <c r="WUV162" s="1"/>
      <c r="WUW162" s="1"/>
      <c r="WUX162" s="1"/>
      <c r="WUY162" s="1"/>
      <c r="WUZ162" s="1"/>
      <c r="WVA162" s="1"/>
      <c r="WVB162" s="1"/>
      <c r="WVC162" s="1"/>
      <c r="WVD162" s="1"/>
      <c r="WVE162" s="1"/>
      <c r="WVF162" s="1"/>
      <c r="WVG162" s="1"/>
      <c r="WVH162" s="1"/>
      <c r="WVI162" s="1"/>
      <c r="WVJ162" s="1"/>
      <c r="WVK162" s="1"/>
      <c r="WVL162" s="1"/>
      <c r="WVM162" s="1"/>
      <c r="WVN162" s="1"/>
      <c r="WVO162" s="1"/>
      <c r="WVP162" s="1"/>
      <c r="WVQ162" s="1"/>
      <c r="WVR162" s="1"/>
      <c r="WVS162" s="1"/>
      <c r="WVT162" s="1"/>
      <c r="WVU162" s="1"/>
      <c r="WVV162" s="1"/>
      <c r="WVW162" s="1"/>
      <c r="WVX162" s="1"/>
      <c r="WVY162" s="1"/>
      <c r="WVZ162" s="1"/>
      <c r="WWA162" s="1"/>
      <c r="WWB162" s="1"/>
      <c r="WWC162" s="1"/>
      <c r="WWD162" s="1"/>
      <c r="WWE162" s="1"/>
      <c r="WWF162" s="1"/>
      <c r="WWG162" s="1"/>
      <c r="WWH162" s="1"/>
      <c r="WWI162" s="1"/>
      <c r="WWJ162" s="1"/>
      <c r="WWK162" s="1"/>
      <c r="WWL162" s="1"/>
      <c r="WWM162" s="1"/>
      <c r="WWN162" s="1"/>
      <c r="WWO162" s="1"/>
      <c r="WWP162" s="1"/>
      <c r="WWQ162" s="1"/>
      <c r="WWR162" s="1"/>
      <c r="WWS162" s="1"/>
      <c r="WWT162" s="1"/>
      <c r="WWU162" s="1"/>
      <c r="WWV162" s="1"/>
      <c r="WWW162" s="1"/>
      <c r="WWX162" s="1"/>
      <c r="WWY162" s="1"/>
      <c r="WWZ162" s="1"/>
      <c r="WXA162" s="1"/>
      <c r="WXB162" s="1"/>
      <c r="WXC162" s="1"/>
      <c r="WXD162" s="1"/>
      <c r="WXE162" s="1"/>
      <c r="WXF162" s="1"/>
      <c r="WXG162" s="1"/>
      <c r="WXH162" s="1"/>
      <c r="WXI162" s="1"/>
      <c r="WXJ162" s="1"/>
      <c r="WXK162" s="1"/>
      <c r="WXL162" s="1"/>
      <c r="WXM162" s="1"/>
      <c r="WXN162" s="1"/>
      <c r="WXO162" s="1"/>
      <c r="WXP162" s="1"/>
      <c r="WXQ162" s="1"/>
      <c r="WXR162" s="1"/>
      <c r="WXS162" s="1"/>
      <c r="WXT162" s="1"/>
      <c r="WXU162" s="1"/>
      <c r="WXV162" s="1"/>
      <c r="WXW162" s="1"/>
      <c r="WXX162" s="1"/>
      <c r="WXY162" s="1"/>
      <c r="WXZ162" s="1"/>
      <c r="WYA162" s="1"/>
      <c r="WYB162" s="1"/>
      <c r="WYC162" s="1"/>
      <c r="WYD162" s="1"/>
      <c r="WYE162" s="1"/>
      <c r="WYF162" s="1"/>
      <c r="WYG162" s="1"/>
      <c r="WYH162" s="1"/>
      <c r="WYI162" s="1"/>
      <c r="WYJ162" s="1"/>
      <c r="WYK162" s="1"/>
      <c r="WYL162" s="1"/>
      <c r="WYM162" s="1"/>
      <c r="WYN162" s="1"/>
      <c r="WYO162" s="1"/>
      <c r="WYP162" s="1"/>
      <c r="WYQ162" s="1"/>
      <c r="WYR162" s="1"/>
      <c r="WYS162" s="1"/>
      <c r="WYT162" s="1"/>
      <c r="WYU162" s="1"/>
      <c r="WYV162" s="1"/>
      <c r="WYW162" s="1"/>
      <c r="WYX162" s="1"/>
      <c r="WYY162" s="1"/>
      <c r="WYZ162" s="1"/>
      <c r="WZA162" s="1"/>
      <c r="WZB162" s="1"/>
      <c r="WZC162" s="1"/>
      <c r="WZD162" s="1"/>
      <c r="WZE162" s="1"/>
      <c r="WZF162" s="1"/>
      <c r="WZG162" s="1"/>
      <c r="WZH162" s="1"/>
      <c r="WZI162" s="1"/>
      <c r="WZJ162" s="1"/>
      <c r="WZK162" s="1"/>
      <c r="WZL162" s="1"/>
      <c r="WZM162" s="1"/>
      <c r="WZN162" s="1"/>
      <c r="WZO162" s="1"/>
      <c r="WZP162" s="1"/>
      <c r="WZQ162" s="1"/>
      <c r="WZR162" s="1"/>
      <c r="WZS162" s="1"/>
      <c r="WZT162" s="1"/>
      <c r="WZU162" s="1"/>
      <c r="WZV162" s="1"/>
      <c r="WZW162" s="1"/>
      <c r="WZX162" s="1"/>
      <c r="WZY162" s="1"/>
      <c r="WZZ162" s="1"/>
      <c r="XAA162" s="1"/>
      <c r="XAB162" s="1"/>
      <c r="XAC162" s="1"/>
      <c r="XAD162" s="1"/>
      <c r="XAE162" s="1"/>
      <c r="XAF162" s="1"/>
      <c r="XAG162" s="1"/>
      <c r="XAH162" s="1"/>
      <c r="XAI162" s="1"/>
      <c r="XAJ162" s="1"/>
      <c r="XAK162" s="1"/>
      <c r="XAL162" s="1"/>
      <c r="XAM162" s="1"/>
      <c r="XAN162" s="1"/>
      <c r="XAO162" s="1"/>
      <c r="XAP162" s="1"/>
      <c r="XAQ162" s="1"/>
      <c r="XAR162" s="1"/>
      <c r="XAS162" s="1"/>
      <c r="XAT162" s="1"/>
      <c r="XAU162" s="1"/>
      <c r="XAV162" s="1"/>
      <c r="XAW162" s="1"/>
      <c r="XAX162" s="1"/>
      <c r="XAY162" s="1"/>
      <c r="XAZ162" s="1"/>
      <c r="XBA162" s="1"/>
      <c r="XBB162" s="1"/>
      <c r="XBC162" s="1"/>
      <c r="XBD162" s="1"/>
      <c r="XBE162" s="1"/>
      <c r="XBF162" s="1"/>
      <c r="XBG162" s="1"/>
      <c r="XBH162" s="1"/>
      <c r="XBI162" s="1"/>
      <c r="XBJ162" s="1"/>
      <c r="XBK162" s="1"/>
      <c r="XBL162" s="1"/>
      <c r="XBM162" s="1"/>
      <c r="XBN162" s="1"/>
      <c r="XBO162" s="1"/>
      <c r="XBP162" s="1"/>
      <c r="XBQ162" s="1"/>
      <c r="XBR162" s="1"/>
      <c r="XBS162" s="1"/>
      <c r="XBT162" s="1"/>
      <c r="XBU162" s="1"/>
      <c r="XBV162" s="1"/>
      <c r="XBW162" s="1"/>
      <c r="XBX162" s="1"/>
      <c r="XBY162" s="1"/>
      <c r="XBZ162" s="1"/>
      <c r="XCA162" s="1"/>
      <c r="XCB162" s="1"/>
      <c r="XCC162" s="1"/>
      <c r="XCD162" s="1"/>
      <c r="XCE162" s="1"/>
      <c r="XCF162" s="1"/>
      <c r="XCG162" s="1"/>
      <c r="XCH162" s="1"/>
      <c r="XCI162" s="1"/>
      <c r="XCJ162" s="1"/>
      <c r="XCK162" s="1"/>
      <c r="XCL162" s="1"/>
      <c r="XCM162" s="1"/>
      <c r="XCN162" s="1"/>
      <c r="XCO162" s="1"/>
      <c r="XCP162" s="1"/>
      <c r="XCQ162" s="1"/>
      <c r="XCR162" s="1"/>
      <c r="XCS162" s="1"/>
      <c r="XCT162" s="1"/>
      <c r="XCU162" s="1"/>
      <c r="XCV162" s="1"/>
      <c r="XCW162" s="1"/>
      <c r="XCX162" s="1"/>
      <c r="XCY162" s="1"/>
      <c r="XCZ162" s="1"/>
      <c r="XDA162" s="1"/>
      <c r="XDB162" s="1"/>
      <c r="XDC162" s="1"/>
      <c r="XDD162" s="1"/>
      <c r="XDE162" s="1"/>
      <c r="XDF162" s="1"/>
      <c r="XDG162" s="1"/>
      <c r="XDH162" s="1"/>
      <c r="XDI162" s="1"/>
      <c r="XDJ162" s="1"/>
      <c r="XDK162" s="1"/>
      <c r="XDL162" s="1"/>
      <c r="XDM162" s="1"/>
      <c r="XDN162" s="1"/>
      <c r="XDO162" s="1"/>
      <c r="XDP162" s="1"/>
      <c r="XDQ162" s="1"/>
      <c r="XDR162" s="1"/>
      <c r="XDS162" s="1"/>
      <c r="XDT162" s="1"/>
      <c r="XDU162" s="1"/>
      <c r="XDV162" s="1"/>
      <c r="XDW162" s="1"/>
      <c r="XDX162" s="1"/>
      <c r="XDY162" s="1"/>
      <c r="XDZ162" s="1"/>
      <c r="XEA162" s="1"/>
      <c r="XEB162" s="1"/>
      <c r="XEC162" s="1"/>
      <c r="XED162" s="1"/>
      <c r="XEE162" s="1"/>
      <c r="XEF162" s="1"/>
      <c r="XEG162" s="1"/>
      <c r="XEH162" s="1"/>
      <c r="XEI162" s="1"/>
      <c r="XEJ162" s="1"/>
      <c r="XEK162" s="1"/>
      <c r="XEL162" s="1"/>
      <c r="XEM162" s="1"/>
      <c r="XEN162" s="1"/>
      <c r="XEO162" s="1"/>
      <c r="XEP162" s="1"/>
      <c r="XEQ162" s="1"/>
      <c r="XER162" s="1"/>
      <c r="XES162" s="1"/>
      <c r="XET162" s="1"/>
      <c r="XEU162" s="1"/>
      <c r="XEV162" s="1"/>
    </row>
    <row r="163" spans="1:16376" s="26" customFormat="1" ht="23.25" customHeight="1" x14ac:dyDescent="0.2">
      <c r="A163" s="121" t="s">
        <v>425</v>
      </c>
      <c r="B163" s="44" t="s">
        <v>46</v>
      </c>
      <c r="C163" s="89" t="s">
        <v>232</v>
      </c>
      <c r="D163" s="44" t="s">
        <v>91</v>
      </c>
      <c r="E163" s="44" t="s">
        <v>100</v>
      </c>
      <c r="F163" s="44" t="s">
        <v>177</v>
      </c>
      <c r="G163" s="46" t="s">
        <v>48</v>
      </c>
      <c r="H163" s="47" t="str">
        <f t="shared" si="12"/>
        <v>Asesor de Control Interno</v>
      </c>
      <c r="I163" s="48">
        <v>43914</v>
      </c>
      <c r="J163" s="48">
        <v>43980</v>
      </c>
      <c r="K163" s="65"/>
      <c r="L163" s="65"/>
      <c r="M163" s="65"/>
      <c r="N163" s="65"/>
      <c r="O163" s="65"/>
      <c r="P163" s="65"/>
      <c r="Q163" s="65"/>
      <c r="R163" s="65"/>
      <c r="S163" s="65"/>
      <c r="T163" s="65"/>
      <c r="U163" s="65"/>
      <c r="V163" s="65"/>
      <c r="W163" s="44" t="s">
        <v>222</v>
      </c>
      <c r="X163" s="66">
        <v>3.0000000000000001E-3</v>
      </c>
      <c r="Y163" s="70">
        <v>43980</v>
      </c>
      <c r="Z163" s="89" t="s">
        <v>555</v>
      </c>
      <c r="AA163" s="89" t="s">
        <v>368</v>
      </c>
      <c r="AB163" s="44" t="s">
        <v>162</v>
      </c>
      <c r="AC163" s="94">
        <f t="shared" ca="1" si="13"/>
        <v>3.0000000000000001E-3</v>
      </c>
      <c r="AD163" s="94">
        <f t="shared" ca="1" si="14"/>
        <v>0</v>
      </c>
      <c r="AE163" s="167"/>
      <c r="AF163" s="169"/>
      <c r="AG163" s="52"/>
      <c r="AH163" s="52"/>
      <c r="AI163" s="170"/>
      <c r="AJ163" s="3"/>
      <c r="AK163" s="3"/>
    </row>
    <row r="164" spans="1:16376" s="26" customFormat="1" ht="23.25" customHeight="1" x14ac:dyDescent="0.2">
      <c r="A164" s="121" t="s">
        <v>425</v>
      </c>
      <c r="B164" s="44" t="s">
        <v>46</v>
      </c>
      <c r="C164" s="45" t="s">
        <v>94</v>
      </c>
      <c r="D164" s="44" t="s">
        <v>91</v>
      </c>
      <c r="E164" s="44" t="s">
        <v>100</v>
      </c>
      <c r="F164" s="44" t="s">
        <v>177</v>
      </c>
      <c r="G164" s="46" t="s">
        <v>48</v>
      </c>
      <c r="H164" s="47" t="str">
        <f t="shared" si="12"/>
        <v>Asesor de Control Interno</v>
      </c>
      <c r="I164" s="48">
        <v>43922</v>
      </c>
      <c r="J164" s="48">
        <v>43934</v>
      </c>
      <c r="K164" s="65"/>
      <c r="L164" s="65"/>
      <c r="M164" s="65"/>
      <c r="N164" s="65"/>
      <c r="O164" s="65"/>
      <c r="P164" s="65"/>
      <c r="Q164" s="65"/>
      <c r="R164" s="65"/>
      <c r="S164" s="65"/>
      <c r="T164" s="65"/>
      <c r="U164" s="65"/>
      <c r="V164" s="65"/>
      <c r="W164" s="44" t="s">
        <v>222</v>
      </c>
      <c r="X164" s="66">
        <v>1.5E-3</v>
      </c>
      <c r="Y164" s="48">
        <v>43934</v>
      </c>
      <c r="Z164" s="89" t="s">
        <v>556</v>
      </c>
      <c r="AA164" s="89" t="s">
        <v>557</v>
      </c>
      <c r="AB164" s="44" t="s">
        <v>162</v>
      </c>
      <c r="AC164" s="94">
        <f t="shared" ca="1" si="13"/>
        <v>1.5E-3</v>
      </c>
      <c r="AD164" s="94">
        <f t="shared" ca="1" si="14"/>
        <v>0</v>
      </c>
      <c r="AE164" s="167"/>
      <c r="AF164" s="169"/>
      <c r="AG164" s="52"/>
      <c r="AH164" s="52"/>
      <c r="AI164" s="170"/>
      <c r="AJ164" s="3"/>
      <c r="AK164" s="3"/>
    </row>
    <row r="165" spans="1:16376" s="26" customFormat="1" ht="23.25" customHeight="1" x14ac:dyDescent="0.2">
      <c r="A165" s="121" t="s">
        <v>392</v>
      </c>
      <c r="B165" s="44" t="s">
        <v>46</v>
      </c>
      <c r="C165" s="45" t="s">
        <v>221</v>
      </c>
      <c r="D165" s="44" t="s">
        <v>91</v>
      </c>
      <c r="E165" s="44" t="s">
        <v>100</v>
      </c>
      <c r="F165" s="44" t="s">
        <v>177</v>
      </c>
      <c r="G165" s="46" t="s">
        <v>48</v>
      </c>
      <c r="H165" s="47" t="str">
        <f t="shared" si="12"/>
        <v>Asesor de Control Interno</v>
      </c>
      <c r="I165" s="111">
        <v>43973</v>
      </c>
      <c r="J165" s="111">
        <v>44015</v>
      </c>
      <c r="K165" s="65"/>
      <c r="L165" s="65"/>
      <c r="M165" s="65"/>
      <c r="N165" s="65"/>
      <c r="O165" s="65"/>
      <c r="P165" s="65"/>
      <c r="Q165" s="65"/>
      <c r="R165" s="65"/>
      <c r="S165" s="65"/>
      <c r="T165" s="65"/>
      <c r="U165" s="65"/>
      <c r="V165" s="65"/>
      <c r="W165" s="44" t="s">
        <v>222</v>
      </c>
      <c r="X165" s="66">
        <v>3.0000000000000001E-3</v>
      </c>
      <c r="Y165" s="48"/>
      <c r="Z165" s="89" t="s">
        <v>558</v>
      </c>
      <c r="AA165" s="89" t="s">
        <v>380</v>
      </c>
      <c r="AB165" s="44" t="s">
        <v>162</v>
      </c>
      <c r="AC165" s="94">
        <f t="shared" ca="1" si="13"/>
        <v>3.0000000000000001E-3</v>
      </c>
      <c r="AD165" s="94">
        <f t="shared" ca="1" si="14"/>
        <v>0</v>
      </c>
      <c r="AE165" s="167"/>
      <c r="AF165" s="169"/>
      <c r="AG165" s="52"/>
      <c r="AH165" s="52"/>
      <c r="AI165" s="170"/>
      <c r="AJ165" s="3"/>
      <c r="AK165" s="3"/>
    </row>
    <row r="166" spans="1:16376" s="26" customFormat="1" ht="23.25" customHeight="1" x14ac:dyDescent="0.2">
      <c r="A166" s="121" t="s">
        <v>392</v>
      </c>
      <c r="B166" s="44" t="s">
        <v>46</v>
      </c>
      <c r="C166" s="45" t="s">
        <v>241</v>
      </c>
      <c r="D166" s="44" t="s">
        <v>91</v>
      </c>
      <c r="E166" s="44" t="s">
        <v>100</v>
      </c>
      <c r="F166" s="44" t="s">
        <v>177</v>
      </c>
      <c r="G166" s="46" t="s">
        <v>48</v>
      </c>
      <c r="H166" s="47" t="str">
        <f t="shared" si="12"/>
        <v>Asesor de Control Interno</v>
      </c>
      <c r="I166" s="48">
        <v>43979</v>
      </c>
      <c r="J166" s="48">
        <v>44047</v>
      </c>
      <c r="K166" s="65"/>
      <c r="L166" s="65"/>
      <c r="M166" s="65"/>
      <c r="N166" s="65"/>
      <c r="O166" s="65"/>
      <c r="P166" s="65"/>
      <c r="Q166" s="65"/>
      <c r="R166" s="65"/>
      <c r="S166" s="65"/>
      <c r="T166" s="65"/>
      <c r="U166" s="65"/>
      <c r="V166" s="65"/>
      <c r="W166" s="44" t="s">
        <v>226</v>
      </c>
      <c r="X166" s="66">
        <v>1.4E-2</v>
      </c>
      <c r="Y166" s="48"/>
      <c r="Z166" s="89" t="s">
        <v>559</v>
      </c>
      <c r="AA166" s="89" t="s">
        <v>560</v>
      </c>
      <c r="AB166" s="44" t="s">
        <v>162</v>
      </c>
      <c r="AC166" s="94">
        <f t="shared" ca="1" si="13"/>
        <v>1.4E-2</v>
      </c>
      <c r="AD166" s="94">
        <f t="shared" ca="1" si="14"/>
        <v>0</v>
      </c>
      <c r="AE166" s="167"/>
      <c r="AF166" s="169"/>
      <c r="AG166" s="52"/>
      <c r="AH166" s="52"/>
      <c r="AI166" s="170"/>
      <c r="AJ166" s="3"/>
      <c r="AK166" s="3"/>
    </row>
    <row r="167" spans="1:16376" s="26" customFormat="1" ht="23.25" customHeight="1" x14ac:dyDescent="0.2">
      <c r="A167" s="121" t="s">
        <v>425</v>
      </c>
      <c r="B167" s="44" t="s">
        <v>46</v>
      </c>
      <c r="C167" s="45" t="s">
        <v>94</v>
      </c>
      <c r="D167" s="44" t="s">
        <v>91</v>
      </c>
      <c r="E167" s="44" t="s">
        <v>100</v>
      </c>
      <c r="F167" s="44" t="s">
        <v>177</v>
      </c>
      <c r="G167" s="46" t="s">
        <v>48</v>
      </c>
      <c r="H167" s="47" t="str">
        <f t="shared" si="12"/>
        <v>Asesor de Control Interno</v>
      </c>
      <c r="I167" s="48">
        <v>43955</v>
      </c>
      <c r="J167" s="48">
        <v>43963</v>
      </c>
      <c r="K167" s="65"/>
      <c r="L167" s="65"/>
      <c r="M167" s="65"/>
      <c r="N167" s="65"/>
      <c r="O167" s="65"/>
      <c r="P167" s="65"/>
      <c r="Q167" s="65"/>
      <c r="R167" s="65"/>
      <c r="S167" s="65"/>
      <c r="T167" s="65"/>
      <c r="U167" s="65"/>
      <c r="V167" s="65"/>
      <c r="W167" s="44" t="s">
        <v>222</v>
      </c>
      <c r="X167" s="66">
        <v>1.5E-3</v>
      </c>
      <c r="Y167" s="48">
        <v>43963</v>
      </c>
      <c r="Z167" s="89" t="s">
        <v>556</v>
      </c>
      <c r="AA167" s="89" t="s">
        <v>561</v>
      </c>
      <c r="AB167" s="44" t="s">
        <v>162</v>
      </c>
      <c r="AC167" s="94">
        <f t="shared" ca="1" si="13"/>
        <v>1.5E-3</v>
      </c>
      <c r="AD167" s="94">
        <f t="shared" ca="1" si="14"/>
        <v>0</v>
      </c>
      <c r="AE167" s="167"/>
      <c r="AF167" s="169"/>
      <c r="AG167" s="52"/>
      <c r="AH167" s="52"/>
      <c r="AI167" s="170"/>
      <c r="AJ167" s="3"/>
      <c r="AK167" s="3"/>
    </row>
    <row r="168" spans="1:16376" s="26" customFormat="1" ht="23.25" customHeight="1" x14ac:dyDescent="0.2">
      <c r="A168" s="121" t="s">
        <v>425</v>
      </c>
      <c r="B168" s="44" t="s">
        <v>46</v>
      </c>
      <c r="C168" s="45" t="s">
        <v>94</v>
      </c>
      <c r="D168" s="44" t="s">
        <v>91</v>
      </c>
      <c r="E168" s="44" t="s">
        <v>100</v>
      </c>
      <c r="F168" s="44" t="s">
        <v>177</v>
      </c>
      <c r="G168" s="46" t="s">
        <v>48</v>
      </c>
      <c r="H168" s="47" t="str">
        <f t="shared" si="12"/>
        <v>Asesor de Control Interno</v>
      </c>
      <c r="I168" s="48">
        <v>43983</v>
      </c>
      <c r="J168" s="48">
        <v>43991</v>
      </c>
      <c r="K168" s="65"/>
      <c r="L168" s="65"/>
      <c r="M168" s="65"/>
      <c r="N168" s="65"/>
      <c r="O168" s="65"/>
      <c r="P168" s="65"/>
      <c r="Q168" s="65"/>
      <c r="R168" s="65"/>
      <c r="S168" s="65"/>
      <c r="T168" s="65"/>
      <c r="U168" s="65"/>
      <c r="V168" s="65"/>
      <c r="W168" s="44" t="s">
        <v>222</v>
      </c>
      <c r="X168" s="66">
        <v>1.5E-3</v>
      </c>
      <c r="Y168" s="48">
        <v>44012</v>
      </c>
      <c r="Z168" s="89" t="s">
        <v>562</v>
      </c>
      <c r="AA168" s="89" t="s">
        <v>381</v>
      </c>
      <c r="AB168" s="44" t="s">
        <v>162</v>
      </c>
      <c r="AC168" s="94">
        <f t="shared" ca="1" si="13"/>
        <v>1.5E-3</v>
      </c>
      <c r="AD168" s="94">
        <f t="shared" ca="1" si="14"/>
        <v>0</v>
      </c>
      <c r="AE168" s="167"/>
      <c r="AF168" s="169"/>
      <c r="AG168" s="52"/>
      <c r="AH168" s="52"/>
      <c r="AI168" s="170"/>
      <c r="AJ168" s="3"/>
      <c r="AK168" s="3"/>
    </row>
    <row r="169" spans="1:16376" s="26" customFormat="1" ht="23.25" customHeight="1" x14ac:dyDescent="0.2">
      <c r="A169" s="121" t="s">
        <v>392</v>
      </c>
      <c r="B169" s="44" t="s">
        <v>46</v>
      </c>
      <c r="C169" s="45" t="s">
        <v>94</v>
      </c>
      <c r="D169" s="44" t="s">
        <v>91</v>
      </c>
      <c r="E169" s="44" t="s">
        <v>100</v>
      </c>
      <c r="F169" s="44" t="s">
        <v>177</v>
      </c>
      <c r="G169" s="46" t="s">
        <v>48</v>
      </c>
      <c r="H169" s="47" t="str">
        <f t="shared" si="12"/>
        <v>Asesor de Control Interno</v>
      </c>
      <c r="I169" s="48">
        <v>44013</v>
      </c>
      <c r="J169" s="48">
        <v>44021</v>
      </c>
      <c r="K169" s="65"/>
      <c r="L169" s="65"/>
      <c r="M169" s="65"/>
      <c r="N169" s="65"/>
      <c r="O169" s="65"/>
      <c r="P169" s="65"/>
      <c r="Q169" s="65"/>
      <c r="R169" s="65"/>
      <c r="S169" s="65"/>
      <c r="T169" s="65"/>
      <c r="U169" s="65"/>
      <c r="V169" s="65"/>
      <c r="W169" s="44" t="s">
        <v>222</v>
      </c>
      <c r="X169" s="66">
        <v>1.5E-3</v>
      </c>
      <c r="Y169" s="48"/>
      <c r="Z169" s="45"/>
      <c r="AA169" s="89"/>
      <c r="AB169" s="44" t="s">
        <v>162</v>
      </c>
      <c r="AC169" s="94">
        <f t="shared" ca="1" si="13"/>
        <v>1.5E-3</v>
      </c>
      <c r="AD169" s="94">
        <f t="shared" ca="1" si="14"/>
        <v>0</v>
      </c>
      <c r="AE169" s="167"/>
      <c r="AF169" s="169"/>
      <c r="AG169" s="52"/>
      <c r="AH169" s="52"/>
      <c r="AI169" s="170"/>
      <c r="AJ169" s="3"/>
      <c r="AK169" s="3"/>
    </row>
    <row r="170" spans="1:16376" s="26" customFormat="1" ht="23.25" customHeight="1" x14ac:dyDescent="0.2">
      <c r="A170" s="121" t="s">
        <v>392</v>
      </c>
      <c r="B170" s="44" t="s">
        <v>46</v>
      </c>
      <c r="C170" s="45" t="s">
        <v>444</v>
      </c>
      <c r="D170" s="44" t="s">
        <v>91</v>
      </c>
      <c r="E170" s="44" t="s">
        <v>100</v>
      </c>
      <c r="F170" s="44" t="s">
        <v>177</v>
      </c>
      <c r="G170" s="46" t="s">
        <v>48</v>
      </c>
      <c r="H170" s="47" t="str">
        <f t="shared" si="12"/>
        <v>Asesor de Control Interno</v>
      </c>
      <c r="I170" s="48">
        <v>44117</v>
      </c>
      <c r="J170" s="48">
        <v>44182</v>
      </c>
      <c r="K170" s="65"/>
      <c r="L170" s="65"/>
      <c r="M170" s="65"/>
      <c r="N170" s="65"/>
      <c r="O170" s="65"/>
      <c r="P170" s="65"/>
      <c r="Q170" s="65"/>
      <c r="R170" s="65"/>
      <c r="S170" s="65"/>
      <c r="T170" s="65"/>
      <c r="U170" s="65"/>
      <c r="V170" s="65"/>
      <c r="W170" s="44" t="s">
        <v>226</v>
      </c>
      <c r="X170" s="66">
        <v>1.4E-2</v>
      </c>
      <c r="Y170" s="48"/>
      <c r="Z170" s="45"/>
      <c r="AA170" s="89"/>
      <c r="AB170" s="44"/>
      <c r="AC170" s="81">
        <f t="shared" ca="1" si="13"/>
        <v>0</v>
      </c>
      <c r="AD170" s="81">
        <f t="shared" ca="1" si="14"/>
        <v>1.4E-2</v>
      </c>
      <c r="AE170" s="167"/>
      <c r="AF170" s="169"/>
      <c r="AG170" s="52"/>
      <c r="AH170" s="52"/>
      <c r="AI170" s="170"/>
      <c r="AJ170" s="3"/>
      <c r="AK170" s="3"/>
    </row>
    <row r="171" spans="1:16376" s="26" customFormat="1" ht="23.25" customHeight="1" x14ac:dyDescent="0.2">
      <c r="A171" s="121" t="s">
        <v>392</v>
      </c>
      <c r="B171" s="44" t="s">
        <v>46</v>
      </c>
      <c r="C171" s="45" t="s">
        <v>94</v>
      </c>
      <c r="D171" s="44" t="s">
        <v>91</v>
      </c>
      <c r="E171" s="44" t="s">
        <v>100</v>
      </c>
      <c r="F171" s="44" t="s">
        <v>177</v>
      </c>
      <c r="G171" s="46" t="s">
        <v>48</v>
      </c>
      <c r="H171" s="47" t="str">
        <f t="shared" si="12"/>
        <v>Asesor de Control Interno</v>
      </c>
      <c r="I171" s="48">
        <v>44046</v>
      </c>
      <c r="J171" s="48">
        <v>44055</v>
      </c>
      <c r="K171" s="65"/>
      <c r="L171" s="65"/>
      <c r="M171" s="65"/>
      <c r="N171" s="65"/>
      <c r="O171" s="65"/>
      <c r="P171" s="65"/>
      <c r="Q171" s="65"/>
      <c r="R171" s="65"/>
      <c r="S171" s="65"/>
      <c r="T171" s="65"/>
      <c r="U171" s="65"/>
      <c r="V171" s="65"/>
      <c r="W171" s="44" t="s">
        <v>222</v>
      </c>
      <c r="X171" s="66">
        <v>1.5E-3</v>
      </c>
      <c r="Y171" s="48"/>
      <c r="Z171" s="45"/>
      <c r="AA171" s="89"/>
      <c r="AB171" s="44"/>
      <c r="AC171" s="81">
        <f t="shared" ca="1" si="13"/>
        <v>0</v>
      </c>
      <c r="AD171" s="81">
        <f t="shared" ca="1" si="14"/>
        <v>1.5E-3</v>
      </c>
      <c r="AE171" s="167"/>
      <c r="AF171" s="169"/>
      <c r="AG171" s="52"/>
      <c r="AH171" s="52"/>
      <c r="AI171" s="170"/>
      <c r="AJ171" s="3"/>
      <c r="AK171" s="3"/>
    </row>
    <row r="172" spans="1:16376" s="26" customFormat="1" ht="23.25" customHeight="1" x14ac:dyDescent="0.2">
      <c r="A172" s="121" t="s">
        <v>392</v>
      </c>
      <c r="B172" s="44" t="s">
        <v>46</v>
      </c>
      <c r="C172" s="45" t="s">
        <v>94</v>
      </c>
      <c r="D172" s="44" t="s">
        <v>91</v>
      </c>
      <c r="E172" s="44" t="s">
        <v>100</v>
      </c>
      <c r="F172" s="44" t="s">
        <v>177</v>
      </c>
      <c r="G172" s="46" t="s">
        <v>48</v>
      </c>
      <c r="H172" s="47" t="str">
        <f t="shared" si="12"/>
        <v>Asesor de Control Interno</v>
      </c>
      <c r="I172" s="48">
        <v>44075</v>
      </c>
      <c r="J172" s="48">
        <v>44083</v>
      </c>
      <c r="K172" s="65"/>
      <c r="L172" s="65"/>
      <c r="M172" s="65"/>
      <c r="N172" s="65"/>
      <c r="O172" s="65"/>
      <c r="P172" s="65"/>
      <c r="Q172" s="65"/>
      <c r="R172" s="65"/>
      <c r="S172" s="65"/>
      <c r="T172" s="65"/>
      <c r="U172" s="65"/>
      <c r="V172" s="65"/>
      <c r="W172" s="44" t="s">
        <v>222</v>
      </c>
      <c r="X172" s="66">
        <v>1.5E-3</v>
      </c>
      <c r="Y172" s="48"/>
      <c r="Z172" s="45"/>
      <c r="AA172" s="89"/>
      <c r="AB172" s="44"/>
      <c r="AC172" s="81">
        <f t="shared" ca="1" si="13"/>
        <v>0</v>
      </c>
      <c r="AD172" s="81">
        <f t="shared" ca="1" si="14"/>
        <v>1.5E-3</v>
      </c>
      <c r="AE172" s="167"/>
      <c r="AF172" s="169"/>
      <c r="AG172" s="52"/>
      <c r="AH172" s="52"/>
      <c r="AI172" s="170"/>
      <c r="AJ172" s="3"/>
      <c r="AK172" s="3"/>
    </row>
    <row r="173" spans="1:16376" s="26" customFormat="1" ht="23.25" hidden="1" customHeight="1" x14ac:dyDescent="0.2">
      <c r="A173" s="121" t="s">
        <v>394</v>
      </c>
      <c r="B173" s="44" t="s">
        <v>46</v>
      </c>
      <c r="C173" s="45" t="s">
        <v>242</v>
      </c>
      <c r="D173" s="44" t="s">
        <v>91</v>
      </c>
      <c r="E173" s="44" t="s">
        <v>100</v>
      </c>
      <c r="F173" s="44" t="s">
        <v>177</v>
      </c>
      <c r="G173" s="46" t="s">
        <v>48</v>
      </c>
      <c r="H173" s="47" t="str">
        <f t="shared" si="12"/>
        <v>Asesor de Control Interno</v>
      </c>
      <c r="I173" s="48"/>
      <c r="J173" s="48"/>
      <c r="K173" s="65"/>
      <c r="L173" s="65"/>
      <c r="M173" s="65"/>
      <c r="N173" s="65"/>
      <c r="O173" s="65"/>
      <c r="P173" s="65"/>
      <c r="Q173" s="65"/>
      <c r="R173" s="65"/>
      <c r="S173" s="65"/>
      <c r="T173" s="65"/>
      <c r="U173" s="65"/>
      <c r="V173" s="65"/>
      <c r="W173" s="44" t="s">
        <v>226</v>
      </c>
      <c r="X173" s="66"/>
      <c r="Y173" s="48"/>
      <c r="Z173" s="45"/>
      <c r="AA173" s="89"/>
      <c r="AB173" s="44"/>
      <c r="AC173" s="161">
        <f t="shared" ca="1" si="13"/>
        <v>0</v>
      </c>
      <c r="AD173" s="161">
        <f t="shared" ca="1" si="14"/>
        <v>0</v>
      </c>
      <c r="AE173" s="167"/>
      <c r="AF173" s="169"/>
      <c r="AG173" s="52"/>
      <c r="AH173" s="52"/>
      <c r="AI173" s="170"/>
      <c r="AJ173" s="3"/>
      <c r="AK173" s="3"/>
    </row>
    <row r="174" spans="1:16376" s="26" customFormat="1" ht="23.25" customHeight="1" x14ac:dyDescent="0.2">
      <c r="A174" s="121" t="s">
        <v>392</v>
      </c>
      <c r="B174" s="44" t="s">
        <v>46</v>
      </c>
      <c r="C174" s="45" t="s">
        <v>94</v>
      </c>
      <c r="D174" s="44" t="s">
        <v>91</v>
      </c>
      <c r="E174" s="44" t="s">
        <v>100</v>
      </c>
      <c r="F174" s="44" t="s">
        <v>177</v>
      </c>
      <c r="G174" s="46" t="s">
        <v>48</v>
      </c>
      <c r="H174" s="47" t="str">
        <f t="shared" si="12"/>
        <v>Asesor de Control Interno</v>
      </c>
      <c r="I174" s="48">
        <v>44105</v>
      </c>
      <c r="J174" s="48">
        <v>44113</v>
      </c>
      <c r="K174" s="65"/>
      <c r="L174" s="65"/>
      <c r="M174" s="65"/>
      <c r="N174" s="65"/>
      <c r="O174" s="65"/>
      <c r="P174" s="65"/>
      <c r="Q174" s="65"/>
      <c r="R174" s="65"/>
      <c r="S174" s="65"/>
      <c r="T174" s="65"/>
      <c r="U174" s="65"/>
      <c r="V174" s="65"/>
      <c r="W174" s="44" t="s">
        <v>222</v>
      </c>
      <c r="X174" s="66">
        <v>1.5E-3</v>
      </c>
      <c r="Y174" s="48"/>
      <c r="Z174" s="45"/>
      <c r="AA174" s="89"/>
      <c r="AB174" s="44"/>
      <c r="AC174" s="81">
        <f t="shared" ca="1" si="13"/>
        <v>0</v>
      </c>
      <c r="AD174" s="81">
        <f t="shared" ca="1" si="14"/>
        <v>1.5E-3</v>
      </c>
      <c r="AE174" s="167"/>
      <c r="AF174" s="169"/>
      <c r="AG174" s="52"/>
      <c r="AH174" s="52"/>
      <c r="AI174" s="170"/>
      <c r="AJ174" s="3"/>
      <c r="AK174" s="3"/>
    </row>
    <row r="175" spans="1:16376" s="26" customFormat="1" ht="23.25" customHeight="1" x14ac:dyDescent="0.2">
      <c r="A175" s="121" t="s">
        <v>392</v>
      </c>
      <c r="B175" s="44" t="s">
        <v>46</v>
      </c>
      <c r="C175" s="45" t="s">
        <v>94</v>
      </c>
      <c r="D175" s="44" t="s">
        <v>91</v>
      </c>
      <c r="E175" s="44" t="s">
        <v>100</v>
      </c>
      <c r="F175" s="44" t="s">
        <v>177</v>
      </c>
      <c r="G175" s="46" t="s">
        <v>48</v>
      </c>
      <c r="H175" s="47" t="str">
        <f t="shared" si="12"/>
        <v>Asesor de Control Interno</v>
      </c>
      <c r="I175" s="48">
        <v>44138</v>
      </c>
      <c r="J175" s="48">
        <v>44146</v>
      </c>
      <c r="K175" s="65"/>
      <c r="L175" s="65"/>
      <c r="M175" s="65"/>
      <c r="N175" s="65"/>
      <c r="O175" s="65"/>
      <c r="P175" s="65"/>
      <c r="Q175" s="65"/>
      <c r="R175" s="65"/>
      <c r="S175" s="65"/>
      <c r="T175" s="65"/>
      <c r="U175" s="65"/>
      <c r="V175" s="65"/>
      <c r="W175" s="44" t="s">
        <v>222</v>
      </c>
      <c r="X175" s="66">
        <v>1.5E-3</v>
      </c>
      <c r="Y175" s="48"/>
      <c r="Z175" s="45"/>
      <c r="AA175" s="89"/>
      <c r="AB175" s="44"/>
      <c r="AC175" s="81">
        <f t="shared" ca="1" si="13"/>
        <v>0</v>
      </c>
      <c r="AD175" s="81">
        <f t="shared" ca="1" si="14"/>
        <v>1.5E-3</v>
      </c>
      <c r="AE175" s="167"/>
      <c r="AF175" s="169"/>
      <c r="AG175" s="52"/>
      <c r="AH175" s="52"/>
      <c r="AI175" s="170"/>
      <c r="AJ175" s="3"/>
      <c r="AK175" s="3"/>
    </row>
    <row r="176" spans="1:16376" s="26" customFormat="1" ht="23.25" customHeight="1" x14ac:dyDescent="0.2">
      <c r="A176" s="121" t="s">
        <v>392</v>
      </c>
      <c r="B176" s="44" t="s">
        <v>46</v>
      </c>
      <c r="C176" s="45" t="s">
        <v>443</v>
      </c>
      <c r="D176" s="44" t="s">
        <v>91</v>
      </c>
      <c r="E176" s="44" t="s">
        <v>100</v>
      </c>
      <c r="F176" s="44" t="s">
        <v>177</v>
      </c>
      <c r="G176" s="46" t="s">
        <v>48</v>
      </c>
      <c r="H176" s="47" t="str">
        <f t="shared" si="12"/>
        <v>Asesor de Control Interno</v>
      </c>
      <c r="I176" s="48">
        <v>44048</v>
      </c>
      <c r="J176" s="48">
        <v>44113</v>
      </c>
      <c r="K176" s="65"/>
      <c r="L176" s="65"/>
      <c r="M176" s="65"/>
      <c r="N176" s="65"/>
      <c r="O176" s="65"/>
      <c r="P176" s="65"/>
      <c r="Q176" s="65"/>
      <c r="R176" s="65"/>
      <c r="S176" s="65"/>
      <c r="T176" s="65"/>
      <c r="U176" s="65"/>
      <c r="V176" s="65"/>
      <c r="W176" s="44" t="s">
        <v>226</v>
      </c>
      <c r="X176" s="66">
        <v>1.4E-2</v>
      </c>
      <c r="Y176" s="48"/>
      <c r="Z176" s="45"/>
      <c r="AA176" s="89"/>
      <c r="AB176" s="44"/>
      <c r="AC176" s="81">
        <f t="shared" ca="1" si="13"/>
        <v>0</v>
      </c>
      <c r="AD176" s="81">
        <f t="shared" ca="1" si="14"/>
        <v>1.4E-2</v>
      </c>
      <c r="AE176" s="167"/>
      <c r="AF176" s="169"/>
      <c r="AG176" s="52"/>
      <c r="AH176" s="52"/>
      <c r="AI176" s="170"/>
      <c r="AJ176" s="3"/>
      <c r="AK176" s="3"/>
    </row>
    <row r="177" spans="1:38" s="26" customFormat="1" ht="23.25" customHeight="1" x14ac:dyDescent="0.2">
      <c r="A177" s="121" t="s">
        <v>392</v>
      </c>
      <c r="B177" s="44" t="s">
        <v>46</v>
      </c>
      <c r="C177" s="45" t="s">
        <v>94</v>
      </c>
      <c r="D177" s="44" t="s">
        <v>91</v>
      </c>
      <c r="E177" s="44" t="s">
        <v>100</v>
      </c>
      <c r="F177" s="44" t="s">
        <v>177</v>
      </c>
      <c r="G177" s="46" t="s">
        <v>48</v>
      </c>
      <c r="H177" s="47" t="str">
        <f t="shared" si="12"/>
        <v>Asesor de Control Interno</v>
      </c>
      <c r="I177" s="48">
        <v>44166</v>
      </c>
      <c r="J177" s="48">
        <v>44175</v>
      </c>
      <c r="K177" s="65"/>
      <c r="L177" s="65"/>
      <c r="M177" s="65"/>
      <c r="N177" s="65"/>
      <c r="O177" s="65"/>
      <c r="P177" s="65"/>
      <c r="Q177" s="65"/>
      <c r="R177" s="65"/>
      <c r="S177" s="65"/>
      <c r="T177" s="65"/>
      <c r="U177" s="65"/>
      <c r="V177" s="65"/>
      <c r="W177" s="44" t="s">
        <v>222</v>
      </c>
      <c r="X177" s="66">
        <v>1.5E-3</v>
      </c>
      <c r="Y177" s="48"/>
      <c r="Z177" s="45"/>
      <c r="AA177" s="89"/>
      <c r="AB177" s="44"/>
      <c r="AC177" s="81">
        <f t="shared" ca="1" si="13"/>
        <v>0</v>
      </c>
      <c r="AD177" s="81">
        <f t="shared" ca="1" si="14"/>
        <v>1.5E-3</v>
      </c>
      <c r="AE177" s="167"/>
      <c r="AF177" s="169"/>
      <c r="AG177" s="52"/>
      <c r="AH177" s="52"/>
      <c r="AI177" s="170"/>
      <c r="AJ177" s="3"/>
      <c r="AK177" s="3"/>
    </row>
    <row r="178" spans="1:38" s="26" customFormat="1" ht="23.25" customHeight="1" x14ac:dyDescent="0.2">
      <c r="A178" s="121" t="s">
        <v>392</v>
      </c>
      <c r="B178" s="44" t="s">
        <v>47</v>
      </c>
      <c r="C178" s="113" t="s">
        <v>208</v>
      </c>
      <c r="D178" s="44" t="s">
        <v>91</v>
      </c>
      <c r="E178" s="44" t="s">
        <v>100</v>
      </c>
      <c r="F178" s="44" t="s">
        <v>177</v>
      </c>
      <c r="G178" s="59" t="s">
        <v>464</v>
      </c>
      <c r="H178" s="47" t="str">
        <f t="shared" si="12"/>
        <v>Asesor de Control Interno</v>
      </c>
      <c r="I178" s="48">
        <v>43832</v>
      </c>
      <c r="J178" s="48">
        <v>44196</v>
      </c>
      <c r="K178" s="65"/>
      <c r="L178" s="65"/>
      <c r="M178" s="65"/>
      <c r="N178" s="65"/>
      <c r="O178" s="65"/>
      <c r="P178" s="65"/>
      <c r="Q178" s="65"/>
      <c r="R178" s="65"/>
      <c r="S178" s="65"/>
      <c r="T178" s="65"/>
      <c r="U178" s="65"/>
      <c r="V178" s="65"/>
      <c r="W178" s="44" t="s">
        <v>211</v>
      </c>
      <c r="X178" s="49">
        <v>0.01</v>
      </c>
      <c r="Y178" s="51"/>
      <c r="Z178" s="89" t="s">
        <v>563</v>
      </c>
      <c r="AA178" s="89" t="s">
        <v>564</v>
      </c>
      <c r="AB178" s="44" t="s">
        <v>108</v>
      </c>
      <c r="AC178" s="93">
        <f t="shared" ca="1" si="13"/>
        <v>6.6999999999999994E-3</v>
      </c>
      <c r="AD178" s="93">
        <f t="shared" ca="1" si="14"/>
        <v>3.3000000000000008E-3</v>
      </c>
      <c r="AE178" s="167"/>
      <c r="AF178" s="169"/>
      <c r="AG178" s="52"/>
      <c r="AH178" s="52"/>
      <c r="AI178" s="170"/>
      <c r="AJ178" s="3"/>
      <c r="AK178" s="3"/>
    </row>
    <row r="179" spans="1:38" s="26" customFormat="1" ht="23.25" customHeight="1" x14ac:dyDescent="0.2">
      <c r="A179" s="121" t="s">
        <v>425</v>
      </c>
      <c r="B179" s="44" t="s">
        <v>47</v>
      </c>
      <c r="C179" s="86" t="s">
        <v>201</v>
      </c>
      <c r="D179" s="44" t="s">
        <v>101</v>
      </c>
      <c r="E179" s="44" t="s">
        <v>101</v>
      </c>
      <c r="F179" s="44" t="s">
        <v>177</v>
      </c>
      <c r="G179" s="59" t="s">
        <v>228</v>
      </c>
      <c r="H179" s="47" t="str">
        <f t="shared" si="12"/>
        <v>Líderes de Cada Proceso</v>
      </c>
      <c r="I179" s="48">
        <v>43850</v>
      </c>
      <c r="J179" s="48">
        <v>43861</v>
      </c>
      <c r="K179" s="65"/>
      <c r="L179" s="65"/>
      <c r="M179" s="65"/>
      <c r="N179" s="65"/>
      <c r="O179" s="65"/>
      <c r="P179" s="65"/>
      <c r="Q179" s="65"/>
      <c r="R179" s="65"/>
      <c r="S179" s="65"/>
      <c r="T179" s="65"/>
      <c r="U179" s="65"/>
      <c r="V179" s="65"/>
      <c r="W179" s="44" t="s">
        <v>214</v>
      </c>
      <c r="X179" s="49">
        <v>1.9E-2</v>
      </c>
      <c r="Y179" s="48">
        <v>43885</v>
      </c>
      <c r="Z179" s="89" t="s">
        <v>323</v>
      </c>
      <c r="AA179" s="89" t="s">
        <v>565</v>
      </c>
      <c r="AB179" s="44" t="s">
        <v>188</v>
      </c>
      <c r="AC179" s="94">
        <f t="shared" ref="AC179:AC185" ca="1" si="15">IF(ISERROR(VLOOKUP(AB179,INDIRECT(VLOOKUP(B179,ACTA,2,0)&amp;"A"),2,0))=TRUE,0,X179*(VLOOKUP(AB179,INDIRECT(VLOOKUP(B179,ACTA,2,0)&amp;"A"),2,0)))</f>
        <v>1.8999999999999996E-2</v>
      </c>
      <c r="AD179" s="94">
        <f t="shared" ref="AD179:AD185" ca="1" si="16">+X179-AC179</f>
        <v>0</v>
      </c>
      <c r="AE179" s="167"/>
      <c r="AF179" s="169"/>
      <c r="AG179" s="52"/>
      <c r="AH179" s="52"/>
      <c r="AI179" s="170"/>
      <c r="AJ179" s="3"/>
      <c r="AK179" s="3"/>
      <c r="AL179" s="1"/>
    </row>
    <row r="180" spans="1:38" s="26" customFormat="1" ht="23.25" customHeight="1" x14ac:dyDescent="0.2">
      <c r="A180" s="121" t="s">
        <v>392</v>
      </c>
      <c r="B180" s="44" t="s">
        <v>47</v>
      </c>
      <c r="C180" s="86" t="s">
        <v>201</v>
      </c>
      <c r="D180" s="44" t="s">
        <v>101</v>
      </c>
      <c r="E180" s="44" t="s">
        <v>101</v>
      </c>
      <c r="F180" s="44" t="s">
        <v>177</v>
      </c>
      <c r="G180" s="59" t="s">
        <v>229</v>
      </c>
      <c r="H180" s="47" t="str">
        <f t="shared" si="12"/>
        <v>Líderes de Cada Proceso</v>
      </c>
      <c r="I180" s="111">
        <v>44005</v>
      </c>
      <c r="J180" s="111">
        <v>44029</v>
      </c>
      <c r="K180" s="65"/>
      <c r="L180" s="65"/>
      <c r="M180" s="65"/>
      <c r="N180" s="65"/>
      <c r="O180" s="65"/>
      <c r="P180" s="65"/>
      <c r="Q180" s="65"/>
      <c r="R180" s="65"/>
      <c r="S180" s="65"/>
      <c r="T180" s="65"/>
      <c r="U180" s="65"/>
      <c r="V180" s="65"/>
      <c r="W180" s="44" t="s">
        <v>214</v>
      </c>
      <c r="X180" s="49">
        <v>1.7999999999999999E-2</v>
      </c>
      <c r="Y180" s="48"/>
      <c r="Z180" s="45" t="s">
        <v>376</v>
      </c>
      <c r="AA180" s="89" t="s">
        <v>375</v>
      </c>
      <c r="AB180" s="44" t="s">
        <v>188</v>
      </c>
      <c r="AC180" s="94">
        <f t="shared" ca="1" si="15"/>
        <v>1.7999999999999995E-2</v>
      </c>
      <c r="AD180" s="94">
        <f t="shared" ca="1" si="16"/>
        <v>0</v>
      </c>
      <c r="AE180" s="167"/>
      <c r="AF180" s="169"/>
      <c r="AG180" s="52"/>
      <c r="AH180" s="52"/>
      <c r="AI180" s="170"/>
      <c r="AJ180" s="3"/>
      <c r="AK180" s="3"/>
    </row>
    <row r="181" spans="1:38" s="26" customFormat="1" ht="23.25" customHeight="1" x14ac:dyDescent="0.2">
      <c r="A181" s="121" t="s">
        <v>392</v>
      </c>
      <c r="B181" s="44" t="s">
        <v>47</v>
      </c>
      <c r="C181" s="86" t="s">
        <v>201</v>
      </c>
      <c r="D181" s="44" t="s">
        <v>101</v>
      </c>
      <c r="E181" s="44" t="s">
        <v>101</v>
      </c>
      <c r="F181" s="44" t="s">
        <v>177</v>
      </c>
      <c r="G181" s="59" t="s">
        <v>464</v>
      </c>
      <c r="H181" s="47" t="str">
        <f t="shared" si="12"/>
        <v>Líderes de Cada Proceso</v>
      </c>
      <c r="I181" s="48">
        <v>44138</v>
      </c>
      <c r="J181" s="48">
        <v>44161</v>
      </c>
      <c r="K181" s="65"/>
      <c r="L181" s="65"/>
      <c r="M181" s="65"/>
      <c r="N181" s="65"/>
      <c r="O181" s="65"/>
      <c r="P181" s="65"/>
      <c r="Q181" s="65"/>
      <c r="R181" s="65"/>
      <c r="S181" s="65"/>
      <c r="T181" s="65"/>
      <c r="U181" s="65"/>
      <c r="V181" s="65"/>
      <c r="W181" s="44" t="s">
        <v>214</v>
      </c>
      <c r="X181" s="49">
        <v>1.9E-2</v>
      </c>
      <c r="Y181" s="48"/>
      <c r="Z181" s="45"/>
      <c r="AA181" s="89"/>
      <c r="AB181" s="44"/>
      <c r="AC181" s="81">
        <f t="shared" ca="1" si="15"/>
        <v>0</v>
      </c>
      <c r="AD181" s="81">
        <f t="shared" ca="1" si="16"/>
        <v>1.9E-2</v>
      </c>
      <c r="AE181" s="167"/>
      <c r="AF181" s="169"/>
      <c r="AG181" s="52"/>
      <c r="AH181" s="52"/>
      <c r="AI181" s="170"/>
      <c r="AJ181" s="3"/>
      <c r="AK181" s="3"/>
    </row>
    <row r="182" spans="1:38" s="26" customFormat="1" ht="23.25" customHeight="1" x14ac:dyDescent="0.2">
      <c r="A182" s="121" t="s">
        <v>425</v>
      </c>
      <c r="B182" s="44" t="s">
        <v>47</v>
      </c>
      <c r="C182" s="86" t="s">
        <v>202</v>
      </c>
      <c r="D182" s="44" t="s">
        <v>101</v>
      </c>
      <c r="E182" s="44" t="s">
        <v>101</v>
      </c>
      <c r="F182" s="44" t="s">
        <v>177</v>
      </c>
      <c r="G182" s="46" t="s">
        <v>48</v>
      </c>
      <c r="H182" s="47" t="str">
        <f t="shared" si="12"/>
        <v>Líderes de Cada Proceso</v>
      </c>
      <c r="I182" s="48">
        <v>43847</v>
      </c>
      <c r="J182" s="48">
        <v>43859</v>
      </c>
      <c r="K182" s="65"/>
      <c r="L182" s="65"/>
      <c r="M182" s="65"/>
      <c r="N182" s="65"/>
      <c r="O182" s="65"/>
      <c r="P182" s="65"/>
      <c r="Q182" s="65"/>
      <c r="R182" s="65"/>
      <c r="S182" s="65"/>
      <c r="T182" s="65"/>
      <c r="U182" s="65"/>
      <c r="V182" s="65"/>
      <c r="W182" s="44" t="s">
        <v>214</v>
      </c>
      <c r="X182" s="49">
        <v>1.9E-2</v>
      </c>
      <c r="Y182" s="48">
        <v>43880</v>
      </c>
      <c r="Z182" s="45" t="s">
        <v>322</v>
      </c>
      <c r="AA182" s="89" t="s">
        <v>566</v>
      </c>
      <c r="AB182" s="44" t="s">
        <v>188</v>
      </c>
      <c r="AC182" s="94">
        <f t="shared" ca="1" si="15"/>
        <v>1.8999999999999996E-2</v>
      </c>
      <c r="AD182" s="94">
        <f t="shared" ca="1" si="16"/>
        <v>0</v>
      </c>
      <c r="AE182" s="167"/>
      <c r="AF182" s="169"/>
      <c r="AG182" s="52"/>
      <c r="AH182" s="52"/>
      <c r="AI182" s="170"/>
      <c r="AJ182" s="3"/>
      <c r="AK182" s="3"/>
      <c r="AL182" s="1"/>
    </row>
    <row r="183" spans="1:38" s="26" customFormat="1" ht="23.25" customHeight="1" x14ac:dyDescent="0.2">
      <c r="A183" s="121" t="s">
        <v>392</v>
      </c>
      <c r="B183" s="44" t="s">
        <v>47</v>
      </c>
      <c r="C183" s="86" t="s">
        <v>202</v>
      </c>
      <c r="D183" s="44" t="s">
        <v>101</v>
      </c>
      <c r="E183" s="44" t="s">
        <v>101</v>
      </c>
      <c r="F183" s="44" t="s">
        <v>177</v>
      </c>
      <c r="G183" s="46" t="s">
        <v>48</v>
      </c>
      <c r="H183" s="47" t="str">
        <f t="shared" si="12"/>
        <v>Líderes de Cada Proceso</v>
      </c>
      <c r="I183" s="48">
        <v>43955</v>
      </c>
      <c r="J183" s="48">
        <v>43977</v>
      </c>
      <c r="K183" s="65"/>
      <c r="L183" s="65"/>
      <c r="M183" s="65"/>
      <c r="N183" s="65"/>
      <c r="O183" s="65"/>
      <c r="P183" s="65"/>
      <c r="Q183" s="65"/>
      <c r="R183" s="65"/>
      <c r="S183" s="65"/>
      <c r="T183" s="65"/>
      <c r="U183" s="65"/>
      <c r="V183" s="65"/>
      <c r="W183" s="44" t="s">
        <v>214</v>
      </c>
      <c r="X183" s="49">
        <v>1.9E-2</v>
      </c>
      <c r="Y183" s="48"/>
      <c r="Z183" s="91" t="s">
        <v>369</v>
      </c>
      <c r="AA183" s="89" t="s">
        <v>567</v>
      </c>
      <c r="AB183" s="44" t="s">
        <v>188</v>
      </c>
      <c r="AC183" s="94">
        <f t="shared" ca="1" si="15"/>
        <v>1.8999999999999996E-2</v>
      </c>
      <c r="AD183" s="94">
        <f t="shared" ca="1" si="16"/>
        <v>0</v>
      </c>
      <c r="AE183" s="167"/>
      <c r="AF183" s="169"/>
      <c r="AG183" s="52"/>
      <c r="AH183" s="52"/>
      <c r="AI183" s="170"/>
      <c r="AJ183" s="3"/>
      <c r="AK183" s="3"/>
    </row>
    <row r="184" spans="1:38" s="26" customFormat="1" ht="23.25" customHeight="1" x14ac:dyDescent="0.2">
      <c r="A184" s="121" t="s">
        <v>392</v>
      </c>
      <c r="B184" s="44" t="s">
        <v>47</v>
      </c>
      <c r="C184" s="86" t="s">
        <v>202</v>
      </c>
      <c r="D184" s="44" t="s">
        <v>101</v>
      </c>
      <c r="E184" s="44" t="s">
        <v>101</v>
      </c>
      <c r="F184" s="44" t="s">
        <v>177</v>
      </c>
      <c r="G184" s="46" t="s">
        <v>48</v>
      </c>
      <c r="H184" s="47" t="str">
        <f t="shared" si="12"/>
        <v>Líderes de Cada Proceso</v>
      </c>
      <c r="I184" s="48">
        <v>44075</v>
      </c>
      <c r="J184" s="48">
        <v>44097</v>
      </c>
      <c r="K184" s="65"/>
      <c r="L184" s="65"/>
      <c r="M184" s="65"/>
      <c r="N184" s="65"/>
      <c r="O184" s="65"/>
      <c r="P184" s="65"/>
      <c r="Q184" s="65"/>
      <c r="R184" s="65"/>
      <c r="S184" s="65"/>
      <c r="T184" s="65"/>
      <c r="U184" s="65"/>
      <c r="V184" s="65"/>
      <c r="W184" s="44" t="s">
        <v>214</v>
      </c>
      <c r="X184" s="49">
        <v>1.9E-2</v>
      </c>
      <c r="Y184" s="48"/>
      <c r="Z184" s="45"/>
      <c r="AA184" s="45"/>
      <c r="AB184" s="44"/>
      <c r="AC184" s="81">
        <f t="shared" ca="1" si="15"/>
        <v>0</v>
      </c>
      <c r="AD184" s="81">
        <f t="shared" ca="1" si="16"/>
        <v>1.9E-2</v>
      </c>
      <c r="AE184" s="167"/>
      <c r="AF184" s="169"/>
      <c r="AG184" s="52"/>
      <c r="AH184" s="52"/>
      <c r="AI184" s="170"/>
      <c r="AJ184" s="3"/>
      <c r="AK184" s="3"/>
    </row>
    <row r="185" spans="1:38" s="26" customFormat="1" ht="23.25" customHeight="1" x14ac:dyDescent="0.2">
      <c r="A185" s="121" t="s">
        <v>392</v>
      </c>
      <c r="B185" s="44" t="s">
        <v>47</v>
      </c>
      <c r="C185" s="86" t="s">
        <v>202</v>
      </c>
      <c r="D185" s="44" t="s">
        <v>101</v>
      </c>
      <c r="E185" s="44" t="s">
        <v>101</v>
      </c>
      <c r="F185" s="44" t="s">
        <v>177</v>
      </c>
      <c r="G185" s="46" t="s">
        <v>48</v>
      </c>
      <c r="H185" s="47" t="str">
        <f t="shared" si="12"/>
        <v>Líderes de Cada Proceso</v>
      </c>
      <c r="I185" s="48">
        <v>44138</v>
      </c>
      <c r="J185" s="48">
        <v>44161</v>
      </c>
      <c r="K185" s="65"/>
      <c r="L185" s="65"/>
      <c r="M185" s="65"/>
      <c r="N185" s="65"/>
      <c r="O185" s="65"/>
      <c r="P185" s="65"/>
      <c r="Q185" s="65"/>
      <c r="R185" s="65"/>
      <c r="S185" s="65"/>
      <c r="T185" s="65"/>
      <c r="U185" s="65"/>
      <c r="V185" s="65"/>
      <c r="W185" s="44" t="s">
        <v>214</v>
      </c>
      <c r="X185" s="49">
        <v>1.7999999999999999E-2</v>
      </c>
      <c r="Y185" s="48"/>
      <c r="Z185" s="45"/>
      <c r="AA185" s="45"/>
      <c r="AB185" s="44"/>
      <c r="AC185" s="81">
        <f t="shared" ca="1" si="15"/>
        <v>0</v>
      </c>
      <c r="AD185" s="81">
        <f t="shared" ca="1" si="16"/>
        <v>1.7999999999999999E-2</v>
      </c>
      <c r="AE185" s="167"/>
      <c r="AF185" s="169"/>
      <c r="AG185" s="52"/>
      <c r="AH185" s="52"/>
      <c r="AI185" s="170"/>
      <c r="AJ185" s="3"/>
      <c r="AK185" s="3"/>
    </row>
    <row r="186" spans="1:38" s="26" customFormat="1" ht="23.25" customHeight="1" x14ac:dyDescent="0.2">
      <c r="A186" s="121" t="s">
        <v>425</v>
      </c>
      <c r="B186" s="44" t="s">
        <v>53</v>
      </c>
      <c r="C186" s="45" t="s">
        <v>324</v>
      </c>
      <c r="D186" s="44" t="s">
        <v>136</v>
      </c>
      <c r="E186" s="44" t="s">
        <v>98</v>
      </c>
      <c r="F186" s="44" t="s">
        <v>177</v>
      </c>
      <c r="G186" s="46" t="s">
        <v>169</v>
      </c>
      <c r="H186" s="47" t="str">
        <f>IF(LEN(D186)&gt;0,VLOOKUP(D186,PROCESO2,3,0),"")</f>
        <v xml:space="preserve">Director Jurídico </v>
      </c>
      <c r="I186" s="48">
        <v>43864</v>
      </c>
      <c r="J186" s="111">
        <v>43927</v>
      </c>
      <c r="K186" s="65"/>
      <c r="L186" s="109"/>
      <c r="M186" s="109"/>
      <c r="N186" s="65"/>
      <c r="O186" s="65"/>
      <c r="P186" s="65"/>
      <c r="Q186" s="65"/>
      <c r="R186" s="65"/>
      <c r="S186" s="65"/>
      <c r="T186" s="65"/>
      <c r="U186" s="65"/>
      <c r="V186" s="65"/>
      <c r="W186" s="44" t="s">
        <v>132</v>
      </c>
      <c r="X186" s="49">
        <v>0.01</v>
      </c>
      <c r="Y186" s="48">
        <v>44012</v>
      </c>
      <c r="Z186" s="89" t="s">
        <v>568</v>
      </c>
      <c r="AA186" s="89" t="s">
        <v>569</v>
      </c>
      <c r="AB186" s="44" t="s">
        <v>181</v>
      </c>
      <c r="AC186" s="94">
        <f ca="1">IF(ISERROR(VLOOKUP(AB186,INDIRECT(VLOOKUP(B186,ACTA,2,0)&amp;"A"),2,0))=TRUE,0,X186*(VLOOKUP(AB186,INDIRECT(VLOOKUP(B186,ACTA,2,0)&amp;"A"),2,0)))</f>
        <v>0.01</v>
      </c>
      <c r="AD186" s="94">
        <f ca="1">+X186-AC186</f>
        <v>0</v>
      </c>
      <c r="AE186" s="167"/>
      <c r="AF186" s="169"/>
      <c r="AG186" s="52"/>
      <c r="AH186" s="52"/>
      <c r="AI186" s="170"/>
      <c r="AJ186" s="3"/>
      <c r="AK186" s="3"/>
    </row>
    <row r="187" spans="1:38" s="26" customFormat="1" ht="23.25" customHeight="1" x14ac:dyDescent="0.2">
      <c r="A187" s="121" t="s">
        <v>425</v>
      </c>
      <c r="B187" s="44" t="s">
        <v>47</v>
      </c>
      <c r="C187" s="86" t="s">
        <v>201</v>
      </c>
      <c r="D187" s="44" t="s">
        <v>101</v>
      </c>
      <c r="E187" s="44" t="s">
        <v>101</v>
      </c>
      <c r="F187" s="44" t="s">
        <v>177</v>
      </c>
      <c r="G187" s="59" t="s">
        <v>229</v>
      </c>
      <c r="H187" s="47" t="str">
        <f>IF(LEN(D187)&gt;0,VLOOKUP(D187,PROCESO2,3,0),"")</f>
        <v>Líderes de Cada Proceso</v>
      </c>
      <c r="I187" s="48">
        <v>43922</v>
      </c>
      <c r="J187" s="48">
        <v>43951</v>
      </c>
      <c r="K187" s="65"/>
      <c r="L187" s="65"/>
      <c r="M187" s="65"/>
      <c r="N187" s="65"/>
      <c r="O187" s="65"/>
      <c r="P187" s="65"/>
      <c r="Q187" s="65"/>
      <c r="R187" s="65"/>
      <c r="S187" s="65"/>
      <c r="T187" s="65"/>
      <c r="U187" s="65"/>
      <c r="V187" s="65"/>
      <c r="W187" s="44" t="s">
        <v>214</v>
      </c>
      <c r="X187" s="49">
        <v>1.9E-2</v>
      </c>
      <c r="Y187" s="48">
        <v>43980</v>
      </c>
      <c r="Z187" s="89" t="s">
        <v>570</v>
      </c>
      <c r="AA187" s="89" t="s">
        <v>571</v>
      </c>
      <c r="AB187" s="44" t="s">
        <v>188</v>
      </c>
      <c r="AC187" s="94">
        <f ca="1">IF(ISERROR(VLOOKUP(AB187,INDIRECT(VLOOKUP(B187,ACTA,2,0)&amp;"A"),2,0))=TRUE,0,X187*(VLOOKUP(AB187,INDIRECT(VLOOKUP(B187,ACTA,2,0)&amp;"A"),2,0)))</f>
        <v>1.8999999999999996E-2</v>
      </c>
      <c r="AD187" s="94">
        <f ca="1">+X187-AC187</f>
        <v>0</v>
      </c>
      <c r="AE187" s="167"/>
      <c r="AF187" s="169"/>
      <c r="AG187" s="52"/>
      <c r="AH187" s="52"/>
      <c r="AI187" s="170"/>
      <c r="AJ187" s="3"/>
      <c r="AK187" s="3"/>
    </row>
    <row r="188" spans="1:38" ht="23.25" customHeight="1" x14ac:dyDescent="0.2">
      <c r="A188" s="121" t="s">
        <v>425</v>
      </c>
      <c r="B188" s="44" t="s">
        <v>45</v>
      </c>
      <c r="C188" s="45" t="s">
        <v>356</v>
      </c>
      <c r="D188" s="44" t="s">
        <v>91</v>
      </c>
      <c r="E188" s="44" t="s">
        <v>100</v>
      </c>
      <c r="F188" s="44" t="s">
        <v>177</v>
      </c>
      <c r="G188" s="59" t="s">
        <v>229</v>
      </c>
      <c r="H188" s="47" t="str">
        <f t="shared" ref="H188" si="17">IF(LEN(D188)&gt;0,VLOOKUP(D188,PROCESO2,3,0),"")</f>
        <v>Asesor de Control Interno</v>
      </c>
      <c r="I188" s="48">
        <v>43945</v>
      </c>
      <c r="J188" s="48">
        <v>43964</v>
      </c>
      <c r="K188" s="65"/>
      <c r="L188" s="65"/>
      <c r="M188" s="65"/>
      <c r="N188" s="65"/>
      <c r="O188" s="65"/>
      <c r="P188" s="65"/>
      <c r="Q188" s="65"/>
      <c r="R188" s="65"/>
      <c r="S188" s="65"/>
      <c r="T188" s="65"/>
      <c r="U188" s="65"/>
      <c r="V188" s="65"/>
      <c r="W188" s="44" t="s">
        <v>205</v>
      </c>
      <c r="X188" s="66">
        <v>6.0000000000000001E-3</v>
      </c>
      <c r="Y188" s="48">
        <v>43964</v>
      </c>
      <c r="Z188" s="89" t="s">
        <v>353</v>
      </c>
      <c r="AA188" s="89" t="s">
        <v>572</v>
      </c>
      <c r="AB188" s="44" t="s">
        <v>58</v>
      </c>
      <c r="AC188" s="94">
        <f t="shared" ref="AC188" ca="1" si="18">IF(ISERROR(VLOOKUP(AB188,INDIRECT(VLOOKUP(B188,ACTA,2,0)&amp;"A"),2,0))=TRUE,0,X188*(VLOOKUP(AB188,INDIRECT(VLOOKUP(B188,ACTA,2,0)&amp;"A"),2,0)))</f>
        <v>6.0000000000000001E-3</v>
      </c>
      <c r="AD188" s="94">
        <f t="shared" ref="AD188" ca="1" si="19">+X188-AC188</f>
        <v>0</v>
      </c>
      <c r="AE188" s="167"/>
      <c r="AF188" s="169"/>
      <c r="AG188" s="52"/>
      <c r="AH188" s="52"/>
      <c r="AI188" s="170"/>
      <c r="AJ188" s="3"/>
    </row>
    <row r="189" spans="1:38" ht="23.25" customHeight="1" x14ac:dyDescent="0.2">
      <c r="A189" s="121" t="s">
        <v>425</v>
      </c>
      <c r="B189" s="44" t="s">
        <v>45</v>
      </c>
      <c r="C189" s="45" t="s">
        <v>357</v>
      </c>
      <c r="D189" s="44" t="s">
        <v>91</v>
      </c>
      <c r="E189" s="44" t="s">
        <v>100</v>
      </c>
      <c r="F189" s="44" t="s">
        <v>177</v>
      </c>
      <c r="G189" s="59" t="s">
        <v>229</v>
      </c>
      <c r="H189" s="47" t="str">
        <f t="shared" ref="H189" si="20">IF(LEN(D189)&gt;0,VLOOKUP(D189,PROCESO2,3,0),"")</f>
        <v>Asesor de Control Interno</v>
      </c>
      <c r="I189" s="48">
        <v>43977</v>
      </c>
      <c r="J189" s="48">
        <v>43983</v>
      </c>
      <c r="K189" s="65"/>
      <c r="L189" s="65"/>
      <c r="M189" s="65"/>
      <c r="N189" s="65"/>
      <c r="O189" s="65"/>
      <c r="P189" s="65"/>
      <c r="Q189" s="65"/>
      <c r="R189" s="65"/>
      <c r="S189" s="65"/>
      <c r="T189" s="65"/>
      <c r="U189" s="65"/>
      <c r="V189" s="65"/>
      <c r="W189" s="44" t="s">
        <v>205</v>
      </c>
      <c r="X189" s="66">
        <v>6.0000000000000001E-3</v>
      </c>
      <c r="Y189" s="48">
        <v>43979</v>
      </c>
      <c r="Z189" s="89" t="s">
        <v>573</v>
      </c>
      <c r="AA189" s="89" t="s">
        <v>574</v>
      </c>
      <c r="AB189" s="44" t="s">
        <v>58</v>
      </c>
      <c r="AC189" s="94">
        <f t="shared" ref="AC189:AC192" ca="1" si="21">IF(ISERROR(VLOOKUP(AB189,INDIRECT(VLOOKUP(B189,ACTA,2,0)&amp;"A"),2,0))=TRUE,0,X189*(VLOOKUP(AB189,INDIRECT(VLOOKUP(B189,ACTA,2,0)&amp;"A"),2,0)))</f>
        <v>6.0000000000000001E-3</v>
      </c>
      <c r="AD189" s="94">
        <f t="shared" ref="AD189:AD192" ca="1" si="22">+X189-AC189</f>
        <v>0</v>
      </c>
      <c r="AE189" s="167"/>
      <c r="AF189" s="169"/>
      <c r="AG189" s="52"/>
      <c r="AH189" s="52"/>
      <c r="AI189" s="170"/>
      <c r="AJ189" s="3"/>
    </row>
    <row r="190" spans="1:38" ht="23.25" customHeight="1" x14ac:dyDescent="0.2">
      <c r="A190" s="121" t="s">
        <v>392</v>
      </c>
      <c r="B190" s="44" t="s">
        <v>45</v>
      </c>
      <c r="C190" s="45" t="s">
        <v>358</v>
      </c>
      <c r="D190" s="44" t="s">
        <v>91</v>
      </c>
      <c r="E190" s="44" t="s">
        <v>100</v>
      </c>
      <c r="F190" s="44" t="s">
        <v>177</v>
      </c>
      <c r="G190" s="59" t="s">
        <v>229</v>
      </c>
      <c r="H190" s="47" t="str">
        <f t="shared" ref="H190:H192" si="23">IF(LEN(D190)&gt;0,VLOOKUP(D190,PROCESO2,3,0),"")</f>
        <v>Asesor de Control Interno</v>
      </c>
      <c r="I190" s="48">
        <v>44005</v>
      </c>
      <c r="J190" s="48">
        <v>44053</v>
      </c>
      <c r="K190" s="65"/>
      <c r="L190" s="65"/>
      <c r="M190" s="65"/>
      <c r="N190" s="65"/>
      <c r="O190" s="65"/>
      <c r="P190" s="65"/>
      <c r="Q190" s="65"/>
      <c r="R190" s="65"/>
      <c r="S190" s="65"/>
      <c r="T190" s="65"/>
      <c r="U190" s="65"/>
      <c r="V190" s="65"/>
      <c r="W190" s="44" t="s">
        <v>205</v>
      </c>
      <c r="X190" s="66">
        <v>6.0000000000000001E-3</v>
      </c>
      <c r="Y190" s="48"/>
      <c r="Z190" s="89"/>
      <c r="AA190" s="89" t="s">
        <v>377</v>
      </c>
      <c r="AB190" s="44" t="s">
        <v>58</v>
      </c>
      <c r="AC190" s="94">
        <f t="shared" ref="AC190:AC191" ca="1" si="24">IF(ISERROR(VLOOKUP(AB190,INDIRECT(VLOOKUP(B190,ACTA,2,0)&amp;"A"),2,0))=TRUE,0,X190*(VLOOKUP(AB190,INDIRECT(VLOOKUP(B190,ACTA,2,0)&amp;"A"),2,0)))</f>
        <v>6.0000000000000001E-3</v>
      </c>
      <c r="AD190" s="94">
        <f t="shared" ref="AD190:AD191" ca="1" si="25">+X190-AC190</f>
        <v>0</v>
      </c>
      <c r="AE190" s="167"/>
      <c r="AF190" s="169"/>
      <c r="AG190" s="52"/>
      <c r="AH190" s="52"/>
      <c r="AI190" s="170"/>
      <c r="AJ190" s="3"/>
    </row>
    <row r="191" spans="1:38" ht="23.25" customHeight="1" x14ac:dyDescent="0.2">
      <c r="A191" s="121" t="s">
        <v>392</v>
      </c>
      <c r="B191" s="44" t="s">
        <v>51</v>
      </c>
      <c r="C191" s="45" t="s">
        <v>360</v>
      </c>
      <c r="D191" s="44" t="s">
        <v>90</v>
      </c>
      <c r="E191" s="44" t="s">
        <v>99</v>
      </c>
      <c r="F191" s="44" t="s">
        <v>177</v>
      </c>
      <c r="G191" s="59" t="s">
        <v>48</v>
      </c>
      <c r="H191" s="47" t="str">
        <f t="shared" si="23"/>
        <v>Subdirector Financiero</v>
      </c>
      <c r="I191" s="48">
        <v>43864</v>
      </c>
      <c r="J191" s="111">
        <v>44074</v>
      </c>
      <c r="K191" s="65"/>
      <c r="L191" s="65"/>
      <c r="M191" s="65"/>
      <c r="N191" s="65"/>
      <c r="O191" s="65"/>
      <c r="P191" s="65"/>
      <c r="Q191" s="65"/>
      <c r="R191" s="65"/>
      <c r="S191" s="65"/>
      <c r="T191" s="65"/>
      <c r="U191" s="65"/>
      <c r="V191" s="65"/>
      <c r="W191" s="44" t="s">
        <v>132</v>
      </c>
      <c r="X191" s="66">
        <v>5.0000000000000001E-3</v>
      </c>
      <c r="Y191" s="48"/>
      <c r="Z191" s="89" t="s">
        <v>469</v>
      </c>
      <c r="AA191" s="89" t="s">
        <v>470</v>
      </c>
      <c r="AB191" s="44" t="s">
        <v>115</v>
      </c>
      <c r="AC191" s="81">
        <f t="shared" ca="1" si="24"/>
        <v>4.7000000000000011E-3</v>
      </c>
      <c r="AD191" s="81">
        <f t="shared" ca="1" si="25"/>
        <v>2.9999999999999905E-4</v>
      </c>
      <c r="AE191" s="167"/>
      <c r="AF191" s="169"/>
      <c r="AG191" s="52"/>
      <c r="AH191" s="52"/>
      <c r="AI191" s="170"/>
      <c r="AJ191" s="3"/>
    </row>
    <row r="192" spans="1:38" ht="23.25" customHeight="1" x14ac:dyDescent="0.2">
      <c r="A192" s="121" t="s">
        <v>392</v>
      </c>
      <c r="B192" s="44" t="s">
        <v>51</v>
      </c>
      <c r="C192" s="45" t="s">
        <v>361</v>
      </c>
      <c r="D192" s="44" t="s">
        <v>84</v>
      </c>
      <c r="E192" s="44" t="s">
        <v>103</v>
      </c>
      <c r="F192" s="44" t="s">
        <v>177</v>
      </c>
      <c r="G192" s="59" t="s">
        <v>464</v>
      </c>
      <c r="H192" s="47" t="str">
        <f t="shared" si="23"/>
        <v>Director de Mejoramiento de Vivienda</v>
      </c>
      <c r="I192" s="48">
        <v>43864</v>
      </c>
      <c r="J192" s="111">
        <v>44074</v>
      </c>
      <c r="K192" s="65"/>
      <c r="L192" s="65"/>
      <c r="M192" s="65"/>
      <c r="N192" s="65"/>
      <c r="O192" s="65"/>
      <c r="P192" s="65"/>
      <c r="Q192" s="65"/>
      <c r="R192" s="65"/>
      <c r="S192" s="65"/>
      <c r="T192" s="65"/>
      <c r="U192" s="65"/>
      <c r="V192" s="65"/>
      <c r="W192" s="44" t="s">
        <v>132</v>
      </c>
      <c r="X192" s="66">
        <v>5.0000000000000001E-3</v>
      </c>
      <c r="Y192" s="48"/>
      <c r="Z192" s="89" t="s">
        <v>469</v>
      </c>
      <c r="AA192" s="89" t="s">
        <v>470</v>
      </c>
      <c r="AB192" s="44" t="s">
        <v>115</v>
      </c>
      <c r="AC192" s="81">
        <f t="shared" ca="1" si="21"/>
        <v>4.7000000000000011E-3</v>
      </c>
      <c r="AD192" s="81">
        <f t="shared" ca="1" si="22"/>
        <v>2.9999999999999905E-4</v>
      </c>
      <c r="AE192" s="167"/>
      <c r="AF192" s="169"/>
      <c r="AG192" s="52"/>
      <c r="AH192" s="52"/>
      <c r="AI192" s="170"/>
      <c r="AJ192" s="3"/>
    </row>
    <row r="193" spans="1:174" s="69" customFormat="1" ht="23.25" customHeight="1" x14ac:dyDescent="0.2">
      <c r="A193" s="121" t="s">
        <v>393</v>
      </c>
      <c r="B193" s="59" t="s">
        <v>51</v>
      </c>
      <c r="C193" s="45" t="s">
        <v>468</v>
      </c>
      <c r="D193" s="44" t="s">
        <v>150</v>
      </c>
      <c r="E193" s="44" t="s">
        <v>99</v>
      </c>
      <c r="F193" s="44" t="s">
        <v>177</v>
      </c>
      <c r="G193" s="59" t="s">
        <v>169</v>
      </c>
      <c r="H193" s="47" t="str">
        <f t="shared" ref="H193:H195" si="26">IF(LEN(D193)&gt;0,VLOOKUP(D193,PROCESO2,3,0),"")</f>
        <v>Director de Gestión Corporativa y CID</v>
      </c>
      <c r="I193" s="48">
        <v>44046</v>
      </c>
      <c r="J193" s="48">
        <v>44196</v>
      </c>
      <c r="K193" s="65"/>
      <c r="L193" s="65"/>
      <c r="M193" s="65"/>
      <c r="N193" s="65"/>
      <c r="O193" s="65"/>
      <c r="P193" s="65"/>
      <c r="Q193" s="65"/>
      <c r="R193" s="65"/>
      <c r="S193" s="65"/>
      <c r="T193" s="65"/>
      <c r="U193" s="65"/>
      <c r="V193" s="65"/>
      <c r="W193" s="44" t="s">
        <v>132</v>
      </c>
      <c r="X193" s="66">
        <v>0.03</v>
      </c>
      <c r="Y193" s="48"/>
      <c r="Z193" s="89"/>
      <c r="AA193" s="89"/>
      <c r="AB193" s="44"/>
      <c r="AC193" s="81">
        <f t="shared" ref="AC193" ca="1" si="27">IF(ISERROR(VLOOKUP(AB193,INDIRECT(VLOOKUP(B193,ACTA,2,0)&amp;"A"),2,0))=TRUE,0,X193*(VLOOKUP(AB193,INDIRECT(VLOOKUP(B193,ACTA,2,0)&amp;"A"),2,0)))</f>
        <v>0</v>
      </c>
      <c r="AD193" s="81">
        <f t="shared" ref="AD193" ca="1" si="28">+X193-AC193</f>
        <v>0.03</v>
      </c>
      <c r="AE193" s="167"/>
      <c r="AF193" s="169"/>
      <c r="AG193" s="52"/>
      <c r="AH193" s="52"/>
      <c r="AI193" s="170"/>
      <c r="AJ193" s="118"/>
      <c r="AK193" s="118"/>
    </row>
    <row r="194" spans="1:174" s="69" customFormat="1" ht="23.25" customHeight="1" x14ac:dyDescent="0.2">
      <c r="A194" s="121" t="s">
        <v>393</v>
      </c>
      <c r="B194" s="59" t="s">
        <v>51</v>
      </c>
      <c r="C194" s="45" t="s">
        <v>396</v>
      </c>
      <c r="D194" s="44" t="s">
        <v>77</v>
      </c>
      <c r="E194" s="44" t="s">
        <v>98</v>
      </c>
      <c r="F194" s="44" t="s">
        <v>177</v>
      </c>
      <c r="G194" s="59" t="s">
        <v>465</v>
      </c>
      <c r="H194" s="47" t="str">
        <f t="shared" si="26"/>
        <v>Subdirector Administrativo</v>
      </c>
      <c r="I194" s="48">
        <v>44046</v>
      </c>
      <c r="J194" s="48">
        <v>44196</v>
      </c>
      <c r="K194" s="65"/>
      <c r="L194" s="65"/>
      <c r="M194" s="65"/>
      <c r="N194" s="65"/>
      <c r="O194" s="65"/>
      <c r="P194" s="65"/>
      <c r="Q194" s="65"/>
      <c r="R194" s="65"/>
      <c r="S194" s="65"/>
      <c r="T194" s="65"/>
      <c r="U194" s="65"/>
      <c r="V194" s="65"/>
      <c r="W194" s="44" t="s">
        <v>132</v>
      </c>
      <c r="X194" s="66">
        <v>0.03</v>
      </c>
      <c r="Y194" s="48"/>
      <c r="Z194" s="89"/>
      <c r="AA194" s="89"/>
      <c r="AB194" s="44"/>
      <c r="AC194" s="81">
        <f t="shared" ref="AC194:AC196" ca="1" si="29">IF(ISERROR(VLOOKUP(AB194,INDIRECT(VLOOKUP(B194,ACTA,2,0)&amp;"A"),2,0))=TRUE,0,X194*(VLOOKUP(AB194,INDIRECT(VLOOKUP(B194,ACTA,2,0)&amp;"A"),2,0)))</f>
        <v>0</v>
      </c>
      <c r="AD194" s="81">
        <f t="shared" ref="AD194:AD196" ca="1" si="30">+X194-AC194</f>
        <v>0.03</v>
      </c>
      <c r="AE194" s="167"/>
      <c r="AF194" s="169"/>
      <c r="AG194" s="52"/>
      <c r="AH194" s="52"/>
      <c r="AI194" s="170"/>
      <c r="AJ194" s="118"/>
      <c r="AK194" s="118"/>
    </row>
    <row r="195" spans="1:174" s="69" customFormat="1" ht="23.25" customHeight="1" x14ac:dyDescent="0.2">
      <c r="A195" s="121" t="s">
        <v>393</v>
      </c>
      <c r="B195" s="59" t="s">
        <v>51</v>
      </c>
      <c r="C195" s="45" t="s">
        <v>397</v>
      </c>
      <c r="D195" s="44" t="s">
        <v>74</v>
      </c>
      <c r="E195" s="44" t="s">
        <v>98</v>
      </c>
      <c r="F195" s="44" t="s">
        <v>177</v>
      </c>
      <c r="G195" s="59" t="s">
        <v>464</v>
      </c>
      <c r="H195" s="47" t="str">
        <f t="shared" si="26"/>
        <v xml:space="preserve">Jefe Oficina Asesora de Planeación </v>
      </c>
      <c r="I195" s="48">
        <v>44046</v>
      </c>
      <c r="J195" s="48">
        <v>44196</v>
      </c>
      <c r="K195" s="65"/>
      <c r="L195" s="65"/>
      <c r="M195" s="65"/>
      <c r="N195" s="65"/>
      <c r="O195" s="65"/>
      <c r="P195" s="65"/>
      <c r="Q195" s="65"/>
      <c r="R195" s="65"/>
      <c r="S195" s="65"/>
      <c r="T195" s="65"/>
      <c r="U195" s="65"/>
      <c r="V195" s="65"/>
      <c r="W195" s="44" t="s">
        <v>132</v>
      </c>
      <c r="X195" s="66">
        <v>0.03</v>
      </c>
      <c r="Y195" s="48"/>
      <c r="Z195" s="89"/>
      <c r="AA195" s="89"/>
      <c r="AB195" s="44"/>
      <c r="AC195" s="81">
        <f t="shared" ca="1" si="29"/>
        <v>0</v>
      </c>
      <c r="AD195" s="81">
        <f t="shared" ca="1" si="30"/>
        <v>0.03</v>
      </c>
      <c r="AE195" s="167"/>
      <c r="AF195" s="169"/>
      <c r="AG195" s="52"/>
      <c r="AH195" s="52"/>
      <c r="AI195" s="170"/>
      <c r="AJ195" s="118"/>
      <c r="AK195" s="118"/>
    </row>
    <row r="196" spans="1:174" ht="23.25" customHeight="1" x14ac:dyDescent="0.2">
      <c r="A196" s="121" t="s">
        <v>393</v>
      </c>
      <c r="B196" s="59" t="s">
        <v>51</v>
      </c>
      <c r="C196" s="45" t="s">
        <v>432</v>
      </c>
      <c r="D196" s="44" t="s">
        <v>90</v>
      </c>
      <c r="E196" s="44" t="s">
        <v>99</v>
      </c>
      <c r="F196" s="44" t="s">
        <v>177</v>
      </c>
      <c r="G196" s="59" t="s">
        <v>168</v>
      </c>
      <c r="H196" s="47" t="str">
        <f t="shared" ref="H196" si="31">IF(LEN(D196)&gt;0,VLOOKUP(D196,PROCESO2,3,0),"")</f>
        <v>Subdirector Financiero</v>
      </c>
      <c r="I196" s="48">
        <v>44046</v>
      </c>
      <c r="J196" s="48">
        <v>44196</v>
      </c>
      <c r="K196" s="65"/>
      <c r="L196" s="65"/>
      <c r="M196" s="65"/>
      <c r="N196" s="65"/>
      <c r="O196" s="65"/>
      <c r="P196" s="65"/>
      <c r="Q196" s="65"/>
      <c r="R196" s="65"/>
      <c r="S196" s="65"/>
      <c r="T196" s="65"/>
      <c r="U196" s="65"/>
      <c r="V196" s="65"/>
      <c r="W196" s="44" t="s">
        <v>132</v>
      </c>
      <c r="X196" s="66">
        <v>0.03</v>
      </c>
      <c r="Y196" s="48"/>
      <c r="Z196" s="89"/>
      <c r="AA196" s="89"/>
      <c r="AB196" s="44"/>
      <c r="AC196" s="81">
        <f t="shared" ca="1" si="29"/>
        <v>0</v>
      </c>
      <c r="AD196" s="81">
        <f t="shared" ca="1" si="30"/>
        <v>0.03</v>
      </c>
      <c r="AE196" s="167"/>
      <c r="AF196" s="169"/>
      <c r="AG196" s="52"/>
      <c r="AH196" s="52"/>
      <c r="AI196" s="170"/>
      <c r="AJ196" s="26"/>
      <c r="AK196" s="26"/>
      <c r="AL196" s="26"/>
      <c r="AM196" s="26"/>
      <c r="AN196" s="26"/>
      <c r="AO196" s="26"/>
      <c r="AP196" s="26"/>
      <c r="AQ196" s="26"/>
      <c r="AR196" s="26"/>
      <c r="AS196" s="26"/>
      <c r="AT196" s="26"/>
      <c r="AU196" s="26"/>
      <c r="AV196" s="26"/>
      <c r="AW196" s="26"/>
      <c r="AX196" s="26"/>
      <c r="AY196" s="26"/>
      <c r="AZ196" s="26"/>
      <c r="BA196" s="26"/>
      <c r="BB196" s="26"/>
      <c r="BC196" s="26"/>
      <c r="BD196" s="26"/>
      <c r="BE196" s="26"/>
      <c r="BF196" s="26"/>
      <c r="BG196" s="26"/>
      <c r="BH196" s="26"/>
      <c r="BI196" s="26"/>
      <c r="BJ196" s="26"/>
      <c r="BK196" s="26"/>
      <c r="BL196" s="26"/>
      <c r="BM196" s="26"/>
      <c r="BN196" s="26"/>
      <c r="BO196" s="26"/>
      <c r="BP196" s="26"/>
      <c r="BQ196" s="26"/>
      <c r="BR196" s="26"/>
      <c r="BS196" s="26"/>
      <c r="BT196" s="26"/>
      <c r="BU196" s="26"/>
      <c r="BV196" s="26"/>
      <c r="BW196" s="26"/>
      <c r="BX196" s="26"/>
      <c r="BY196" s="26"/>
      <c r="BZ196" s="26"/>
      <c r="CA196" s="26"/>
      <c r="CB196" s="26"/>
      <c r="CC196" s="26"/>
      <c r="CD196" s="26"/>
      <c r="CE196" s="26"/>
      <c r="CF196" s="26"/>
      <c r="CG196" s="26"/>
      <c r="CH196" s="26"/>
      <c r="CI196" s="26"/>
      <c r="CJ196" s="26"/>
      <c r="CK196" s="26"/>
      <c r="CL196" s="26"/>
      <c r="CM196" s="26"/>
      <c r="CN196" s="26"/>
      <c r="CO196" s="26"/>
      <c r="CP196" s="26"/>
      <c r="CQ196" s="26"/>
      <c r="CR196" s="26"/>
      <c r="CS196" s="26"/>
      <c r="CT196" s="26"/>
      <c r="CU196" s="26"/>
      <c r="CV196" s="26"/>
      <c r="CW196" s="26"/>
      <c r="CX196" s="26"/>
      <c r="CY196" s="26"/>
      <c r="CZ196" s="26"/>
      <c r="DA196" s="26"/>
      <c r="DB196" s="26"/>
      <c r="DC196" s="26"/>
      <c r="DD196" s="26"/>
      <c r="DE196" s="26"/>
      <c r="DF196" s="26"/>
      <c r="DG196" s="26"/>
      <c r="DH196" s="26"/>
      <c r="DI196" s="26"/>
      <c r="DJ196" s="26"/>
      <c r="DK196" s="26"/>
      <c r="DL196" s="26"/>
      <c r="DM196" s="26"/>
      <c r="DN196" s="26"/>
      <c r="DO196" s="26"/>
      <c r="DP196" s="26"/>
      <c r="DQ196" s="26"/>
      <c r="DR196" s="26"/>
      <c r="DS196" s="26"/>
      <c r="DT196" s="26"/>
      <c r="DU196" s="26"/>
      <c r="DV196" s="26"/>
      <c r="DW196" s="26"/>
      <c r="DX196" s="26"/>
      <c r="DY196" s="26"/>
      <c r="DZ196" s="26"/>
      <c r="EA196" s="26"/>
      <c r="EB196" s="26"/>
      <c r="EC196" s="26"/>
      <c r="ED196" s="26"/>
      <c r="EE196" s="26"/>
      <c r="EF196" s="26"/>
      <c r="EG196" s="26"/>
      <c r="EH196" s="26"/>
      <c r="EI196" s="26"/>
      <c r="EJ196" s="26"/>
      <c r="EK196" s="26"/>
      <c r="EL196" s="26"/>
      <c r="EM196" s="26"/>
      <c r="EN196" s="26"/>
      <c r="EO196" s="26"/>
      <c r="EP196" s="26"/>
      <c r="EQ196" s="26"/>
      <c r="ER196" s="26"/>
      <c r="ES196" s="26"/>
      <c r="ET196" s="26"/>
      <c r="EU196" s="26"/>
      <c r="EV196" s="26"/>
      <c r="EW196" s="26"/>
      <c r="EX196" s="26"/>
      <c r="EY196" s="26"/>
      <c r="EZ196" s="26"/>
      <c r="FA196" s="26"/>
      <c r="FB196" s="26"/>
      <c r="FC196" s="26"/>
      <c r="FD196" s="26"/>
      <c r="FE196" s="26"/>
      <c r="FF196" s="26"/>
      <c r="FG196" s="26"/>
      <c r="FH196" s="26"/>
      <c r="FI196" s="26"/>
      <c r="FJ196" s="26"/>
      <c r="FK196" s="26"/>
      <c r="FL196" s="26"/>
      <c r="FM196" s="26"/>
      <c r="FN196" s="26"/>
      <c r="FO196" s="26"/>
      <c r="FP196" s="26"/>
      <c r="FQ196" s="26"/>
      <c r="FR196" s="26"/>
    </row>
    <row r="197" spans="1:174" ht="15.75" x14ac:dyDescent="0.2">
      <c r="X197" s="43">
        <f>SUM(X19:X196)</f>
        <v>0.99999999999999978</v>
      </c>
      <c r="AA197" s="23"/>
      <c r="AC197" s="160">
        <f ca="1">SUBTOTAL(9,AC19:AC196)</f>
        <v>0.5781350000000004</v>
      </c>
      <c r="AD197" s="160">
        <f ca="1">SUBTOTAL(9,AD19:AD196)</f>
        <v>0.42186500000000027</v>
      </c>
      <c r="AE197" s="164"/>
      <c r="AF197" s="68"/>
      <c r="AG197" s="23"/>
      <c r="AH197" s="96"/>
      <c r="AI197" s="28"/>
      <c r="AJ197" s="42"/>
      <c r="AK197" s="1"/>
    </row>
    <row r="198" spans="1:174" x14ac:dyDescent="0.2">
      <c r="X198" s="110"/>
      <c r="Y198" s="54"/>
      <c r="Z198" s="54"/>
      <c r="AA198" s="54"/>
      <c r="AC198" s="42"/>
      <c r="AF198" s="28"/>
      <c r="AG198" s="42"/>
    </row>
    <row r="199" spans="1:174" x14ac:dyDescent="0.2">
      <c r="C199" s="82"/>
      <c r="X199" s="110"/>
      <c r="Y199" s="54"/>
      <c r="Z199" s="54"/>
      <c r="AA199" s="54"/>
      <c r="AC199" s="28">
        <v>0.54830000000000001</v>
      </c>
      <c r="AD199" s="28">
        <v>9.1499999999999998E-2</v>
      </c>
      <c r="AE199" s="173">
        <f>SUM(AC199:AD199)</f>
        <v>0.63980000000000004</v>
      </c>
    </row>
    <row r="200" spans="1:174" ht="27" customHeight="1" x14ac:dyDescent="0.25">
      <c r="B200" s="27" t="s">
        <v>158</v>
      </c>
      <c r="C200" s="21"/>
      <c r="D200" s="21"/>
      <c r="E200" s="21"/>
      <c r="F200" s="21"/>
      <c r="G200" s="21"/>
      <c r="X200" s="110"/>
      <c r="Y200" s="54"/>
      <c r="Z200" s="54"/>
      <c r="AA200" s="54"/>
      <c r="AC200" s="100">
        <v>0.49030000000000001</v>
      </c>
      <c r="AD200" s="171">
        <v>8.7900000000000006E-2</v>
      </c>
      <c r="AE200" s="173">
        <f>SUM(AC200:AD200)</f>
        <v>0.57820000000000005</v>
      </c>
      <c r="AF200" s="172"/>
      <c r="AG200" s="172"/>
      <c r="AH200" s="99"/>
      <c r="AI200" s="99"/>
      <c r="AJ200" s="99"/>
      <c r="AK200" s="52"/>
    </row>
    <row r="201" spans="1:174" ht="14.25" customHeight="1" x14ac:dyDescent="0.2">
      <c r="C201" s="56"/>
      <c r="X201" s="185"/>
      <c r="Y201" s="185"/>
      <c r="Z201" s="185"/>
      <c r="AA201" s="185"/>
      <c r="AB201" s="185"/>
      <c r="AC201" s="98"/>
      <c r="AD201" s="114"/>
      <c r="AE201" s="165">
        <f ca="1">+AC197/AE199</f>
        <v>0.90361831822444572</v>
      </c>
      <c r="AG201" s="42"/>
      <c r="AH201" s="42"/>
      <c r="AI201" s="42"/>
      <c r="AJ201" s="42"/>
    </row>
    <row r="202" spans="1:174" ht="14.25" customHeight="1" x14ac:dyDescent="0.25">
      <c r="C202" s="56"/>
      <c r="X202" s="185"/>
      <c r="Y202" s="185"/>
      <c r="Z202" s="185"/>
      <c r="AA202" s="185"/>
      <c r="AB202" s="185"/>
      <c r="AC202" s="101"/>
      <c r="AI202" s="102"/>
      <c r="AJ202" s="103"/>
    </row>
    <row r="203" spans="1:174" ht="14.25" customHeight="1" x14ac:dyDescent="0.2">
      <c r="C203" s="56"/>
      <c r="X203" s="104"/>
      <c r="Y203" s="104"/>
      <c r="Z203" s="104"/>
      <c r="AA203" s="104"/>
      <c r="AB203" s="104"/>
      <c r="AC203" s="28"/>
    </row>
    <row r="204" spans="1:174" x14ac:dyDescent="0.2">
      <c r="X204" s="104"/>
      <c r="Y204" s="104"/>
      <c r="Z204" s="104"/>
      <c r="AA204" s="104"/>
      <c r="AB204" s="104"/>
      <c r="AC204" s="28"/>
    </row>
    <row r="205" spans="1:174" ht="14.25" customHeight="1" x14ac:dyDescent="0.2">
      <c r="G205" s="186"/>
      <c r="H205" s="187"/>
      <c r="I205" s="186"/>
      <c r="J205" s="186"/>
      <c r="K205" s="187"/>
      <c r="L205" s="187"/>
      <c r="M205" s="187"/>
      <c r="N205" s="187"/>
      <c r="O205" s="187"/>
      <c r="P205" s="187"/>
      <c r="Q205" s="187"/>
      <c r="R205" s="187"/>
      <c r="S205" s="187"/>
      <c r="T205" s="187"/>
      <c r="U205" s="187"/>
      <c r="V205" s="187"/>
      <c r="W205" s="187"/>
      <c r="X205" s="186"/>
      <c r="Y205" s="186"/>
      <c r="Z205" s="186"/>
      <c r="AA205" s="104"/>
      <c r="AB205" s="104"/>
      <c r="AC205" s="42"/>
    </row>
    <row r="206" spans="1:174" x14ac:dyDescent="0.2">
      <c r="X206" s="53"/>
      <c r="Y206" s="26"/>
      <c r="Z206" s="26"/>
      <c r="AA206" s="26"/>
      <c r="AC206" s="28"/>
    </row>
    <row r="207" spans="1:174" x14ac:dyDescent="0.2">
      <c r="X207" s="53"/>
      <c r="Y207" s="26"/>
      <c r="Z207" s="26"/>
      <c r="AA207" s="26"/>
    </row>
    <row r="208" spans="1:174" x14ac:dyDescent="0.2">
      <c r="X208" s="53"/>
      <c r="Y208" s="26"/>
      <c r="Z208" s="26"/>
      <c r="AA208" s="26"/>
      <c r="AB208" s="97"/>
    </row>
    <row r="209" spans="7:37" x14ac:dyDescent="0.2">
      <c r="G209" s="116"/>
      <c r="AB209" s="97"/>
    </row>
    <row r="210" spans="7:37" x14ac:dyDescent="0.2">
      <c r="G210" s="116"/>
      <c r="X210" s="28"/>
      <c r="Y210" s="42"/>
      <c r="AB210" s="97"/>
    </row>
    <row r="211" spans="7:37" x14ac:dyDescent="0.2">
      <c r="Y211" s="42"/>
      <c r="AD211" s="97"/>
    </row>
    <row r="213" spans="7:37" x14ac:dyDescent="0.2">
      <c r="X213" s="42"/>
    </row>
    <row r="214" spans="7:37" x14ac:dyDescent="0.2">
      <c r="X214" s="56"/>
      <c r="Z214" s="128"/>
      <c r="AA214" s="129"/>
      <c r="AB214" s="129"/>
      <c r="AC214" s="129"/>
      <c r="AD214" s="129"/>
      <c r="AE214" s="69"/>
      <c r="AF214" s="26"/>
      <c r="AG214" s="26"/>
      <c r="AH214" s="26"/>
      <c r="AI214" s="26"/>
      <c r="AJ214" s="26"/>
      <c r="AK214" s="130"/>
    </row>
    <row r="215" spans="7:37" x14ac:dyDescent="0.2">
      <c r="X215" s="28"/>
      <c r="Z215" s="128"/>
      <c r="AA215" s="129"/>
      <c r="AB215" s="129"/>
      <c r="AC215" s="129"/>
      <c r="AD215" s="129"/>
      <c r="AE215" s="69"/>
      <c r="AF215" s="26"/>
      <c r="AG215" s="26"/>
      <c r="AH215" s="26"/>
      <c r="AI215" s="26"/>
      <c r="AJ215" s="26"/>
      <c r="AK215" s="130"/>
    </row>
    <row r="216" spans="7:37" x14ac:dyDescent="0.2">
      <c r="X216" s="28"/>
      <c r="Z216" s="131"/>
      <c r="AA216" s="132"/>
      <c r="AB216" s="132"/>
      <c r="AC216" s="132"/>
      <c r="AD216" s="132"/>
      <c r="AE216" s="132"/>
      <c r="AF216" s="133"/>
      <c r="AG216" s="26"/>
      <c r="AH216" s="26"/>
      <c r="AI216" s="26"/>
      <c r="AJ216" s="26"/>
      <c r="AK216" s="130"/>
    </row>
    <row r="217" spans="7:37" x14ac:dyDescent="0.2">
      <c r="X217" s="42"/>
      <c r="Y217" s="28"/>
      <c r="Z217" s="134"/>
      <c r="AA217" s="135"/>
      <c r="AB217" s="135"/>
      <c r="AC217" s="135"/>
      <c r="AD217" s="135"/>
      <c r="AE217" s="166"/>
      <c r="AF217" s="133"/>
      <c r="AG217" s="26"/>
      <c r="AH217" s="26"/>
      <c r="AI217" s="26"/>
      <c r="AJ217" s="26"/>
      <c r="AK217" s="130"/>
    </row>
    <row r="218" spans="7:37" x14ac:dyDescent="0.2">
      <c r="Y218" s="55"/>
      <c r="Z218" s="136"/>
      <c r="AA218" s="137"/>
      <c r="AB218" s="137"/>
      <c r="AC218" s="137"/>
      <c r="AD218" s="137"/>
      <c r="AE218" s="166"/>
      <c r="AF218" s="133"/>
      <c r="AG218" s="26"/>
      <c r="AH218" s="26"/>
      <c r="AI218" s="26"/>
      <c r="AJ218" s="26"/>
      <c r="AK218" s="130"/>
    </row>
    <row r="219" spans="7:37" x14ac:dyDescent="0.2">
      <c r="Z219" s="138"/>
      <c r="AA219" s="139"/>
      <c r="AB219" s="139"/>
      <c r="AC219" s="139"/>
      <c r="AD219" s="139"/>
      <c r="AE219" s="69"/>
      <c r="AF219" s="26"/>
      <c r="AG219" s="26"/>
      <c r="AH219" s="26"/>
      <c r="AI219" s="26"/>
      <c r="AJ219" s="26"/>
      <c r="AK219" s="130"/>
    </row>
    <row r="220" spans="7:37" ht="21" customHeight="1" x14ac:dyDescent="0.2">
      <c r="Z220" s="181"/>
      <c r="AA220" s="181"/>
      <c r="AB220" s="181"/>
      <c r="AC220" s="181"/>
      <c r="AD220" s="181"/>
      <c r="AE220" s="182"/>
      <c r="AF220" s="140"/>
      <c r="AG220" s="26"/>
      <c r="AH220" s="133"/>
      <c r="AI220" s="26"/>
      <c r="AJ220" s="26"/>
      <c r="AK220" s="130"/>
    </row>
    <row r="221" spans="7:37" ht="21" customHeight="1" x14ac:dyDescent="0.2">
      <c r="Z221" s="181"/>
      <c r="AA221" s="181"/>
      <c r="AB221" s="181"/>
      <c r="AC221" s="181"/>
      <c r="AD221" s="181"/>
      <c r="AE221" s="182"/>
      <c r="AF221" s="141"/>
      <c r="AG221" s="26"/>
      <c r="AH221" s="133"/>
      <c r="AI221" s="26"/>
      <c r="AJ221" s="26"/>
      <c r="AK221" s="130"/>
    </row>
    <row r="222" spans="7:37" ht="14.25" customHeight="1" x14ac:dyDescent="0.2">
      <c r="Z222" s="183"/>
      <c r="AA222" s="183"/>
      <c r="AB222" s="183"/>
      <c r="AC222" s="183"/>
      <c r="AD222" s="183"/>
      <c r="AE222" s="182"/>
      <c r="AF222" s="142"/>
      <c r="AG222" s="26"/>
      <c r="AH222" s="133"/>
      <c r="AI222" s="26"/>
      <c r="AJ222" s="26"/>
      <c r="AK222" s="130"/>
    </row>
    <row r="223" spans="7:37" ht="18" customHeight="1" x14ac:dyDescent="0.25">
      <c r="Z223" s="183"/>
      <c r="AA223" s="183"/>
      <c r="AB223" s="183"/>
      <c r="AC223" s="183"/>
      <c r="AD223" s="183"/>
      <c r="AE223" s="182"/>
      <c r="AF223" s="143"/>
      <c r="AG223" s="26"/>
      <c r="AH223" s="133"/>
      <c r="AI223" s="26"/>
      <c r="AJ223" s="26"/>
      <c r="AK223" s="130"/>
    </row>
    <row r="224" spans="7:37" x14ac:dyDescent="0.2">
      <c r="Z224" s="183"/>
      <c r="AA224" s="183"/>
      <c r="AB224" s="183"/>
      <c r="AC224" s="183"/>
      <c r="AD224" s="183"/>
      <c r="AE224" s="182"/>
      <c r="AF224" s="133"/>
      <c r="AG224" s="26"/>
      <c r="AH224" s="26"/>
      <c r="AI224" s="26"/>
      <c r="AJ224" s="26"/>
      <c r="AK224" s="130"/>
    </row>
    <row r="225" spans="26:37" ht="24" customHeight="1" x14ac:dyDescent="0.2">
      <c r="Z225" s="183"/>
      <c r="AA225" s="183"/>
      <c r="AB225" s="183"/>
      <c r="AC225" s="183"/>
      <c r="AD225" s="183"/>
      <c r="AE225" s="182"/>
      <c r="AF225" s="144"/>
      <c r="AG225" s="26"/>
      <c r="AH225" s="26"/>
      <c r="AI225" s="26"/>
      <c r="AJ225" s="26"/>
      <c r="AK225" s="130"/>
    </row>
    <row r="226" spans="26:37" x14ac:dyDescent="0.2">
      <c r="Z226" s="184"/>
      <c r="AA226" s="184"/>
      <c r="AB226" s="184"/>
      <c r="AC226" s="184"/>
      <c r="AD226" s="184"/>
      <c r="AE226" s="69"/>
      <c r="AF226" s="26"/>
      <c r="AG226" s="26"/>
      <c r="AH226" s="26"/>
      <c r="AI226" s="144"/>
      <c r="AJ226" s="26"/>
      <c r="AK226" s="130"/>
    </row>
    <row r="227" spans="26:37" x14ac:dyDescent="0.2">
      <c r="Z227" s="184"/>
      <c r="AA227" s="184"/>
      <c r="AB227" s="184"/>
      <c r="AC227" s="184"/>
      <c r="AD227" s="184"/>
      <c r="AE227" s="69"/>
      <c r="AF227" s="145"/>
      <c r="AG227" s="26"/>
      <c r="AH227" s="26"/>
      <c r="AI227" s="26"/>
      <c r="AJ227" s="26"/>
      <c r="AK227" s="130"/>
    </row>
    <row r="228" spans="26:37" x14ac:dyDescent="0.2">
      <c r="Z228" s="146"/>
      <c r="AA228" s="147"/>
      <c r="AB228" s="147"/>
      <c r="AC228" s="147"/>
      <c r="AD228" s="147"/>
      <c r="AE228" s="69"/>
      <c r="AF228" s="148"/>
      <c r="AG228" s="26"/>
      <c r="AH228" s="26"/>
      <c r="AI228" s="26"/>
      <c r="AJ228" s="26"/>
      <c r="AK228" s="130"/>
    </row>
    <row r="229" spans="26:37" ht="14.25" customHeight="1" x14ac:dyDescent="0.2">
      <c r="Z229" s="146"/>
      <c r="AA229" s="149"/>
      <c r="AB229" s="149"/>
      <c r="AC229" s="149"/>
      <c r="AD229" s="149"/>
      <c r="AE229" s="69"/>
      <c r="AF229" s="141"/>
      <c r="AG229" s="26"/>
      <c r="AH229" s="26"/>
      <c r="AI229" s="26"/>
      <c r="AJ229" s="26"/>
      <c r="AK229" s="130"/>
    </row>
    <row r="230" spans="26:37" x14ac:dyDescent="0.2">
      <c r="Z230" s="150"/>
      <c r="AA230" s="149"/>
      <c r="AB230" s="149"/>
      <c r="AC230" s="149"/>
      <c r="AD230" s="149"/>
      <c r="AE230" s="69"/>
      <c r="AF230" s="151"/>
      <c r="AG230" s="26"/>
      <c r="AH230" s="26"/>
      <c r="AI230" s="26"/>
      <c r="AJ230" s="26"/>
      <c r="AK230" s="130"/>
    </row>
    <row r="231" spans="26:37" x14ac:dyDescent="0.2">
      <c r="Z231" s="146"/>
      <c r="AA231" s="147"/>
      <c r="AB231" s="147"/>
      <c r="AC231" s="147"/>
      <c r="AD231" s="147"/>
      <c r="AE231" s="69"/>
      <c r="AF231" s="26"/>
      <c r="AG231" s="26"/>
      <c r="AH231" s="26"/>
      <c r="AI231" s="26"/>
      <c r="AJ231" s="26"/>
      <c r="AK231" s="130"/>
    </row>
    <row r="232" spans="26:37" ht="15" x14ac:dyDescent="0.25">
      <c r="Z232" s="26"/>
      <c r="AA232" s="26"/>
      <c r="AB232" s="26"/>
      <c r="AC232" s="26"/>
      <c r="AD232" s="26"/>
      <c r="AE232" s="69"/>
      <c r="AF232" s="143"/>
      <c r="AG232" s="26"/>
      <c r="AH232" s="26"/>
      <c r="AI232" s="26"/>
      <c r="AJ232" s="26"/>
      <c r="AK232" s="130"/>
    </row>
    <row r="233" spans="26:37" x14ac:dyDescent="0.2">
      <c r="Z233" s="26"/>
      <c r="AA233" s="26"/>
      <c r="AB233" s="26"/>
      <c r="AC233" s="26"/>
      <c r="AD233" s="26"/>
      <c r="AE233" s="69"/>
      <c r="AF233" s="26"/>
      <c r="AG233" s="26"/>
      <c r="AH233" s="26"/>
      <c r="AI233" s="26"/>
      <c r="AJ233" s="26"/>
      <c r="AK233" s="130"/>
    </row>
    <row r="234" spans="26:37" x14ac:dyDescent="0.2">
      <c r="Z234" s="26"/>
      <c r="AA234" s="26"/>
      <c r="AB234" s="26"/>
      <c r="AC234" s="26"/>
      <c r="AD234" s="26"/>
      <c r="AE234" s="69"/>
      <c r="AF234" s="26"/>
      <c r="AG234" s="26"/>
      <c r="AH234" s="26"/>
      <c r="AI234" s="26"/>
      <c r="AJ234" s="26"/>
      <c r="AK234" s="130"/>
    </row>
    <row r="235" spans="26:37" ht="15" x14ac:dyDescent="0.25">
      <c r="Z235" s="26"/>
      <c r="AA235" s="26"/>
      <c r="AB235" s="26"/>
      <c r="AC235" s="26"/>
      <c r="AD235" s="26"/>
      <c r="AE235" s="69"/>
      <c r="AF235" s="152"/>
      <c r="AG235" s="26"/>
      <c r="AH235" s="26"/>
      <c r="AI235" s="26"/>
      <c r="AJ235" s="26"/>
      <c r="AK235" s="130"/>
    </row>
    <row r="236" spans="26:37" x14ac:dyDescent="0.2">
      <c r="Z236" s="26"/>
      <c r="AA236" s="26"/>
      <c r="AB236" s="26"/>
      <c r="AC236" s="26"/>
      <c r="AD236" s="26"/>
      <c r="AE236" s="69"/>
      <c r="AF236" s="26"/>
      <c r="AG236" s="26"/>
      <c r="AH236" s="26"/>
      <c r="AI236" s="26"/>
      <c r="AJ236" s="26"/>
      <c r="AK236" s="130"/>
    </row>
    <row r="237" spans="26:37" x14ac:dyDescent="0.2">
      <c r="Z237" s="26"/>
      <c r="AA237" s="26"/>
      <c r="AB237" s="26"/>
      <c r="AC237" s="26"/>
      <c r="AD237" s="26"/>
      <c r="AE237" s="69"/>
      <c r="AF237" s="26"/>
      <c r="AG237" s="26"/>
      <c r="AH237" s="26"/>
      <c r="AI237" s="26"/>
      <c r="AJ237" s="26"/>
      <c r="AK237" s="130"/>
    </row>
    <row r="238" spans="26:37" x14ac:dyDescent="0.2">
      <c r="Z238" s="26"/>
      <c r="AA238" s="26"/>
      <c r="AB238" s="26"/>
      <c r="AC238" s="26"/>
      <c r="AD238" s="26"/>
      <c r="AE238" s="69"/>
      <c r="AF238" s="26"/>
      <c r="AG238" s="26"/>
      <c r="AH238" s="26"/>
      <c r="AI238" s="26"/>
      <c r="AJ238" s="26"/>
      <c r="AK238" s="130"/>
    </row>
    <row r="239" spans="26:37" x14ac:dyDescent="0.2">
      <c r="Z239" s="26"/>
      <c r="AA239" s="26"/>
      <c r="AB239" s="26"/>
      <c r="AC239" s="26"/>
      <c r="AD239" s="26"/>
      <c r="AE239" s="69"/>
      <c r="AF239" s="26"/>
      <c r="AG239" s="26"/>
      <c r="AH239" s="26"/>
      <c r="AI239" s="26"/>
      <c r="AJ239" s="26"/>
      <c r="AK239" s="130"/>
    </row>
    <row r="240" spans="26:37" x14ac:dyDescent="0.2">
      <c r="Z240" s="26"/>
      <c r="AA240" s="26"/>
      <c r="AB240" s="26"/>
      <c r="AC240" s="26"/>
      <c r="AD240" s="26"/>
      <c r="AE240" s="69"/>
      <c r="AF240" s="26"/>
      <c r="AG240" s="26"/>
      <c r="AH240" s="26"/>
      <c r="AI240" s="26"/>
      <c r="AJ240" s="26"/>
      <c r="AK240" s="130"/>
    </row>
    <row r="241" spans="26:37" x14ac:dyDescent="0.2">
      <c r="Z241" s="26"/>
      <c r="AA241" s="26"/>
      <c r="AB241" s="26"/>
      <c r="AC241" s="26"/>
      <c r="AD241" s="26"/>
      <c r="AE241" s="69"/>
      <c r="AF241" s="26"/>
      <c r="AG241" s="26"/>
      <c r="AH241" s="26"/>
      <c r="AI241" s="26"/>
      <c r="AJ241" s="26"/>
      <c r="AK241" s="130"/>
    </row>
    <row r="242" spans="26:37" x14ac:dyDescent="0.2">
      <c r="Z242" s="26"/>
      <c r="AA242" s="26"/>
      <c r="AB242" s="26"/>
      <c r="AC242" s="26"/>
      <c r="AD242" s="26"/>
      <c r="AE242" s="69"/>
      <c r="AF242" s="26"/>
      <c r="AG242" s="26"/>
      <c r="AH242" s="26"/>
      <c r="AI242" s="26"/>
      <c r="AJ242" s="26"/>
      <c r="AK242" s="130"/>
    </row>
    <row r="243" spans="26:37" x14ac:dyDescent="0.2">
      <c r="Z243" s="26"/>
      <c r="AA243" s="26"/>
      <c r="AB243" s="26"/>
      <c r="AC243" s="26"/>
      <c r="AD243" s="26"/>
      <c r="AE243" s="69"/>
      <c r="AF243" s="26"/>
      <c r="AG243" s="26"/>
      <c r="AH243" s="26"/>
      <c r="AI243" s="26"/>
      <c r="AJ243" s="26"/>
      <c r="AK243" s="130"/>
    </row>
    <row r="244" spans="26:37" x14ac:dyDescent="0.2">
      <c r="Z244" s="26"/>
      <c r="AA244" s="26"/>
      <c r="AB244" s="26"/>
      <c r="AC244" s="26"/>
      <c r="AD244" s="26"/>
      <c r="AE244" s="69"/>
      <c r="AF244" s="26"/>
      <c r="AG244" s="26"/>
      <c r="AH244" s="26"/>
      <c r="AI244" s="26"/>
      <c r="AJ244" s="26"/>
      <c r="AK244" s="130"/>
    </row>
    <row r="245" spans="26:37" x14ac:dyDescent="0.2">
      <c r="Z245" s="26"/>
      <c r="AA245" s="26"/>
      <c r="AB245" s="26"/>
      <c r="AC245" s="26"/>
      <c r="AD245" s="26"/>
      <c r="AE245" s="69"/>
      <c r="AF245" s="26"/>
      <c r="AG245" s="26"/>
      <c r="AH245" s="26"/>
      <c r="AI245" s="26"/>
      <c r="AJ245" s="26"/>
      <c r="AK245" s="130"/>
    </row>
    <row r="246" spans="26:37" x14ac:dyDescent="0.2">
      <c r="Z246" s="26"/>
      <c r="AA246" s="26"/>
      <c r="AB246" s="26"/>
      <c r="AC246" s="26"/>
      <c r="AD246" s="26"/>
      <c r="AE246" s="69"/>
      <c r="AF246" s="26"/>
      <c r="AG246" s="26"/>
      <c r="AH246" s="26"/>
      <c r="AI246" s="26"/>
      <c r="AJ246" s="26"/>
      <c r="AK246" s="130"/>
    </row>
    <row r="247" spans="26:37" x14ac:dyDescent="0.2">
      <c r="Z247" s="26"/>
      <c r="AA247" s="26"/>
      <c r="AB247" s="26"/>
      <c r="AC247" s="26"/>
      <c r="AD247" s="26"/>
      <c r="AE247" s="69"/>
      <c r="AF247" s="26"/>
      <c r="AG247" s="26"/>
      <c r="AH247" s="26"/>
      <c r="AI247" s="26"/>
      <c r="AJ247" s="26"/>
      <c r="AK247" s="130"/>
    </row>
    <row r="248" spans="26:37" x14ac:dyDescent="0.2">
      <c r="Z248" s="26"/>
      <c r="AA248" s="26"/>
      <c r="AB248" s="26"/>
      <c r="AC248" s="26"/>
      <c r="AD248" s="26"/>
      <c r="AE248" s="69"/>
      <c r="AF248" s="26"/>
      <c r="AG248" s="26"/>
      <c r="AH248" s="26"/>
      <c r="AI248" s="26"/>
      <c r="AJ248" s="26"/>
      <c r="AK248" s="130"/>
    </row>
    <row r="249" spans="26:37" x14ac:dyDescent="0.2">
      <c r="Z249" s="26"/>
      <c r="AA249" s="26"/>
      <c r="AB249" s="26"/>
      <c r="AC249" s="26"/>
      <c r="AD249" s="26"/>
      <c r="AE249" s="69"/>
      <c r="AF249" s="26"/>
      <c r="AG249" s="26"/>
      <c r="AH249" s="26"/>
      <c r="AI249" s="26"/>
      <c r="AJ249" s="26"/>
      <c r="AK249" s="130"/>
    </row>
    <row r="250" spans="26:37" x14ac:dyDescent="0.2">
      <c r="Z250" s="26"/>
      <c r="AA250" s="26"/>
      <c r="AB250" s="26"/>
      <c r="AC250" s="26"/>
      <c r="AD250" s="26"/>
      <c r="AE250" s="69"/>
      <c r="AF250" s="26"/>
      <c r="AG250" s="26"/>
      <c r="AH250" s="26"/>
      <c r="AI250" s="26"/>
      <c r="AJ250" s="26"/>
      <c r="AK250" s="130"/>
    </row>
    <row r="251" spans="26:37" x14ac:dyDescent="0.2">
      <c r="Z251" s="26"/>
      <c r="AA251" s="26"/>
      <c r="AB251" s="26"/>
      <c r="AC251" s="26"/>
      <c r="AD251" s="26"/>
      <c r="AE251" s="69"/>
      <c r="AF251" s="26"/>
      <c r="AG251" s="26"/>
      <c r="AH251" s="26"/>
      <c r="AI251" s="26"/>
      <c r="AJ251" s="26"/>
      <c r="AK251" s="130"/>
    </row>
    <row r="252" spans="26:37" x14ac:dyDescent="0.2">
      <c r="Z252" s="26"/>
      <c r="AA252" s="26"/>
      <c r="AB252" s="26"/>
      <c r="AC252" s="26"/>
      <c r="AD252" s="26"/>
      <c r="AE252" s="69"/>
      <c r="AF252" s="26"/>
      <c r="AG252" s="26"/>
      <c r="AH252" s="26"/>
      <c r="AI252" s="26"/>
      <c r="AJ252" s="26"/>
      <c r="AK252" s="130"/>
    </row>
    <row r="253" spans="26:37" x14ac:dyDescent="0.2">
      <c r="Z253" s="26"/>
      <c r="AA253" s="26"/>
      <c r="AB253" s="26"/>
      <c r="AC253" s="26"/>
      <c r="AD253" s="26"/>
      <c r="AE253" s="69"/>
      <c r="AF253" s="26"/>
      <c r="AG253" s="26"/>
      <c r="AH253" s="26"/>
      <c r="AI253" s="26"/>
      <c r="AJ253" s="26"/>
      <c r="AK253" s="130"/>
    </row>
    <row r="254" spans="26:37" x14ac:dyDescent="0.2">
      <c r="Z254" s="26"/>
      <c r="AA254" s="26"/>
      <c r="AB254" s="26"/>
      <c r="AC254" s="26"/>
      <c r="AD254" s="26"/>
      <c r="AE254" s="69"/>
      <c r="AF254" s="26"/>
      <c r="AG254" s="26"/>
      <c r="AH254" s="26"/>
      <c r="AI254" s="26"/>
      <c r="AJ254" s="26"/>
      <c r="AK254" s="130"/>
    </row>
    <row r="255" spans="26:37" x14ac:dyDescent="0.2">
      <c r="Z255" s="26"/>
      <c r="AA255" s="26"/>
      <c r="AB255" s="26"/>
      <c r="AC255" s="26"/>
      <c r="AD255" s="26"/>
      <c r="AE255" s="69"/>
      <c r="AF255" s="26"/>
      <c r="AG255" s="26"/>
      <c r="AH255" s="26"/>
      <c r="AI255" s="26"/>
      <c r="AJ255" s="26"/>
      <c r="AK255" s="130"/>
    </row>
    <row r="256" spans="26:37" x14ac:dyDescent="0.2">
      <c r="Z256" s="26"/>
      <c r="AA256" s="26"/>
      <c r="AB256" s="26"/>
      <c r="AC256" s="26"/>
      <c r="AD256" s="26"/>
      <c r="AE256" s="69"/>
      <c r="AF256" s="26"/>
      <c r="AG256" s="26"/>
      <c r="AH256" s="26"/>
      <c r="AI256" s="26"/>
      <c r="AJ256" s="26"/>
      <c r="AK256" s="130"/>
    </row>
    <row r="257" spans="26:37" x14ac:dyDescent="0.2">
      <c r="Z257" s="26"/>
      <c r="AA257" s="26"/>
      <c r="AB257" s="26"/>
      <c r="AC257" s="26"/>
      <c r="AD257" s="26"/>
      <c r="AE257" s="69"/>
      <c r="AF257" s="26"/>
      <c r="AG257" s="26"/>
      <c r="AH257" s="26"/>
      <c r="AI257" s="26"/>
      <c r="AJ257" s="26"/>
      <c r="AK257" s="130"/>
    </row>
    <row r="1048575" spans="25:25" x14ac:dyDescent="0.2">
      <c r="Y1048575" s="48"/>
    </row>
  </sheetData>
  <autoFilter ref="A18:AE196" xr:uid="{0B013D1C-4A57-42F5-A2F5-175397B0D1A8}">
    <filterColumn colId="0">
      <filters>
        <filter val="CUMPLIDA"/>
        <filter val="NUEVA QUE SE INCLUYE"/>
        <filter val="QUEDA IGUAL"/>
      </filters>
    </filterColumn>
  </autoFilter>
  <sortState xmlns:xlrd2="http://schemas.microsoft.com/office/spreadsheetml/2017/richdata2" ref="B19:AD183">
    <sortCondition ref="B19:B183"/>
    <sortCondition ref="G19:G183"/>
    <sortCondition ref="I19:I183"/>
  </sortState>
  <dataConsolidate/>
  <mergeCells count="40">
    <mergeCell ref="AA5:AC5"/>
    <mergeCell ref="AA6:AC8"/>
    <mergeCell ref="AA9:AC9"/>
    <mergeCell ref="AA10:AC14"/>
    <mergeCell ref="S13:Z14"/>
    <mergeCell ref="G5:Z5"/>
    <mergeCell ref="G6:Z8"/>
    <mergeCell ref="G9:Z9"/>
    <mergeCell ref="Z220:AE221"/>
    <mergeCell ref="Z222:AE225"/>
    <mergeCell ref="Z226:AD226"/>
    <mergeCell ref="Z227:AD227"/>
    <mergeCell ref="X201:AB202"/>
    <mergeCell ref="G205:Z205"/>
    <mergeCell ref="B13:C14"/>
    <mergeCell ref="O14:R14"/>
    <mergeCell ref="O13:R13"/>
    <mergeCell ref="B12:D12"/>
    <mergeCell ref="B11:D11"/>
    <mergeCell ref="B10:F10"/>
    <mergeCell ref="D13:E13"/>
    <mergeCell ref="D14:E14"/>
    <mergeCell ref="I14:J14"/>
    <mergeCell ref="I13:J13"/>
    <mergeCell ref="G10:Z12"/>
    <mergeCell ref="AB1:AC1"/>
    <mergeCell ref="B1:E3"/>
    <mergeCell ref="F1:Z3"/>
    <mergeCell ref="B9:F9"/>
    <mergeCell ref="B7:F7"/>
    <mergeCell ref="B5:F5"/>
    <mergeCell ref="B8:F8"/>
    <mergeCell ref="B6:F6"/>
    <mergeCell ref="AB3:AC3"/>
    <mergeCell ref="AB2:AC2"/>
    <mergeCell ref="I17:J17"/>
    <mergeCell ref="K13:N13"/>
    <mergeCell ref="K14:N14"/>
    <mergeCell ref="K17:V17"/>
    <mergeCell ref="Y17:AA17"/>
  </mergeCells>
  <conditionalFormatting sqref="K19:V19 K22:V22 K29:V30 K28:O28 S28:V28 K34:V186 O27:V27 K191:V192">
    <cfRule type="expression" dxfId="653" priority="1092" stopIfTrue="1">
      <formula>IF(AND(K$16&gt;=$I19,K$15&lt;=$J19,VLOOKUP($G19,PROFA,2,0)=1),1,0)</formula>
    </cfRule>
    <cfRule type="expression" dxfId="652" priority="1093" stopIfTrue="1">
      <formula>IF(AND(K$16&gt;=$I19,K$15&lt;=$J19,VLOOKUP($G19,PROFA,2,0)=2),1,0)</formula>
    </cfRule>
    <cfRule type="expression" dxfId="651" priority="1094" stopIfTrue="1">
      <formula>IF(AND(K$16&gt;=$I19,K$15&lt;=$J19,VLOOKUP($G19,PROFA,2,0)=3),1,0)</formula>
    </cfRule>
    <cfRule type="expression" dxfId="650" priority="1095" stopIfTrue="1">
      <formula>IF(AND(K$16&gt;=$I19,K$15&lt;=$J19,VLOOKUP($G19,PROFA,2,0)=4),1,0)</formula>
    </cfRule>
    <cfRule type="expression" dxfId="649" priority="1096" stopIfTrue="1">
      <formula>IF(AND(K$16&gt;=$I19,K$15&lt;=$J19,VLOOKUP($G19,PROFA,2,0)=5),1,0)</formula>
    </cfRule>
    <cfRule type="expression" dxfId="648" priority="1097" stopIfTrue="1">
      <formula>IF(AND(K$16&gt;=$I19,K$15&lt;=$J19,VLOOKUP($G19,PROFA,2,0)=6),1,0)</formula>
    </cfRule>
    <cfRule type="expression" dxfId="647" priority="1099" stopIfTrue="1">
      <formula>IF(AND(K$16&gt;=$I19,K$15&lt;=$J19,VLOOKUP($G19,PROFA,2,0)=7),1,0)</formula>
    </cfRule>
    <cfRule type="expression" dxfId="646" priority="1100" stopIfTrue="1">
      <formula>IF(AND(K$16&gt;=$I19,K$15&lt;=$J19,VLOOKUP($G19,PROFA,2,0)=8),1,0)</formula>
    </cfRule>
  </conditionalFormatting>
  <conditionalFormatting sqref="G19 G22 G28:G30 G156:G158 G65:G81 G47:G49 G53:G58 G121:G125 G35:G42 G83:G119 G142:G145 G160:G179 G181:G186 G191:G192 G60:G62 G127:G133">
    <cfRule type="expression" dxfId="645" priority="1047">
      <formula>IF(VLOOKUP($G19,PROFA,2,0)=1,1,0)</formula>
    </cfRule>
    <cfRule type="expression" dxfId="644" priority="1048">
      <formula>IF(VLOOKUP($G19,PROFA,2,0)=2,1,0)</formula>
    </cfRule>
    <cfRule type="expression" dxfId="643" priority="1049">
      <formula>IF(VLOOKUP($G19,PROFA,2,0)=3,1,0)</formula>
    </cfRule>
    <cfRule type="expression" dxfId="642" priority="1050">
      <formula>IF(VLOOKUP($G19,PROFA,2,0)=4,1,0)</formula>
    </cfRule>
    <cfRule type="expression" dxfId="641" priority="1051">
      <formula>IF(VLOOKUP($G19,PROFA,2,0)=5,1,0)</formula>
    </cfRule>
    <cfRule type="expression" dxfId="640" priority="1052">
      <formula>IF(VLOOKUP($G19,PROFA,2,0)=6,1,0)</formula>
    </cfRule>
    <cfRule type="expression" dxfId="639" priority="1053">
      <formula>IF(VLOOKUP($G19,PROFA,2,0)=7,1,0)</formula>
    </cfRule>
    <cfRule type="expression" dxfId="638" priority="1055">
      <formula>IF(VLOOKUP($G19,PROFA,2,0)=8,1,0)</formula>
    </cfRule>
  </conditionalFormatting>
  <conditionalFormatting sqref="G82">
    <cfRule type="expression" dxfId="637" priority="1031">
      <formula>IF(VLOOKUP($G82,PROFA,2,0)=1,1,0)</formula>
    </cfRule>
    <cfRule type="expression" dxfId="636" priority="1032">
      <formula>IF(VLOOKUP($G82,PROFA,2,0)=2,1,0)</formula>
    </cfRule>
    <cfRule type="expression" dxfId="635" priority="1033">
      <formula>IF(VLOOKUP($G82,PROFA,2,0)=3,1,0)</formula>
    </cfRule>
    <cfRule type="expression" dxfId="634" priority="1034">
      <formula>IF(VLOOKUP($G82,PROFA,2,0)=4,1,0)</formula>
    </cfRule>
    <cfRule type="expression" dxfId="633" priority="1035">
      <formula>IF(VLOOKUP($G82,PROFA,2,0)=5,1,0)</formula>
    </cfRule>
    <cfRule type="expression" dxfId="632" priority="1036">
      <formula>IF(VLOOKUP($G82,PROFA,2,0)=6,1,0)</formula>
    </cfRule>
    <cfRule type="expression" dxfId="631" priority="1037">
      <formula>IF(VLOOKUP($G82,PROFA,2,0)=7,1,0)</formula>
    </cfRule>
    <cfRule type="expression" dxfId="630" priority="1038">
      <formula>IF(VLOOKUP($G82,PROFA,2,0)=8,1,0)</formula>
    </cfRule>
  </conditionalFormatting>
  <conditionalFormatting sqref="K33:V33">
    <cfRule type="expression" dxfId="629" priority="1007" stopIfTrue="1">
      <formula>IF(AND(K$16&gt;=$I33,K$15&lt;=$J33,VLOOKUP($G33,PROFA,2,0)=1),1,0)</formula>
    </cfRule>
    <cfRule type="expression" dxfId="628" priority="1008" stopIfTrue="1">
      <formula>IF(AND(K$16&gt;=$I33,K$15&lt;=$J33,VLOOKUP($G33,PROFA,2,0)=2),1,0)</formula>
    </cfRule>
    <cfRule type="expression" dxfId="627" priority="1009" stopIfTrue="1">
      <formula>IF(AND(K$16&gt;=$I33,K$15&lt;=$J33,VLOOKUP($G33,PROFA,2,0)=3),1,0)</formula>
    </cfRule>
    <cfRule type="expression" dxfId="626" priority="1010" stopIfTrue="1">
      <formula>IF(AND(K$16&gt;=$I33,K$15&lt;=$J33,VLOOKUP($G33,PROFA,2,0)=4),1,0)</formula>
    </cfRule>
    <cfRule type="expression" dxfId="625" priority="1011" stopIfTrue="1">
      <formula>IF(AND(K$16&gt;=$I33,K$15&lt;=$J33,VLOOKUP($G33,PROFA,2,0)=5),1,0)</formula>
    </cfRule>
    <cfRule type="expression" dxfId="624" priority="1012" stopIfTrue="1">
      <formula>IF(AND(K$16&gt;=$I33,K$15&lt;=$J33,VLOOKUP($G33,PROFA,2,0)=6),1,0)</formula>
    </cfRule>
    <cfRule type="expression" dxfId="623" priority="1013" stopIfTrue="1">
      <formula>IF(AND(K$16&gt;=$I33,K$15&lt;=$J33,VLOOKUP($G33,PROFA,2,0)=7),1,0)</formula>
    </cfRule>
    <cfRule type="expression" dxfId="622" priority="1014" stopIfTrue="1">
      <formula>IF(AND(K$16&gt;=$I33,K$15&lt;=$J33,VLOOKUP($G33,PROFA,2,0)=8),1,0)</formula>
    </cfRule>
  </conditionalFormatting>
  <conditionalFormatting sqref="G33">
    <cfRule type="expression" dxfId="621" priority="999">
      <formula>IF(VLOOKUP($G33,PROFA,2,0)=1,1,0)</formula>
    </cfRule>
    <cfRule type="expression" dxfId="620" priority="1000">
      <formula>IF(VLOOKUP($G33,PROFA,2,0)=2,1,0)</formula>
    </cfRule>
    <cfRule type="expression" dxfId="619" priority="1001">
      <formula>IF(VLOOKUP($G33,PROFA,2,0)=3,1,0)</formula>
    </cfRule>
    <cfRule type="expression" dxfId="618" priority="1002">
      <formula>IF(VLOOKUP($G33,PROFA,2,0)=4,1,0)</formula>
    </cfRule>
    <cfRule type="expression" dxfId="617" priority="1003">
      <formula>IF(VLOOKUP($G33,PROFA,2,0)=5,1,0)</formula>
    </cfRule>
    <cfRule type="expression" dxfId="616" priority="1004">
      <formula>IF(VLOOKUP($G33,PROFA,2,0)=6,1,0)</formula>
    </cfRule>
    <cfRule type="expression" dxfId="615" priority="1005">
      <formula>IF(VLOOKUP($G33,PROFA,2,0)=7,1,0)</formula>
    </cfRule>
    <cfRule type="expression" dxfId="614" priority="1006">
      <formula>IF(VLOOKUP($G33,PROFA,2,0)=8,1,0)</formula>
    </cfRule>
  </conditionalFormatting>
  <conditionalFormatting sqref="K31:V31">
    <cfRule type="expression" dxfId="613" priority="991" stopIfTrue="1">
      <formula>IF(AND(K$16&gt;=$I31,K$15&lt;=$J31,VLOOKUP($G31,PROFA,2,0)=1),1,0)</formula>
    </cfRule>
    <cfRule type="expression" dxfId="612" priority="992" stopIfTrue="1">
      <formula>IF(AND(K$16&gt;=$I31,K$15&lt;=$J31,VLOOKUP($G31,PROFA,2,0)=2),1,0)</formula>
    </cfRule>
    <cfRule type="expression" dxfId="611" priority="993" stopIfTrue="1">
      <formula>IF(AND(K$16&gt;=$I31,K$15&lt;=$J31,VLOOKUP($G31,PROFA,2,0)=3),1,0)</formula>
    </cfRule>
    <cfRule type="expression" dxfId="610" priority="994" stopIfTrue="1">
      <formula>IF(AND(K$16&gt;=$I31,K$15&lt;=$J31,VLOOKUP($G31,PROFA,2,0)=4),1,0)</formula>
    </cfRule>
    <cfRule type="expression" dxfId="609" priority="995" stopIfTrue="1">
      <formula>IF(AND(K$16&gt;=$I31,K$15&lt;=$J31,VLOOKUP($G31,PROFA,2,0)=5),1,0)</formula>
    </cfRule>
    <cfRule type="expression" dxfId="608" priority="996" stopIfTrue="1">
      <formula>IF(AND(K$16&gt;=$I31,K$15&lt;=$J31,VLOOKUP($G31,PROFA,2,0)=6),1,0)</formula>
    </cfRule>
    <cfRule type="expression" dxfId="607" priority="997" stopIfTrue="1">
      <formula>IF(AND(K$16&gt;=$I31,K$15&lt;=$J31,VLOOKUP($G31,PROFA,2,0)=7),1,0)</formula>
    </cfRule>
    <cfRule type="expression" dxfId="606" priority="998" stopIfTrue="1">
      <formula>IF(AND(K$16&gt;=$I31,K$15&lt;=$J31,VLOOKUP($G31,PROFA,2,0)=8),1,0)</formula>
    </cfRule>
  </conditionalFormatting>
  <conditionalFormatting sqref="G31">
    <cfRule type="expression" dxfId="605" priority="983">
      <formula>IF(VLOOKUP($G31,PROFA,2,0)=1,1,0)</formula>
    </cfRule>
    <cfRule type="expression" dxfId="604" priority="984">
      <formula>IF(VLOOKUP($G31,PROFA,2,0)=2,1,0)</formula>
    </cfRule>
    <cfRule type="expression" dxfId="603" priority="985">
      <formula>IF(VLOOKUP($G31,PROFA,2,0)=3,1,0)</formula>
    </cfRule>
    <cfRule type="expression" dxfId="602" priority="986">
      <formula>IF(VLOOKUP($G31,PROFA,2,0)=4,1,0)</formula>
    </cfRule>
    <cfRule type="expression" dxfId="601" priority="987">
      <formula>IF(VLOOKUP($G31,PROFA,2,0)=5,1,0)</formula>
    </cfRule>
    <cfRule type="expression" dxfId="600" priority="988">
      <formula>IF(VLOOKUP($G31,PROFA,2,0)=6,1,0)</formula>
    </cfRule>
    <cfRule type="expression" dxfId="599" priority="989">
      <formula>IF(VLOOKUP($G31,PROFA,2,0)=7,1,0)</formula>
    </cfRule>
    <cfRule type="expression" dxfId="598" priority="990">
      <formula>IF(VLOOKUP($G31,PROFA,2,0)=8,1,0)</formula>
    </cfRule>
  </conditionalFormatting>
  <conditionalFormatting sqref="K32:V32">
    <cfRule type="expression" dxfId="597" priority="975" stopIfTrue="1">
      <formula>IF(AND(K$16&gt;=$I32,K$15&lt;=$J32,VLOOKUP($G32,PROFA,2,0)=1),1,0)</formula>
    </cfRule>
    <cfRule type="expression" dxfId="596" priority="976" stopIfTrue="1">
      <formula>IF(AND(K$16&gt;=$I32,K$15&lt;=$J32,VLOOKUP($G32,PROFA,2,0)=2),1,0)</formula>
    </cfRule>
    <cfRule type="expression" dxfId="595" priority="977" stopIfTrue="1">
      <formula>IF(AND(K$16&gt;=$I32,K$15&lt;=$J32,VLOOKUP($G32,PROFA,2,0)=3),1,0)</formula>
    </cfRule>
    <cfRule type="expression" dxfId="594" priority="978" stopIfTrue="1">
      <formula>IF(AND(K$16&gt;=$I32,K$15&lt;=$J32,VLOOKUP($G32,PROFA,2,0)=4),1,0)</formula>
    </cfRule>
    <cfRule type="expression" dxfId="593" priority="979" stopIfTrue="1">
      <formula>IF(AND(K$16&gt;=$I32,K$15&lt;=$J32,VLOOKUP($G32,PROFA,2,0)=5),1,0)</formula>
    </cfRule>
    <cfRule type="expression" dxfId="592" priority="980" stopIfTrue="1">
      <formula>IF(AND(K$16&gt;=$I32,K$15&lt;=$J32,VLOOKUP($G32,PROFA,2,0)=6),1,0)</formula>
    </cfRule>
    <cfRule type="expression" dxfId="591" priority="981" stopIfTrue="1">
      <formula>IF(AND(K$16&gt;=$I32,K$15&lt;=$J32,VLOOKUP($G32,PROFA,2,0)=7),1,0)</formula>
    </cfRule>
    <cfRule type="expression" dxfId="590" priority="982" stopIfTrue="1">
      <formula>IF(AND(K$16&gt;=$I32,K$15&lt;=$J32,VLOOKUP($G32,PROFA,2,0)=8),1,0)</formula>
    </cfRule>
  </conditionalFormatting>
  <conditionalFormatting sqref="G20">
    <cfRule type="expression" dxfId="589" priority="951">
      <formula>IF(VLOOKUP($G20,PROFA,2,0)=1,1,0)</formula>
    </cfRule>
    <cfRule type="expression" dxfId="588" priority="952">
      <formula>IF(VLOOKUP($G20,PROFA,2,0)=2,1,0)</formula>
    </cfRule>
    <cfRule type="expression" dxfId="587" priority="953">
      <formula>IF(VLOOKUP($G20,PROFA,2,0)=3,1,0)</formula>
    </cfRule>
    <cfRule type="expression" dxfId="586" priority="954">
      <formula>IF(VLOOKUP($G20,PROFA,2,0)=4,1,0)</formula>
    </cfRule>
    <cfRule type="expression" dxfId="585" priority="955">
      <formula>IF(VLOOKUP($G20,PROFA,2,0)=5,1,0)</formula>
    </cfRule>
    <cfRule type="expression" dxfId="584" priority="956">
      <formula>IF(VLOOKUP($G20,PROFA,2,0)=6,1,0)</formula>
    </cfRule>
    <cfRule type="expression" dxfId="583" priority="957">
      <formula>IF(VLOOKUP($G20,PROFA,2,0)=7,1,0)</formula>
    </cfRule>
    <cfRule type="expression" dxfId="582" priority="958">
      <formula>IF(VLOOKUP($G20,PROFA,2,0)=8,1,0)</formula>
    </cfRule>
  </conditionalFormatting>
  <conditionalFormatting sqref="K20:V20">
    <cfRule type="expression" dxfId="581" priority="959" stopIfTrue="1">
      <formula>IF(AND(K$16&gt;=$I20,K$15&lt;=$J20,VLOOKUP($G20,PROFA,2,0)=1),1,0)</formula>
    </cfRule>
    <cfRule type="expression" dxfId="580" priority="960" stopIfTrue="1">
      <formula>IF(AND(K$16&gt;=$I20,K$15&lt;=$J20,VLOOKUP($G20,PROFA,2,0)=2),1,0)</formula>
    </cfRule>
    <cfRule type="expression" dxfId="579" priority="961" stopIfTrue="1">
      <formula>IF(AND(K$16&gt;=$I20,K$15&lt;=$J20,VLOOKUP($G20,PROFA,2,0)=3),1,0)</formula>
    </cfRule>
    <cfRule type="expression" dxfId="578" priority="962" stopIfTrue="1">
      <formula>IF(AND(K$16&gt;=$I20,K$15&lt;=$J20,VLOOKUP($G20,PROFA,2,0)=4),1,0)</formula>
    </cfRule>
    <cfRule type="expression" dxfId="577" priority="963" stopIfTrue="1">
      <formula>IF(AND(K$16&gt;=$I20,K$15&lt;=$J20,VLOOKUP($G20,PROFA,2,0)=5),1,0)</formula>
    </cfRule>
    <cfRule type="expression" dxfId="576" priority="964" stopIfTrue="1">
      <formula>IF(AND(K$16&gt;=$I20,K$15&lt;=$J20,VLOOKUP($G20,PROFA,2,0)=6),1,0)</formula>
    </cfRule>
    <cfRule type="expression" dxfId="575" priority="965" stopIfTrue="1">
      <formula>IF(AND(K$16&gt;=$I20,K$15&lt;=$J20,VLOOKUP($G20,PROFA,2,0)=7),1,0)</formula>
    </cfRule>
    <cfRule type="expression" dxfId="574" priority="966" stopIfTrue="1">
      <formula>IF(AND(K$16&gt;=$I20,K$15&lt;=$J20,VLOOKUP($G20,PROFA,2,0)=8),1,0)</formula>
    </cfRule>
  </conditionalFormatting>
  <conditionalFormatting sqref="K21:V21">
    <cfRule type="expression" dxfId="573" priority="943" stopIfTrue="1">
      <formula>IF(AND(K$16&gt;=$I21,K$15&lt;=$J21,VLOOKUP($G21,PROFA,2,0)=1),1,0)</formula>
    </cfRule>
    <cfRule type="expression" dxfId="572" priority="944" stopIfTrue="1">
      <formula>IF(AND(K$16&gt;=$I21,K$15&lt;=$J21,VLOOKUP($G21,PROFA,2,0)=2),1,0)</formula>
    </cfRule>
    <cfRule type="expression" dxfId="571" priority="945" stopIfTrue="1">
      <formula>IF(AND(K$16&gt;=$I21,K$15&lt;=$J21,VLOOKUP($G21,PROFA,2,0)=3),1,0)</formula>
    </cfRule>
    <cfRule type="expression" dxfId="570" priority="946" stopIfTrue="1">
      <formula>IF(AND(K$16&gt;=$I21,K$15&lt;=$J21,VLOOKUP($G21,PROFA,2,0)=4),1,0)</formula>
    </cfRule>
    <cfRule type="expression" dxfId="569" priority="947" stopIfTrue="1">
      <formula>IF(AND(K$16&gt;=$I21,K$15&lt;=$J21,VLOOKUP($G21,PROFA,2,0)=5),1,0)</formula>
    </cfRule>
    <cfRule type="expression" dxfId="568" priority="948" stopIfTrue="1">
      <formula>IF(AND(K$16&gt;=$I21,K$15&lt;=$J21,VLOOKUP($G21,PROFA,2,0)=6),1,0)</formula>
    </cfRule>
    <cfRule type="expression" dxfId="567" priority="949" stopIfTrue="1">
      <formula>IF(AND(K$16&gt;=$I21,K$15&lt;=$J21,VLOOKUP($G21,PROFA,2,0)=7),1,0)</formula>
    </cfRule>
    <cfRule type="expression" dxfId="566" priority="950" stopIfTrue="1">
      <formula>IF(AND(K$16&gt;=$I21,K$15&lt;=$J21,VLOOKUP($G21,PROFA,2,0)=8),1,0)</formula>
    </cfRule>
  </conditionalFormatting>
  <conditionalFormatting sqref="G21">
    <cfRule type="expression" dxfId="565" priority="935">
      <formula>IF(VLOOKUP($G21,PROFA,2,0)=1,1,0)</formula>
    </cfRule>
    <cfRule type="expression" dxfId="564" priority="936">
      <formula>IF(VLOOKUP($G21,PROFA,2,0)=2,1,0)</formula>
    </cfRule>
    <cfRule type="expression" dxfId="563" priority="937">
      <formula>IF(VLOOKUP($G21,PROFA,2,0)=3,1,0)</formula>
    </cfRule>
    <cfRule type="expression" dxfId="562" priority="938">
      <formula>IF(VLOOKUP($G21,PROFA,2,0)=4,1,0)</formula>
    </cfRule>
    <cfRule type="expression" dxfId="561" priority="939">
      <formula>IF(VLOOKUP($G21,PROFA,2,0)=5,1,0)</formula>
    </cfRule>
    <cfRule type="expression" dxfId="560" priority="940">
      <formula>IF(VLOOKUP($G21,PROFA,2,0)=6,1,0)</formula>
    </cfRule>
    <cfRule type="expression" dxfId="559" priority="941">
      <formula>IF(VLOOKUP($G21,PROFA,2,0)=7,1,0)</formula>
    </cfRule>
    <cfRule type="expression" dxfId="558" priority="942">
      <formula>IF(VLOOKUP($G21,PROFA,2,0)=8,1,0)</formula>
    </cfRule>
  </conditionalFormatting>
  <conditionalFormatting sqref="K23:V23">
    <cfRule type="expression" dxfId="557" priority="927" stopIfTrue="1">
      <formula>IF(AND(K$16&gt;=$I23,K$15&lt;=$J23,VLOOKUP($G23,PROFA,2,0)=1),1,0)</formula>
    </cfRule>
    <cfRule type="expression" dxfId="556" priority="928" stopIfTrue="1">
      <formula>IF(AND(K$16&gt;=$I23,K$15&lt;=$J23,VLOOKUP($G23,PROFA,2,0)=2),1,0)</formula>
    </cfRule>
    <cfRule type="expression" dxfId="555" priority="929" stopIfTrue="1">
      <formula>IF(AND(K$16&gt;=$I23,K$15&lt;=$J23,VLOOKUP($G23,PROFA,2,0)=3),1,0)</formula>
    </cfRule>
    <cfRule type="expression" dxfId="554" priority="930" stopIfTrue="1">
      <formula>IF(AND(K$16&gt;=$I23,K$15&lt;=$J23,VLOOKUP($G23,PROFA,2,0)=4),1,0)</formula>
    </cfRule>
    <cfRule type="expression" dxfId="553" priority="931" stopIfTrue="1">
      <formula>IF(AND(K$16&gt;=$I23,K$15&lt;=$J23,VLOOKUP($G23,PROFA,2,0)=5),1,0)</formula>
    </cfRule>
    <cfRule type="expression" dxfId="552" priority="932" stopIfTrue="1">
      <formula>IF(AND(K$16&gt;=$I23,K$15&lt;=$J23,VLOOKUP($G23,PROFA,2,0)=6),1,0)</formula>
    </cfRule>
    <cfRule type="expression" dxfId="551" priority="933" stopIfTrue="1">
      <formula>IF(AND(K$16&gt;=$I23,K$15&lt;=$J23,VLOOKUP($G23,PROFA,2,0)=7),1,0)</formula>
    </cfRule>
    <cfRule type="expression" dxfId="550" priority="934" stopIfTrue="1">
      <formula>IF(AND(K$16&gt;=$I23,K$15&lt;=$J23,VLOOKUP($G23,PROFA,2,0)=8),1,0)</formula>
    </cfRule>
  </conditionalFormatting>
  <conditionalFormatting sqref="G23">
    <cfRule type="expression" dxfId="549" priority="919">
      <formula>IF(VLOOKUP($G23,PROFA,2,0)=1,1,0)</formula>
    </cfRule>
    <cfRule type="expression" dxfId="548" priority="920">
      <formula>IF(VLOOKUP($G23,PROFA,2,0)=2,1,0)</formula>
    </cfRule>
    <cfRule type="expression" dxfId="547" priority="921">
      <formula>IF(VLOOKUP($G23,PROFA,2,0)=3,1,0)</formula>
    </cfRule>
    <cfRule type="expression" dxfId="546" priority="922">
      <formula>IF(VLOOKUP($G23,PROFA,2,0)=4,1,0)</formula>
    </cfRule>
    <cfRule type="expression" dxfId="545" priority="923">
      <formula>IF(VLOOKUP($G23,PROFA,2,0)=5,1,0)</formula>
    </cfRule>
    <cfRule type="expression" dxfId="544" priority="924">
      <formula>IF(VLOOKUP($G23,PROFA,2,0)=6,1,0)</formula>
    </cfRule>
    <cfRule type="expression" dxfId="543" priority="925">
      <formula>IF(VLOOKUP($G23,PROFA,2,0)=7,1,0)</formula>
    </cfRule>
    <cfRule type="expression" dxfId="542" priority="926">
      <formula>IF(VLOOKUP($G23,PROFA,2,0)=8,1,0)</formula>
    </cfRule>
  </conditionalFormatting>
  <conditionalFormatting sqref="K24:V24">
    <cfRule type="expression" dxfId="541" priority="911" stopIfTrue="1">
      <formula>IF(AND(K$16&gt;=$I24,K$15&lt;=$J24,VLOOKUP($G24,PROFA,2,0)=1),1,0)</formula>
    </cfRule>
    <cfRule type="expression" dxfId="540" priority="912" stopIfTrue="1">
      <formula>IF(AND(K$16&gt;=$I24,K$15&lt;=$J24,VLOOKUP($G24,PROFA,2,0)=2),1,0)</formula>
    </cfRule>
    <cfRule type="expression" dxfId="539" priority="913" stopIfTrue="1">
      <formula>IF(AND(K$16&gt;=$I24,K$15&lt;=$J24,VLOOKUP($G24,PROFA,2,0)=3),1,0)</formula>
    </cfRule>
    <cfRule type="expression" dxfId="538" priority="914" stopIfTrue="1">
      <formula>IF(AND(K$16&gt;=$I24,K$15&lt;=$J24,VLOOKUP($G24,PROFA,2,0)=4),1,0)</formula>
    </cfRule>
    <cfRule type="expression" dxfId="537" priority="915" stopIfTrue="1">
      <formula>IF(AND(K$16&gt;=$I24,K$15&lt;=$J24,VLOOKUP($G24,PROFA,2,0)=5),1,0)</formula>
    </cfRule>
    <cfRule type="expression" dxfId="536" priority="916" stopIfTrue="1">
      <formula>IF(AND(K$16&gt;=$I24,K$15&lt;=$J24,VLOOKUP($G24,PROFA,2,0)=6),1,0)</formula>
    </cfRule>
    <cfRule type="expression" dxfId="535" priority="917" stopIfTrue="1">
      <formula>IF(AND(K$16&gt;=$I24,K$15&lt;=$J24,VLOOKUP($G24,PROFA,2,0)=7),1,0)</formula>
    </cfRule>
    <cfRule type="expression" dxfId="534" priority="918" stopIfTrue="1">
      <formula>IF(AND(K$16&gt;=$I24,K$15&lt;=$J24,VLOOKUP($G24,PROFA,2,0)=8),1,0)</formula>
    </cfRule>
  </conditionalFormatting>
  <conditionalFormatting sqref="G24">
    <cfRule type="expression" dxfId="533" priority="903">
      <formula>IF(VLOOKUP($G24,PROFA,2,0)=1,1,0)</formula>
    </cfRule>
    <cfRule type="expression" dxfId="532" priority="904">
      <formula>IF(VLOOKUP($G24,PROFA,2,0)=2,1,0)</formula>
    </cfRule>
    <cfRule type="expression" dxfId="531" priority="905">
      <formula>IF(VLOOKUP($G24,PROFA,2,0)=3,1,0)</formula>
    </cfRule>
    <cfRule type="expression" dxfId="530" priority="906">
      <formula>IF(VLOOKUP($G24,PROFA,2,0)=4,1,0)</formula>
    </cfRule>
    <cfRule type="expression" dxfId="529" priority="907">
      <formula>IF(VLOOKUP($G24,PROFA,2,0)=5,1,0)</formula>
    </cfRule>
    <cfRule type="expression" dxfId="528" priority="908">
      <formula>IF(VLOOKUP($G24,PROFA,2,0)=6,1,0)</formula>
    </cfRule>
    <cfRule type="expression" dxfId="527" priority="909">
      <formula>IF(VLOOKUP($G24,PROFA,2,0)=7,1,0)</formula>
    </cfRule>
    <cfRule type="expression" dxfId="526" priority="910">
      <formula>IF(VLOOKUP($G24,PROFA,2,0)=8,1,0)</formula>
    </cfRule>
  </conditionalFormatting>
  <conditionalFormatting sqref="K27:M27">
    <cfRule type="expression" dxfId="525" priority="895" stopIfTrue="1">
      <formula>IF(AND(K$16&gt;=$I27,K$15&lt;=$J27,VLOOKUP($G27,PROFA,2,0)=1),1,0)</formula>
    </cfRule>
    <cfRule type="expression" dxfId="524" priority="896" stopIfTrue="1">
      <formula>IF(AND(K$16&gt;=$I27,K$15&lt;=$J27,VLOOKUP($G27,PROFA,2,0)=2),1,0)</formula>
    </cfRule>
    <cfRule type="expression" dxfId="523" priority="897" stopIfTrue="1">
      <formula>IF(AND(K$16&gt;=$I27,K$15&lt;=$J27,VLOOKUP($G27,PROFA,2,0)=3),1,0)</formula>
    </cfRule>
    <cfRule type="expression" dxfId="522" priority="898" stopIfTrue="1">
      <formula>IF(AND(K$16&gt;=$I27,K$15&lt;=$J27,VLOOKUP($G27,PROFA,2,0)=4),1,0)</formula>
    </cfRule>
    <cfRule type="expression" dxfId="521" priority="899" stopIfTrue="1">
      <formula>IF(AND(K$16&gt;=$I27,K$15&lt;=$J27,VLOOKUP($G27,PROFA,2,0)=5),1,0)</formula>
    </cfRule>
    <cfRule type="expression" dxfId="520" priority="900" stopIfTrue="1">
      <formula>IF(AND(K$16&gt;=$I27,K$15&lt;=$J27,VLOOKUP($G27,PROFA,2,0)=6),1,0)</formula>
    </cfRule>
    <cfRule type="expression" dxfId="519" priority="901" stopIfTrue="1">
      <formula>IF(AND(K$16&gt;=$I27,K$15&lt;=$J27,VLOOKUP($G27,PROFA,2,0)=7),1,0)</formula>
    </cfRule>
    <cfRule type="expression" dxfId="518" priority="902" stopIfTrue="1">
      <formula>IF(AND(K$16&gt;=$I27,K$15&lt;=$J27,VLOOKUP($G27,PROFA,2,0)=8),1,0)</formula>
    </cfRule>
  </conditionalFormatting>
  <conditionalFormatting sqref="G26:G27">
    <cfRule type="expression" dxfId="517" priority="887">
      <formula>IF(VLOOKUP($G26,PROFA,2,0)=1,1,0)</formula>
    </cfRule>
    <cfRule type="expression" dxfId="516" priority="888">
      <formula>IF(VLOOKUP($G26,PROFA,2,0)=2,1,0)</formula>
    </cfRule>
    <cfRule type="expression" dxfId="515" priority="889">
      <formula>IF(VLOOKUP($G26,PROFA,2,0)=3,1,0)</formula>
    </cfRule>
    <cfRule type="expression" dxfId="514" priority="890">
      <formula>IF(VLOOKUP($G26,PROFA,2,0)=4,1,0)</formula>
    </cfRule>
    <cfRule type="expression" dxfId="513" priority="891">
      <formula>IF(VLOOKUP($G26,PROFA,2,0)=5,1,0)</formula>
    </cfRule>
    <cfRule type="expression" dxfId="512" priority="892">
      <formula>IF(VLOOKUP($G26,PROFA,2,0)=6,1,0)</formula>
    </cfRule>
    <cfRule type="expression" dxfId="511" priority="893">
      <formula>IF(VLOOKUP($G26,PROFA,2,0)=7,1,0)</formula>
    </cfRule>
    <cfRule type="expression" dxfId="510" priority="894">
      <formula>IF(VLOOKUP($G26,PROFA,2,0)=8,1,0)</formula>
    </cfRule>
  </conditionalFormatting>
  <conditionalFormatting sqref="K25:V25">
    <cfRule type="expression" dxfId="509" priority="879" stopIfTrue="1">
      <formula>IF(AND(K$16&gt;=$I25,K$15&lt;=$J25,VLOOKUP($G25,PROFA,2,0)=1),1,0)</formula>
    </cfRule>
    <cfRule type="expression" dxfId="508" priority="880" stopIfTrue="1">
      <formula>IF(AND(K$16&gt;=$I25,K$15&lt;=$J25,VLOOKUP($G25,PROFA,2,0)=2),1,0)</formula>
    </cfRule>
    <cfRule type="expression" dxfId="507" priority="881" stopIfTrue="1">
      <formula>IF(AND(K$16&gt;=$I25,K$15&lt;=$J25,VLOOKUP($G25,PROFA,2,0)=3),1,0)</formula>
    </cfRule>
    <cfRule type="expression" dxfId="506" priority="882" stopIfTrue="1">
      <formula>IF(AND(K$16&gt;=$I25,K$15&lt;=$J25,VLOOKUP($G25,PROFA,2,0)=4),1,0)</formula>
    </cfRule>
    <cfRule type="expression" dxfId="505" priority="883" stopIfTrue="1">
      <formula>IF(AND(K$16&gt;=$I25,K$15&lt;=$J25,VLOOKUP($G25,PROFA,2,0)=5),1,0)</formula>
    </cfRule>
    <cfRule type="expression" dxfId="504" priority="884" stopIfTrue="1">
      <formula>IF(AND(K$16&gt;=$I25,K$15&lt;=$J25,VLOOKUP($G25,PROFA,2,0)=6),1,0)</formula>
    </cfRule>
    <cfRule type="expression" dxfId="503" priority="885" stopIfTrue="1">
      <formula>IF(AND(K$16&gt;=$I25,K$15&lt;=$J25,VLOOKUP($G25,PROFA,2,0)=7),1,0)</formula>
    </cfRule>
    <cfRule type="expression" dxfId="502" priority="886" stopIfTrue="1">
      <formula>IF(AND(K$16&gt;=$I25,K$15&lt;=$J25,VLOOKUP($G25,PROFA,2,0)=8),1,0)</formula>
    </cfRule>
  </conditionalFormatting>
  <conditionalFormatting sqref="G25">
    <cfRule type="expression" dxfId="501" priority="871">
      <formula>IF(VLOOKUP($G25,PROFA,2,0)=1,1,0)</formula>
    </cfRule>
    <cfRule type="expression" dxfId="500" priority="872">
      <formula>IF(VLOOKUP($G25,PROFA,2,0)=2,1,0)</formula>
    </cfRule>
    <cfRule type="expression" dxfId="499" priority="873">
      <formula>IF(VLOOKUP($G25,PROFA,2,0)=3,1,0)</formula>
    </cfRule>
    <cfRule type="expression" dxfId="498" priority="874">
      <formula>IF(VLOOKUP($G25,PROFA,2,0)=4,1,0)</formula>
    </cfRule>
    <cfRule type="expression" dxfId="497" priority="875">
      <formula>IF(VLOOKUP($G25,PROFA,2,0)=5,1,0)</formula>
    </cfRule>
    <cfRule type="expression" dxfId="496" priority="876">
      <formula>IF(VLOOKUP($G25,PROFA,2,0)=6,1,0)</formula>
    </cfRule>
    <cfRule type="expression" dxfId="495" priority="877">
      <formula>IF(VLOOKUP($G25,PROFA,2,0)=7,1,0)</formula>
    </cfRule>
    <cfRule type="expression" dxfId="494" priority="878">
      <formula>IF(VLOOKUP($G25,PROFA,2,0)=8,1,0)</formula>
    </cfRule>
  </conditionalFormatting>
  <conditionalFormatting sqref="G138">
    <cfRule type="expression" dxfId="493" priority="855">
      <formula>IF(VLOOKUP($G138,PROFA,2,0)=1,1,0)</formula>
    </cfRule>
    <cfRule type="expression" dxfId="492" priority="856">
      <formula>IF(VLOOKUP($G138,PROFA,2,0)=2,1,0)</formula>
    </cfRule>
    <cfRule type="expression" dxfId="491" priority="857">
      <formula>IF(VLOOKUP($G138,PROFA,2,0)=3,1,0)</formula>
    </cfRule>
    <cfRule type="expression" dxfId="490" priority="858">
      <formula>IF(VLOOKUP($G138,PROFA,2,0)=4,1,0)</formula>
    </cfRule>
    <cfRule type="expression" dxfId="489" priority="859">
      <formula>IF(VLOOKUP($G138,PROFA,2,0)=5,1,0)</formula>
    </cfRule>
    <cfRule type="expression" dxfId="488" priority="860">
      <formula>IF(VLOOKUP($G138,PROFA,2,0)=6,1,0)</formula>
    </cfRule>
    <cfRule type="expression" dxfId="487" priority="861">
      <formula>IF(VLOOKUP($G138,PROFA,2,0)=7,1,0)</formula>
    </cfRule>
    <cfRule type="expression" dxfId="486" priority="862">
      <formula>IF(VLOOKUP($G138,PROFA,2,0)=8,1,0)</formula>
    </cfRule>
  </conditionalFormatting>
  <conditionalFormatting sqref="G139">
    <cfRule type="expression" dxfId="485" priority="839">
      <formula>IF(VLOOKUP($G139,PROFA,2,0)=1,1,0)</formula>
    </cfRule>
    <cfRule type="expression" dxfId="484" priority="840">
      <formula>IF(VLOOKUP($G139,PROFA,2,0)=2,1,0)</formula>
    </cfRule>
    <cfRule type="expression" dxfId="483" priority="841">
      <formula>IF(VLOOKUP($G139,PROFA,2,0)=3,1,0)</formula>
    </cfRule>
    <cfRule type="expression" dxfId="482" priority="842">
      <formula>IF(VLOOKUP($G139,PROFA,2,0)=4,1,0)</formula>
    </cfRule>
    <cfRule type="expression" dxfId="481" priority="843">
      <formula>IF(VLOOKUP($G139,PROFA,2,0)=5,1,0)</formula>
    </cfRule>
    <cfRule type="expression" dxfId="480" priority="844">
      <formula>IF(VLOOKUP($G139,PROFA,2,0)=6,1,0)</formula>
    </cfRule>
    <cfRule type="expression" dxfId="479" priority="845">
      <formula>IF(VLOOKUP($G139,PROFA,2,0)=7,1,0)</formula>
    </cfRule>
    <cfRule type="expression" dxfId="478" priority="846">
      <formula>IF(VLOOKUP($G139,PROFA,2,0)=8,1,0)</formula>
    </cfRule>
  </conditionalFormatting>
  <conditionalFormatting sqref="G140">
    <cfRule type="expression" dxfId="477" priority="823">
      <formula>IF(VLOOKUP($G140,PROFA,2,0)=1,1,0)</formula>
    </cfRule>
    <cfRule type="expression" dxfId="476" priority="824">
      <formula>IF(VLOOKUP($G140,PROFA,2,0)=2,1,0)</formula>
    </cfRule>
    <cfRule type="expression" dxfId="475" priority="825">
      <formula>IF(VLOOKUP($G140,PROFA,2,0)=3,1,0)</formula>
    </cfRule>
    <cfRule type="expression" dxfId="474" priority="826">
      <formula>IF(VLOOKUP($G140,PROFA,2,0)=4,1,0)</formula>
    </cfRule>
    <cfRule type="expression" dxfId="473" priority="827">
      <formula>IF(VLOOKUP($G140,PROFA,2,0)=5,1,0)</formula>
    </cfRule>
    <cfRule type="expression" dxfId="472" priority="828">
      <formula>IF(VLOOKUP($G140,PROFA,2,0)=6,1,0)</formula>
    </cfRule>
    <cfRule type="expression" dxfId="471" priority="829">
      <formula>IF(VLOOKUP($G140,PROFA,2,0)=7,1,0)</formula>
    </cfRule>
    <cfRule type="expression" dxfId="470" priority="830">
      <formula>IF(VLOOKUP($G140,PROFA,2,0)=8,1,0)</formula>
    </cfRule>
  </conditionalFormatting>
  <conditionalFormatting sqref="G141">
    <cfRule type="expression" dxfId="469" priority="807">
      <formula>IF(VLOOKUP($G141,PROFA,2,0)=1,1,0)</formula>
    </cfRule>
    <cfRule type="expression" dxfId="468" priority="808">
      <formula>IF(VLOOKUP($G141,PROFA,2,0)=2,1,0)</formula>
    </cfRule>
    <cfRule type="expression" dxfId="467" priority="809">
      <formula>IF(VLOOKUP($G141,PROFA,2,0)=3,1,0)</formula>
    </cfRule>
    <cfRule type="expression" dxfId="466" priority="810">
      <formula>IF(VLOOKUP($G141,PROFA,2,0)=4,1,0)</formula>
    </cfRule>
    <cfRule type="expression" dxfId="465" priority="811">
      <formula>IF(VLOOKUP($G141,PROFA,2,0)=5,1,0)</formula>
    </cfRule>
    <cfRule type="expression" dxfId="464" priority="812">
      <formula>IF(VLOOKUP($G141,PROFA,2,0)=6,1,0)</formula>
    </cfRule>
    <cfRule type="expression" dxfId="463" priority="813">
      <formula>IF(VLOOKUP($G141,PROFA,2,0)=7,1,0)</formula>
    </cfRule>
    <cfRule type="expression" dxfId="462" priority="814">
      <formula>IF(VLOOKUP($G141,PROFA,2,0)=8,1,0)</formula>
    </cfRule>
  </conditionalFormatting>
  <conditionalFormatting sqref="G153">
    <cfRule type="expression" dxfId="461" priority="791">
      <formula>IF(VLOOKUP($G153,PROFA,2,0)=1,1,0)</formula>
    </cfRule>
    <cfRule type="expression" dxfId="460" priority="792">
      <formula>IF(VLOOKUP($G153,PROFA,2,0)=2,1,0)</formula>
    </cfRule>
    <cfRule type="expression" dxfId="459" priority="793">
      <formula>IF(VLOOKUP($G153,PROFA,2,0)=3,1,0)</formula>
    </cfRule>
    <cfRule type="expression" dxfId="458" priority="794">
      <formula>IF(VLOOKUP($G153,PROFA,2,0)=4,1,0)</formula>
    </cfRule>
    <cfRule type="expression" dxfId="457" priority="795">
      <formula>IF(VLOOKUP($G153,PROFA,2,0)=5,1,0)</formula>
    </cfRule>
    <cfRule type="expression" dxfId="456" priority="796">
      <formula>IF(VLOOKUP($G153,PROFA,2,0)=6,1,0)</formula>
    </cfRule>
    <cfRule type="expression" dxfId="455" priority="797">
      <formula>IF(VLOOKUP($G153,PROFA,2,0)=7,1,0)</formula>
    </cfRule>
    <cfRule type="expression" dxfId="454" priority="798">
      <formula>IF(VLOOKUP($G153,PROFA,2,0)=8,1,0)</formula>
    </cfRule>
  </conditionalFormatting>
  <conditionalFormatting sqref="G155">
    <cfRule type="expression" dxfId="453" priority="775">
      <formula>IF(VLOOKUP($G155,PROFA,2,0)=1,1,0)</formula>
    </cfRule>
    <cfRule type="expression" dxfId="452" priority="776">
      <formula>IF(VLOOKUP($G155,PROFA,2,0)=2,1,0)</formula>
    </cfRule>
    <cfRule type="expression" dxfId="451" priority="777">
      <formula>IF(VLOOKUP($G155,PROFA,2,0)=3,1,0)</formula>
    </cfRule>
    <cfRule type="expression" dxfId="450" priority="778">
      <formula>IF(VLOOKUP($G155,PROFA,2,0)=4,1,0)</formula>
    </cfRule>
    <cfRule type="expression" dxfId="449" priority="779">
      <formula>IF(VLOOKUP($G155,PROFA,2,0)=5,1,0)</formula>
    </cfRule>
    <cfRule type="expression" dxfId="448" priority="780">
      <formula>IF(VLOOKUP($G155,PROFA,2,0)=6,1,0)</formula>
    </cfRule>
    <cfRule type="expression" dxfId="447" priority="781">
      <formula>IF(VLOOKUP($G155,PROFA,2,0)=7,1,0)</formula>
    </cfRule>
    <cfRule type="expression" dxfId="446" priority="782">
      <formula>IF(VLOOKUP($G155,PROFA,2,0)=8,1,0)</formula>
    </cfRule>
  </conditionalFormatting>
  <conditionalFormatting sqref="G154">
    <cfRule type="expression" dxfId="445" priority="759">
      <formula>IF(VLOOKUP($G154,PROFA,2,0)=1,1,0)</formula>
    </cfRule>
    <cfRule type="expression" dxfId="444" priority="760">
      <formula>IF(VLOOKUP($G154,PROFA,2,0)=2,1,0)</formula>
    </cfRule>
    <cfRule type="expression" dxfId="443" priority="761">
      <formula>IF(VLOOKUP($G154,PROFA,2,0)=3,1,0)</formula>
    </cfRule>
    <cfRule type="expression" dxfId="442" priority="762">
      <formula>IF(VLOOKUP($G154,PROFA,2,0)=4,1,0)</formula>
    </cfRule>
    <cfRule type="expression" dxfId="441" priority="763">
      <formula>IF(VLOOKUP($G154,PROFA,2,0)=5,1,0)</formula>
    </cfRule>
    <cfRule type="expression" dxfId="440" priority="764">
      <formula>IF(VLOOKUP($G154,PROFA,2,0)=6,1,0)</formula>
    </cfRule>
    <cfRule type="expression" dxfId="439" priority="765">
      <formula>IF(VLOOKUP($G154,PROFA,2,0)=7,1,0)</formula>
    </cfRule>
    <cfRule type="expression" dxfId="438" priority="766">
      <formula>IF(VLOOKUP($G154,PROFA,2,0)=8,1,0)</formula>
    </cfRule>
  </conditionalFormatting>
  <conditionalFormatting sqref="G150">
    <cfRule type="expression" dxfId="437" priority="695">
      <formula>IF(VLOOKUP($G150,PROFA,2,0)=1,1,0)</formula>
    </cfRule>
    <cfRule type="expression" dxfId="436" priority="696">
      <formula>IF(VLOOKUP($G150,PROFA,2,0)=2,1,0)</formula>
    </cfRule>
    <cfRule type="expression" dxfId="435" priority="697">
      <formula>IF(VLOOKUP($G150,PROFA,2,0)=3,1,0)</formula>
    </cfRule>
    <cfRule type="expression" dxfId="434" priority="698">
      <formula>IF(VLOOKUP($G150,PROFA,2,0)=4,1,0)</formula>
    </cfRule>
    <cfRule type="expression" dxfId="433" priority="699">
      <formula>IF(VLOOKUP($G150,PROFA,2,0)=5,1,0)</formula>
    </cfRule>
    <cfRule type="expression" dxfId="432" priority="700">
      <formula>IF(VLOOKUP($G150,PROFA,2,0)=6,1,0)</formula>
    </cfRule>
    <cfRule type="expression" dxfId="431" priority="701">
      <formula>IF(VLOOKUP($G150,PROFA,2,0)=7,1,0)</formula>
    </cfRule>
    <cfRule type="expression" dxfId="430" priority="702">
      <formula>IF(VLOOKUP($G150,PROFA,2,0)=8,1,0)</formula>
    </cfRule>
  </conditionalFormatting>
  <conditionalFormatting sqref="G148">
    <cfRule type="expression" dxfId="429" priority="623">
      <formula>IF(VLOOKUP($G148,PROFA,2,0)=1,1,0)</formula>
    </cfRule>
    <cfRule type="expression" dxfId="428" priority="624">
      <formula>IF(VLOOKUP($G148,PROFA,2,0)=2,1,0)</formula>
    </cfRule>
    <cfRule type="expression" dxfId="427" priority="625">
      <formula>IF(VLOOKUP($G148,PROFA,2,0)=3,1,0)</formula>
    </cfRule>
    <cfRule type="expression" dxfId="426" priority="626">
      <formula>IF(VLOOKUP($G148,PROFA,2,0)=4,1,0)</formula>
    </cfRule>
    <cfRule type="expression" dxfId="425" priority="627">
      <formula>IF(VLOOKUP($G148,PROFA,2,0)=5,1,0)</formula>
    </cfRule>
    <cfRule type="expression" dxfId="424" priority="628">
      <formula>IF(VLOOKUP($G148,PROFA,2,0)=6,1,0)</formula>
    </cfRule>
    <cfRule type="expression" dxfId="423" priority="629">
      <formula>IF(VLOOKUP($G148,PROFA,2,0)=7,1,0)</formula>
    </cfRule>
    <cfRule type="expression" dxfId="422" priority="630">
      <formula>IF(VLOOKUP($G148,PROFA,2,0)=8,1,0)</formula>
    </cfRule>
  </conditionalFormatting>
  <conditionalFormatting sqref="G149">
    <cfRule type="expression" dxfId="421" priority="615">
      <formula>IF(VLOOKUP($G149,PROFA,2,0)=1,1,0)</formula>
    </cfRule>
    <cfRule type="expression" dxfId="420" priority="616">
      <formula>IF(VLOOKUP($G149,PROFA,2,0)=2,1,0)</formula>
    </cfRule>
    <cfRule type="expression" dxfId="419" priority="617">
      <formula>IF(VLOOKUP($G149,PROFA,2,0)=3,1,0)</formula>
    </cfRule>
    <cfRule type="expression" dxfId="418" priority="618">
      <formula>IF(VLOOKUP($G149,PROFA,2,0)=4,1,0)</formula>
    </cfRule>
    <cfRule type="expression" dxfId="417" priority="619">
      <formula>IF(VLOOKUP($G149,PROFA,2,0)=5,1,0)</formula>
    </cfRule>
    <cfRule type="expression" dxfId="416" priority="620">
      <formula>IF(VLOOKUP($G149,PROFA,2,0)=6,1,0)</formula>
    </cfRule>
    <cfRule type="expression" dxfId="415" priority="621">
      <formula>IF(VLOOKUP($G149,PROFA,2,0)=7,1,0)</formula>
    </cfRule>
    <cfRule type="expression" dxfId="414" priority="622">
      <formula>IF(VLOOKUP($G149,PROFA,2,0)=8,1,0)</formula>
    </cfRule>
  </conditionalFormatting>
  <conditionalFormatting sqref="G151">
    <cfRule type="expression" dxfId="413" priority="607">
      <formula>IF(VLOOKUP($G151,PROFA,2,0)=1,1,0)</formula>
    </cfRule>
    <cfRule type="expression" dxfId="412" priority="608">
      <formula>IF(VLOOKUP($G151,PROFA,2,0)=2,1,0)</formula>
    </cfRule>
    <cfRule type="expression" dxfId="411" priority="609">
      <formula>IF(VLOOKUP($G151,PROFA,2,0)=3,1,0)</formula>
    </cfRule>
    <cfRule type="expression" dxfId="410" priority="610">
      <formula>IF(VLOOKUP($G151,PROFA,2,0)=4,1,0)</formula>
    </cfRule>
    <cfRule type="expression" dxfId="409" priority="611">
      <formula>IF(VLOOKUP($G151,PROFA,2,0)=5,1,0)</formula>
    </cfRule>
    <cfRule type="expression" dxfId="408" priority="612">
      <formula>IF(VLOOKUP($G151,PROFA,2,0)=6,1,0)</formula>
    </cfRule>
    <cfRule type="expression" dxfId="407" priority="613">
      <formula>IF(VLOOKUP($G151,PROFA,2,0)=7,1,0)</formula>
    </cfRule>
    <cfRule type="expression" dxfId="406" priority="614">
      <formula>IF(VLOOKUP($G151,PROFA,2,0)=8,1,0)</formula>
    </cfRule>
  </conditionalFormatting>
  <conditionalFormatting sqref="G152">
    <cfRule type="expression" dxfId="405" priority="599">
      <formula>IF(VLOOKUP($G152,PROFA,2,0)=1,1,0)</formula>
    </cfRule>
    <cfRule type="expression" dxfId="404" priority="600">
      <formula>IF(VLOOKUP($G152,PROFA,2,0)=2,1,0)</formula>
    </cfRule>
    <cfRule type="expression" dxfId="403" priority="601">
      <formula>IF(VLOOKUP($G152,PROFA,2,0)=3,1,0)</formula>
    </cfRule>
    <cfRule type="expression" dxfId="402" priority="602">
      <formula>IF(VLOOKUP($G152,PROFA,2,0)=4,1,0)</formula>
    </cfRule>
    <cfRule type="expression" dxfId="401" priority="603">
      <formula>IF(VLOOKUP($G152,PROFA,2,0)=5,1,0)</formula>
    </cfRule>
    <cfRule type="expression" dxfId="400" priority="604">
      <formula>IF(VLOOKUP($G152,PROFA,2,0)=6,1,0)</formula>
    </cfRule>
    <cfRule type="expression" dxfId="399" priority="605">
      <formula>IF(VLOOKUP($G152,PROFA,2,0)=7,1,0)</formula>
    </cfRule>
    <cfRule type="expression" dxfId="398" priority="606">
      <formula>IF(VLOOKUP($G152,PROFA,2,0)=8,1,0)</formula>
    </cfRule>
  </conditionalFormatting>
  <conditionalFormatting sqref="G180">
    <cfRule type="expression" dxfId="397" priority="583">
      <formula>IF(VLOOKUP($G180,PROFA,2,0)=1,1,0)</formula>
    </cfRule>
    <cfRule type="expression" dxfId="396" priority="584">
      <formula>IF(VLOOKUP($G180,PROFA,2,0)=2,1,0)</formula>
    </cfRule>
    <cfRule type="expression" dxfId="395" priority="585">
      <formula>IF(VLOOKUP($G180,PROFA,2,0)=3,1,0)</formula>
    </cfRule>
    <cfRule type="expression" dxfId="394" priority="586">
      <formula>IF(VLOOKUP($G180,PROFA,2,0)=4,1,0)</formula>
    </cfRule>
    <cfRule type="expression" dxfId="393" priority="587">
      <formula>IF(VLOOKUP($G180,PROFA,2,0)=5,1,0)</formula>
    </cfRule>
    <cfRule type="expression" dxfId="392" priority="588">
      <formula>IF(VLOOKUP($G180,PROFA,2,0)=6,1,0)</formula>
    </cfRule>
    <cfRule type="expression" dxfId="391" priority="589">
      <formula>IF(VLOOKUP($G180,PROFA,2,0)=7,1,0)</formula>
    </cfRule>
    <cfRule type="expression" dxfId="390" priority="590">
      <formula>IF(VLOOKUP($G180,PROFA,2,0)=8,1,0)</formula>
    </cfRule>
  </conditionalFormatting>
  <conditionalFormatting sqref="G46">
    <cfRule type="expression" dxfId="389" priority="551">
      <formula>IF(VLOOKUP($G46,PROFA,2,0)=1,1,0)</formula>
    </cfRule>
    <cfRule type="expression" dxfId="388" priority="552">
      <formula>IF(VLOOKUP($G46,PROFA,2,0)=2,1,0)</formula>
    </cfRule>
    <cfRule type="expression" dxfId="387" priority="553">
      <formula>IF(VLOOKUP($G46,PROFA,2,0)=3,1,0)</formula>
    </cfRule>
    <cfRule type="expression" dxfId="386" priority="554">
      <formula>IF(VLOOKUP($G46,PROFA,2,0)=4,1,0)</formula>
    </cfRule>
    <cfRule type="expression" dxfId="385" priority="555">
      <formula>IF(VLOOKUP($G46,PROFA,2,0)=5,1,0)</formula>
    </cfRule>
    <cfRule type="expression" dxfId="384" priority="556">
      <formula>IF(VLOOKUP($G46,PROFA,2,0)=6,1,0)</formula>
    </cfRule>
    <cfRule type="expression" dxfId="383" priority="557">
      <formula>IF(VLOOKUP($G46,PROFA,2,0)=7,1,0)</formula>
    </cfRule>
    <cfRule type="expression" dxfId="382" priority="558">
      <formula>IF(VLOOKUP($G46,PROFA,2,0)=8,1,0)</formula>
    </cfRule>
  </conditionalFormatting>
  <conditionalFormatting sqref="G45">
    <cfRule type="expression" dxfId="381" priority="535">
      <formula>IF(VLOOKUP($G45,PROFA,2,0)=1,1,0)</formula>
    </cfRule>
    <cfRule type="expression" dxfId="380" priority="536">
      <formula>IF(VLOOKUP($G45,PROFA,2,0)=2,1,0)</formula>
    </cfRule>
    <cfRule type="expression" dxfId="379" priority="537">
      <formula>IF(VLOOKUP($G45,PROFA,2,0)=3,1,0)</formula>
    </cfRule>
    <cfRule type="expression" dxfId="378" priority="538">
      <formula>IF(VLOOKUP($G45,PROFA,2,0)=4,1,0)</formula>
    </cfRule>
    <cfRule type="expression" dxfId="377" priority="539">
      <formula>IF(VLOOKUP($G45,PROFA,2,0)=5,1,0)</formula>
    </cfRule>
    <cfRule type="expression" dxfId="376" priority="540">
      <formula>IF(VLOOKUP($G45,PROFA,2,0)=6,1,0)</formula>
    </cfRule>
    <cfRule type="expression" dxfId="375" priority="541">
      <formula>IF(VLOOKUP($G45,PROFA,2,0)=7,1,0)</formula>
    </cfRule>
    <cfRule type="expression" dxfId="374" priority="542">
      <formula>IF(VLOOKUP($G45,PROFA,2,0)=8,1,0)</formula>
    </cfRule>
  </conditionalFormatting>
  <conditionalFormatting sqref="G64">
    <cfRule type="expression" dxfId="373" priority="519">
      <formula>IF(VLOOKUP($G64,PROFA,2,0)=1,1,0)</formula>
    </cfRule>
    <cfRule type="expression" dxfId="372" priority="520">
      <formula>IF(VLOOKUP($G64,PROFA,2,0)=2,1,0)</formula>
    </cfRule>
    <cfRule type="expression" dxfId="371" priority="521">
      <formula>IF(VLOOKUP($G64,PROFA,2,0)=3,1,0)</formula>
    </cfRule>
    <cfRule type="expression" dxfId="370" priority="522">
      <formula>IF(VLOOKUP($G64,PROFA,2,0)=4,1,0)</formula>
    </cfRule>
    <cfRule type="expression" dxfId="369" priority="523">
      <formula>IF(VLOOKUP($G64,PROFA,2,0)=5,1,0)</formula>
    </cfRule>
    <cfRule type="expression" dxfId="368" priority="524">
      <formula>IF(VLOOKUP($G64,PROFA,2,0)=6,1,0)</formula>
    </cfRule>
    <cfRule type="expression" dxfId="367" priority="525">
      <formula>IF(VLOOKUP($G64,PROFA,2,0)=7,1,0)</formula>
    </cfRule>
    <cfRule type="expression" dxfId="366" priority="526">
      <formula>IF(VLOOKUP($G64,PROFA,2,0)=8,1,0)</formula>
    </cfRule>
  </conditionalFormatting>
  <conditionalFormatting sqref="G63">
    <cfRule type="expression" dxfId="365" priority="503">
      <formula>IF(VLOOKUP($G63,PROFA,2,0)=1,1,0)</formula>
    </cfRule>
    <cfRule type="expression" dxfId="364" priority="504">
      <formula>IF(VLOOKUP($G63,PROFA,2,0)=2,1,0)</formula>
    </cfRule>
    <cfRule type="expression" dxfId="363" priority="505">
      <formula>IF(VLOOKUP($G63,PROFA,2,0)=3,1,0)</formula>
    </cfRule>
    <cfRule type="expression" dxfId="362" priority="506">
      <formula>IF(VLOOKUP($G63,PROFA,2,0)=4,1,0)</formula>
    </cfRule>
    <cfRule type="expression" dxfId="361" priority="507">
      <formula>IF(VLOOKUP($G63,PROFA,2,0)=5,1,0)</formula>
    </cfRule>
    <cfRule type="expression" dxfId="360" priority="508">
      <formula>IF(VLOOKUP($G63,PROFA,2,0)=6,1,0)</formula>
    </cfRule>
    <cfRule type="expression" dxfId="359" priority="509">
      <formula>IF(VLOOKUP($G63,PROFA,2,0)=7,1,0)</formula>
    </cfRule>
    <cfRule type="expression" dxfId="358" priority="510">
      <formula>IF(VLOOKUP($G63,PROFA,2,0)=8,1,0)</formula>
    </cfRule>
  </conditionalFormatting>
  <conditionalFormatting sqref="G50:G52">
    <cfRule type="expression" dxfId="357" priority="487">
      <formula>IF(VLOOKUP($G50,PROFA,2,0)=1,1,0)</formula>
    </cfRule>
    <cfRule type="expression" dxfId="356" priority="488">
      <formula>IF(VLOOKUP($G50,PROFA,2,0)=2,1,0)</formula>
    </cfRule>
    <cfRule type="expression" dxfId="355" priority="489">
      <formula>IF(VLOOKUP($G50,PROFA,2,0)=3,1,0)</formula>
    </cfRule>
    <cfRule type="expression" dxfId="354" priority="490">
      <formula>IF(VLOOKUP($G50,PROFA,2,0)=4,1,0)</formula>
    </cfRule>
    <cfRule type="expression" dxfId="353" priority="491">
      <formula>IF(VLOOKUP($G50,PROFA,2,0)=5,1,0)</formula>
    </cfRule>
    <cfRule type="expression" dxfId="352" priority="492">
      <formula>IF(VLOOKUP($G50,PROFA,2,0)=6,1,0)</formula>
    </cfRule>
    <cfRule type="expression" dxfId="351" priority="493">
      <formula>IF(VLOOKUP($G50,PROFA,2,0)=7,1,0)</formula>
    </cfRule>
    <cfRule type="expression" dxfId="350" priority="494">
      <formula>IF(VLOOKUP($G50,PROFA,2,0)=8,1,0)</formula>
    </cfRule>
  </conditionalFormatting>
  <conditionalFormatting sqref="G44">
    <cfRule type="expression" dxfId="349" priority="479">
      <formula>IF(VLOOKUP($G44,PROFA,2,0)=1,1,0)</formula>
    </cfRule>
    <cfRule type="expression" dxfId="348" priority="480">
      <formula>IF(VLOOKUP($G44,PROFA,2,0)=2,1,0)</formula>
    </cfRule>
    <cfRule type="expression" dxfId="347" priority="481">
      <formula>IF(VLOOKUP($G44,PROFA,2,0)=3,1,0)</formula>
    </cfRule>
    <cfRule type="expression" dxfId="346" priority="482">
      <formula>IF(VLOOKUP($G44,PROFA,2,0)=4,1,0)</formula>
    </cfRule>
    <cfRule type="expression" dxfId="345" priority="483">
      <formula>IF(VLOOKUP($G44,PROFA,2,0)=5,1,0)</formula>
    </cfRule>
    <cfRule type="expression" dxfId="344" priority="484">
      <formula>IF(VLOOKUP($G44,PROFA,2,0)=6,1,0)</formula>
    </cfRule>
    <cfRule type="expression" dxfId="343" priority="485">
      <formula>IF(VLOOKUP($G44,PROFA,2,0)=7,1,0)</formula>
    </cfRule>
    <cfRule type="expression" dxfId="342" priority="486">
      <formula>IF(VLOOKUP($G44,PROFA,2,0)=8,1,0)</formula>
    </cfRule>
  </conditionalFormatting>
  <conditionalFormatting sqref="K26:V26">
    <cfRule type="expression" dxfId="341" priority="471" stopIfTrue="1">
      <formula>IF(AND(K$16&gt;=$I26,K$15&lt;=$J26,VLOOKUP($G26,PROFA,2,0)=1),1,0)</formula>
    </cfRule>
    <cfRule type="expression" dxfId="340" priority="472" stopIfTrue="1">
      <formula>IF(AND(K$16&gt;=$I26,K$15&lt;=$J26,VLOOKUP($G26,PROFA,2,0)=2),1,0)</formula>
    </cfRule>
    <cfRule type="expression" dxfId="339" priority="473" stopIfTrue="1">
      <formula>IF(AND(K$16&gt;=$I26,K$15&lt;=$J26,VLOOKUP($G26,PROFA,2,0)=3),1,0)</formula>
    </cfRule>
    <cfRule type="expression" dxfId="338" priority="474" stopIfTrue="1">
      <formula>IF(AND(K$16&gt;=$I26,K$15&lt;=$J26,VLOOKUP($G26,PROFA,2,0)=4),1,0)</formula>
    </cfRule>
    <cfRule type="expression" dxfId="337" priority="475" stopIfTrue="1">
      <formula>IF(AND(K$16&gt;=$I26,K$15&lt;=$J26,VLOOKUP($G26,PROFA,2,0)=5),1,0)</formula>
    </cfRule>
    <cfRule type="expression" dxfId="336" priority="476" stopIfTrue="1">
      <formula>IF(AND(K$16&gt;=$I26,K$15&lt;=$J26,VLOOKUP($G26,PROFA,2,0)=6),1,0)</formula>
    </cfRule>
    <cfRule type="expression" dxfId="335" priority="477" stopIfTrue="1">
      <formula>IF(AND(K$16&gt;=$I26,K$15&lt;=$J26,VLOOKUP($G26,PROFA,2,0)=7),1,0)</formula>
    </cfRule>
    <cfRule type="expression" dxfId="334" priority="478" stopIfTrue="1">
      <formula>IF(AND(K$16&gt;=$I26,K$15&lt;=$J26,VLOOKUP($G26,PROFA,2,0)=8),1,0)</formula>
    </cfRule>
  </conditionalFormatting>
  <conditionalFormatting sqref="N27">
    <cfRule type="expression" dxfId="333" priority="455" stopIfTrue="1">
      <formula>IF(AND(N$16&gt;=$I27,N$15&lt;=$J27,VLOOKUP($G27,PROFA,2,0)=1),1,0)</formula>
    </cfRule>
    <cfRule type="expression" dxfId="332" priority="456" stopIfTrue="1">
      <formula>IF(AND(N$16&gt;=$I27,N$15&lt;=$J27,VLOOKUP($G27,PROFA,2,0)=2),1,0)</formula>
    </cfRule>
    <cfRule type="expression" dxfId="331" priority="457" stopIfTrue="1">
      <formula>IF(AND(N$16&gt;=$I27,N$15&lt;=$J27,VLOOKUP($G27,PROFA,2,0)=3),1,0)</formula>
    </cfRule>
    <cfRule type="expression" dxfId="330" priority="458" stopIfTrue="1">
      <formula>IF(AND(N$16&gt;=$I27,N$15&lt;=$J27,VLOOKUP($G27,PROFA,2,0)=4),1,0)</formula>
    </cfRule>
    <cfRule type="expression" dxfId="329" priority="459" stopIfTrue="1">
      <formula>IF(AND(N$16&gt;=$I27,N$15&lt;=$J27,VLOOKUP($G27,PROFA,2,0)=5),1,0)</formula>
    </cfRule>
    <cfRule type="expression" dxfId="328" priority="460" stopIfTrue="1">
      <formula>IF(AND(N$16&gt;=$I27,N$15&lt;=$J27,VLOOKUP($G27,PROFA,2,0)=6),1,0)</formula>
    </cfRule>
    <cfRule type="expression" dxfId="327" priority="461" stopIfTrue="1">
      <formula>IF(AND(N$16&gt;=$I27,N$15&lt;=$J27,VLOOKUP($G27,PROFA,2,0)=7),1,0)</formula>
    </cfRule>
    <cfRule type="expression" dxfId="326" priority="462" stopIfTrue="1">
      <formula>IF(AND(N$16&gt;=$I27,N$15&lt;=$J27,VLOOKUP($G27,PROFA,2,0)=8),1,0)</formula>
    </cfRule>
  </conditionalFormatting>
  <conditionalFormatting sqref="P28:R28">
    <cfRule type="expression" dxfId="325" priority="439" stopIfTrue="1">
      <formula>IF(AND(P$16&gt;=$I28,P$15&lt;=$J28,VLOOKUP($G28,PROFA,2,0)=1),1,0)</formula>
    </cfRule>
    <cfRule type="expression" dxfId="324" priority="440" stopIfTrue="1">
      <formula>IF(AND(P$16&gt;=$I28,P$15&lt;=$J28,VLOOKUP($G28,PROFA,2,0)=2),1,0)</formula>
    </cfRule>
    <cfRule type="expression" dxfId="323" priority="441" stopIfTrue="1">
      <formula>IF(AND(P$16&gt;=$I28,P$15&lt;=$J28,VLOOKUP($G28,PROFA,2,0)=3),1,0)</formula>
    </cfRule>
    <cfRule type="expression" dxfId="322" priority="442" stopIfTrue="1">
      <formula>IF(AND(P$16&gt;=$I28,P$15&lt;=$J28,VLOOKUP($G28,PROFA,2,0)=4),1,0)</formula>
    </cfRule>
    <cfRule type="expression" dxfId="321" priority="443" stopIfTrue="1">
      <formula>IF(AND(P$16&gt;=$I28,P$15&lt;=$J28,VLOOKUP($G28,PROFA,2,0)=5),1,0)</formula>
    </cfRule>
    <cfRule type="expression" dxfId="320" priority="444" stopIfTrue="1">
      <formula>IF(AND(P$16&gt;=$I28,P$15&lt;=$J28,VLOOKUP($G28,PROFA,2,0)=6),1,0)</formula>
    </cfRule>
    <cfRule type="expression" dxfId="319" priority="445" stopIfTrue="1">
      <formula>IF(AND(P$16&gt;=$I28,P$15&lt;=$J28,VLOOKUP($G28,PROFA,2,0)=7),1,0)</formula>
    </cfRule>
    <cfRule type="expression" dxfId="318" priority="446" stopIfTrue="1">
      <formula>IF(AND(P$16&gt;=$I28,P$15&lt;=$J28,VLOOKUP($G28,PROFA,2,0)=8),1,0)</formula>
    </cfRule>
  </conditionalFormatting>
  <conditionalFormatting sqref="G159">
    <cfRule type="expression" dxfId="317" priority="359">
      <formula>IF(VLOOKUP($G159,PROFA,2,0)=1,1,0)</formula>
    </cfRule>
    <cfRule type="expression" dxfId="316" priority="360">
      <formula>IF(VLOOKUP($G159,PROFA,2,0)=2,1,0)</formula>
    </cfRule>
    <cfRule type="expression" dxfId="315" priority="361">
      <formula>IF(VLOOKUP($G159,PROFA,2,0)=3,1,0)</formula>
    </cfRule>
    <cfRule type="expression" dxfId="314" priority="362">
      <formula>IF(VLOOKUP($G159,PROFA,2,0)=4,1,0)</formula>
    </cfRule>
    <cfRule type="expression" dxfId="313" priority="363">
      <formula>IF(VLOOKUP($G159,PROFA,2,0)=5,1,0)</formula>
    </cfRule>
    <cfRule type="expression" dxfId="312" priority="364">
      <formula>IF(VLOOKUP($G159,PROFA,2,0)=6,1,0)</formula>
    </cfRule>
    <cfRule type="expression" dxfId="311" priority="365">
      <formula>IF(VLOOKUP($G159,PROFA,2,0)=7,1,0)</formula>
    </cfRule>
    <cfRule type="expression" dxfId="310" priority="366">
      <formula>IF(VLOOKUP($G159,PROFA,2,0)=8,1,0)</formula>
    </cfRule>
  </conditionalFormatting>
  <conditionalFormatting sqref="G120">
    <cfRule type="expression" dxfId="309" priority="335">
      <formula>IF(VLOOKUP($G120,PROFA,2,0)=1,1,0)</formula>
    </cfRule>
    <cfRule type="expression" dxfId="308" priority="336">
      <formula>IF(VLOOKUP($G120,PROFA,2,0)=2,1,0)</formula>
    </cfRule>
    <cfRule type="expression" dxfId="307" priority="337">
      <formula>IF(VLOOKUP($G120,PROFA,2,0)=3,1,0)</formula>
    </cfRule>
    <cfRule type="expression" dxfId="306" priority="338">
      <formula>IF(VLOOKUP($G120,PROFA,2,0)=4,1,0)</formula>
    </cfRule>
    <cfRule type="expression" dxfId="305" priority="339">
      <formula>IF(VLOOKUP($G120,PROFA,2,0)=5,1,0)</formula>
    </cfRule>
    <cfRule type="expression" dxfId="304" priority="340">
      <formula>IF(VLOOKUP($G120,PROFA,2,0)=6,1,0)</formula>
    </cfRule>
    <cfRule type="expression" dxfId="303" priority="341">
      <formula>IF(VLOOKUP($G120,PROFA,2,0)=7,1,0)</formula>
    </cfRule>
    <cfRule type="expression" dxfId="302" priority="342">
      <formula>IF(VLOOKUP($G120,PROFA,2,0)=8,1,0)</formula>
    </cfRule>
  </conditionalFormatting>
  <conditionalFormatting sqref="K188:V188">
    <cfRule type="expression" dxfId="301" priority="303" stopIfTrue="1">
      <formula>IF(AND(K$16&gt;=$I188,K$15&lt;=$J188,VLOOKUP($G188,PROFA,2,0)=1),1,0)</formula>
    </cfRule>
    <cfRule type="expression" dxfId="300" priority="304" stopIfTrue="1">
      <formula>IF(AND(K$16&gt;=$I188,K$15&lt;=$J188,VLOOKUP($G188,PROFA,2,0)=2),1,0)</formula>
    </cfRule>
    <cfRule type="expression" dxfId="299" priority="305" stopIfTrue="1">
      <formula>IF(AND(K$16&gt;=$I188,K$15&lt;=$J188,VLOOKUP($G188,PROFA,2,0)=3),1,0)</formula>
    </cfRule>
    <cfRule type="expression" dxfId="298" priority="306" stopIfTrue="1">
      <formula>IF(AND(K$16&gt;=$I188,K$15&lt;=$J188,VLOOKUP($G188,PROFA,2,0)=4),1,0)</formula>
    </cfRule>
    <cfRule type="expression" dxfId="297" priority="307" stopIfTrue="1">
      <formula>IF(AND(K$16&gt;=$I188,K$15&lt;=$J188,VLOOKUP($G188,PROFA,2,0)=5),1,0)</formula>
    </cfRule>
    <cfRule type="expression" dxfId="296" priority="308" stopIfTrue="1">
      <formula>IF(AND(K$16&gt;=$I188,K$15&lt;=$J188,VLOOKUP($G188,PROFA,2,0)=6),1,0)</formula>
    </cfRule>
    <cfRule type="expression" dxfId="295" priority="309" stopIfTrue="1">
      <formula>IF(AND(K$16&gt;=$I188,K$15&lt;=$J188,VLOOKUP($G188,PROFA,2,0)=7),1,0)</formula>
    </cfRule>
    <cfRule type="expression" dxfId="294" priority="310" stopIfTrue="1">
      <formula>IF(AND(K$16&gt;=$I188,K$15&lt;=$J188,VLOOKUP($G188,PROFA,2,0)=8),1,0)</formula>
    </cfRule>
  </conditionalFormatting>
  <conditionalFormatting sqref="G188">
    <cfRule type="expression" dxfId="293" priority="295">
      <formula>IF(VLOOKUP($G188,PROFA,2,0)=1,1,0)</formula>
    </cfRule>
    <cfRule type="expression" dxfId="292" priority="296">
      <formula>IF(VLOOKUP($G188,PROFA,2,0)=2,1,0)</formula>
    </cfRule>
    <cfRule type="expression" dxfId="291" priority="297">
      <formula>IF(VLOOKUP($G188,PROFA,2,0)=3,1,0)</formula>
    </cfRule>
    <cfRule type="expression" dxfId="290" priority="298">
      <formula>IF(VLOOKUP($G188,PROFA,2,0)=4,1,0)</formula>
    </cfRule>
    <cfRule type="expression" dxfId="289" priority="299">
      <formula>IF(VLOOKUP($G188,PROFA,2,0)=5,1,0)</formula>
    </cfRule>
    <cfRule type="expression" dxfId="288" priority="300">
      <formula>IF(VLOOKUP($G188,PROFA,2,0)=6,1,0)</formula>
    </cfRule>
    <cfRule type="expression" dxfId="287" priority="301">
      <formula>IF(VLOOKUP($G188,PROFA,2,0)=7,1,0)</formula>
    </cfRule>
    <cfRule type="expression" dxfId="286" priority="302">
      <formula>IF(VLOOKUP($G188,PROFA,2,0)=8,1,0)</formula>
    </cfRule>
  </conditionalFormatting>
  <conditionalFormatting sqref="K187:V187">
    <cfRule type="expression" dxfId="285" priority="287" stopIfTrue="1">
      <formula>IF(AND(K$16&gt;=$I187,K$15&lt;=$J187,VLOOKUP($G187,PROFA,2,0)=1),1,0)</formula>
    </cfRule>
    <cfRule type="expression" dxfId="284" priority="288" stopIfTrue="1">
      <formula>IF(AND(K$16&gt;=$I187,K$15&lt;=$J187,VLOOKUP($G187,PROFA,2,0)=2),1,0)</formula>
    </cfRule>
    <cfRule type="expression" dxfId="283" priority="289" stopIfTrue="1">
      <formula>IF(AND(K$16&gt;=$I187,K$15&lt;=$J187,VLOOKUP($G187,PROFA,2,0)=3),1,0)</formula>
    </cfRule>
    <cfRule type="expression" dxfId="282" priority="290" stopIfTrue="1">
      <formula>IF(AND(K$16&gt;=$I187,K$15&lt;=$J187,VLOOKUP($G187,PROFA,2,0)=4),1,0)</formula>
    </cfRule>
    <cfRule type="expression" dxfId="281" priority="291" stopIfTrue="1">
      <formula>IF(AND(K$16&gt;=$I187,K$15&lt;=$J187,VLOOKUP($G187,PROFA,2,0)=5),1,0)</formula>
    </cfRule>
    <cfRule type="expression" dxfId="280" priority="292" stopIfTrue="1">
      <formula>IF(AND(K$16&gt;=$I187,K$15&lt;=$J187,VLOOKUP($G187,PROFA,2,0)=6),1,0)</formula>
    </cfRule>
    <cfRule type="expression" dxfId="279" priority="293" stopIfTrue="1">
      <formula>IF(AND(K$16&gt;=$I187,K$15&lt;=$J187,VLOOKUP($G187,PROFA,2,0)=7),1,0)</formula>
    </cfRule>
    <cfRule type="expression" dxfId="278" priority="294" stopIfTrue="1">
      <formula>IF(AND(K$16&gt;=$I187,K$15&lt;=$J187,VLOOKUP($G187,PROFA,2,0)=8),1,0)</formula>
    </cfRule>
  </conditionalFormatting>
  <conditionalFormatting sqref="G187">
    <cfRule type="expression" dxfId="277" priority="279">
      <formula>IF(VLOOKUP($G187,PROFA,2,0)=1,1,0)</formula>
    </cfRule>
    <cfRule type="expression" dxfId="276" priority="280">
      <formula>IF(VLOOKUP($G187,PROFA,2,0)=2,1,0)</formula>
    </cfRule>
    <cfRule type="expression" dxfId="275" priority="281">
      <formula>IF(VLOOKUP($G187,PROFA,2,0)=3,1,0)</formula>
    </cfRule>
    <cfRule type="expression" dxfId="274" priority="282">
      <formula>IF(VLOOKUP($G187,PROFA,2,0)=4,1,0)</formula>
    </cfRule>
    <cfRule type="expression" dxfId="273" priority="283">
      <formula>IF(VLOOKUP($G187,PROFA,2,0)=5,1,0)</formula>
    </cfRule>
    <cfRule type="expression" dxfId="272" priority="284">
      <formula>IF(VLOOKUP($G187,PROFA,2,0)=6,1,0)</formula>
    </cfRule>
    <cfRule type="expression" dxfId="271" priority="285">
      <formula>IF(VLOOKUP($G187,PROFA,2,0)=7,1,0)</formula>
    </cfRule>
    <cfRule type="expression" dxfId="270" priority="286">
      <formula>IF(VLOOKUP($G187,PROFA,2,0)=8,1,0)</formula>
    </cfRule>
  </conditionalFormatting>
  <conditionalFormatting sqref="K189:V189">
    <cfRule type="expression" dxfId="269" priority="271" stopIfTrue="1">
      <formula>IF(AND(K$16&gt;=$I189,K$15&lt;=$J189,VLOOKUP($G189,PROFA,2,0)=1),1,0)</formula>
    </cfRule>
    <cfRule type="expression" dxfId="268" priority="272" stopIfTrue="1">
      <formula>IF(AND(K$16&gt;=$I189,K$15&lt;=$J189,VLOOKUP($G189,PROFA,2,0)=2),1,0)</formula>
    </cfRule>
    <cfRule type="expression" dxfId="267" priority="273" stopIfTrue="1">
      <formula>IF(AND(K$16&gt;=$I189,K$15&lt;=$J189,VLOOKUP($G189,PROFA,2,0)=3),1,0)</formula>
    </cfRule>
    <cfRule type="expression" dxfId="266" priority="274" stopIfTrue="1">
      <formula>IF(AND(K$16&gt;=$I189,K$15&lt;=$J189,VLOOKUP($G189,PROFA,2,0)=4),1,0)</formula>
    </cfRule>
    <cfRule type="expression" dxfId="265" priority="275" stopIfTrue="1">
      <formula>IF(AND(K$16&gt;=$I189,K$15&lt;=$J189,VLOOKUP($G189,PROFA,2,0)=5),1,0)</formula>
    </cfRule>
    <cfRule type="expression" dxfId="264" priority="276" stopIfTrue="1">
      <formula>IF(AND(K$16&gt;=$I189,K$15&lt;=$J189,VLOOKUP($G189,PROFA,2,0)=6),1,0)</formula>
    </cfRule>
    <cfRule type="expression" dxfId="263" priority="277" stopIfTrue="1">
      <formula>IF(AND(K$16&gt;=$I189,K$15&lt;=$J189,VLOOKUP($G189,PROFA,2,0)=7),1,0)</formula>
    </cfRule>
    <cfRule type="expression" dxfId="262" priority="278" stopIfTrue="1">
      <formula>IF(AND(K$16&gt;=$I189,K$15&lt;=$J189,VLOOKUP($G189,PROFA,2,0)=8),1,0)</formula>
    </cfRule>
  </conditionalFormatting>
  <conditionalFormatting sqref="G189">
    <cfRule type="expression" dxfId="261" priority="263">
      <formula>IF(VLOOKUP($G189,PROFA,2,0)=1,1,0)</formula>
    </cfRule>
    <cfRule type="expression" dxfId="260" priority="264">
      <formula>IF(VLOOKUP($G189,PROFA,2,0)=2,1,0)</formula>
    </cfRule>
    <cfRule type="expression" dxfId="259" priority="265">
      <formula>IF(VLOOKUP($G189,PROFA,2,0)=3,1,0)</formula>
    </cfRule>
    <cfRule type="expression" dxfId="258" priority="266">
      <formula>IF(VLOOKUP($G189,PROFA,2,0)=4,1,0)</formula>
    </cfRule>
    <cfRule type="expression" dxfId="257" priority="267">
      <formula>IF(VLOOKUP($G189,PROFA,2,0)=5,1,0)</formula>
    </cfRule>
    <cfRule type="expression" dxfId="256" priority="268">
      <formula>IF(VLOOKUP($G189,PROFA,2,0)=6,1,0)</formula>
    </cfRule>
    <cfRule type="expression" dxfId="255" priority="269">
      <formula>IF(VLOOKUP($G189,PROFA,2,0)=7,1,0)</formula>
    </cfRule>
    <cfRule type="expression" dxfId="254" priority="270">
      <formula>IF(VLOOKUP($G189,PROFA,2,0)=8,1,0)</formula>
    </cfRule>
  </conditionalFormatting>
  <conditionalFormatting sqref="K190:V190">
    <cfRule type="expression" dxfId="253" priority="255" stopIfTrue="1">
      <formula>IF(AND(K$16&gt;=$I190,K$15&lt;=$J190,VLOOKUP($G190,PROFA,2,0)=1),1,0)</formula>
    </cfRule>
    <cfRule type="expression" dxfId="252" priority="256" stopIfTrue="1">
      <formula>IF(AND(K$16&gt;=$I190,K$15&lt;=$J190,VLOOKUP($G190,PROFA,2,0)=2),1,0)</formula>
    </cfRule>
    <cfRule type="expression" dxfId="251" priority="257" stopIfTrue="1">
      <formula>IF(AND(K$16&gt;=$I190,K$15&lt;=$J190,VLOOKUP($G190,PROFA,2,0)=3),1,0)</formula>
    </cfRule>
    <cfRule type="expression" dxfId="250" priority="258" stopIfTrue="1">
      <formula>IF(AND(K$16&gt;=$I190,K$15&lt;=$J190,VLOOKUP($G190,PROFA,2,0)=4),1,0)</formula>
    </cfRule>
    <cfRule type="expression" dxfId="249" priority="259" stopIfTrue="1">
      <formula>IF(AND(K$16&gt;=$I190,K$15&lt;=$J190,VLOOKUP($G190,PROFA,2,0)=5),1,0)</formula>
    </cfRule>
    <cfRule type="expression" dxfId="248" priority="260" stopIfTrue="1">
      <formula>IF(AND(K$16&gt;=$I190,K$15&lt;=$J190,VLOOKUP($G190,PROFA,2,0)=6),1,0)</formula>
    </cfRule>
    <cfRule type="expression" dxfId="247" priority="261" stopIfTrue="1">
      <formula>IF(AND(K$16&gt;=$I190,K$15&lt;=$J190,VLOOKUP($G190,PROFA,2,0)=7),1,0)</formula>
    </cfRule>
    <cfRule type="expression" dxfId="246" priority="262" stopIfTrue="1">
      <formula>IF(AND(K$16&gt;=$I190,K$15&lt;=$J190,VLOOKUP($G190,PROFA,2,0)=8),1,0)</formula>
    </cfRule>
  </conditionalFormatting>
  <conditionalFormatting sqref="G190">
    <cfRule type="expression" dxfId="245" priority="247">
      <formula>IF(VLOOKUP($G190,PROFA,2,0)=1,1,0)</formula>
    </cfRule>
    <cfRule type="expression" dxfId="244" priority="248">
      <formula>IF(VLOOKUP($G190,PROFA,2,0)=2,1,0)</formula>
    </cfRule>
    <cfRule type="expression" dxfId="243" priority="249">
      <formula>IF(VLOOKUP($G190,PROFA,2,0)=3,1,0)</formula>
    </cfRule>
    <cfRule type="expression" dxfId="242" priority="250">
      <formula>IF(VLOOKUP($G190,PROFA,2,0)=4,1,0)</formula>
    </cfRule>
    <cfRule type="expression" dxfId="241" priority="251">
      <formula>IF(VLOOKUP($G190,PROFA,2,0)=5,1,0)</formula>
    </cfRule>
    <cfRule type="expression" dxfId="240" priority="252">
      <formula>IF(VLOOKUP($G190,PROFA,2,0)=6,1,0)</formula>
    </cfRule>
    <cfRule type="expression" dxfId="239" priority="253">
      <formula>IF(VLOOKUP($G190,PROFA,2,0)=7,1,0)</formula>
    </cfRule>
    <cfRule type="expression" dxfId="238" priority="254">
      <formula>IF(VLOOKUP($G190,PROFA,2,0)=8,1,0)</formula>
    </cfRule>
  </conditionalFormatting>
  <conditionalFormatting sqref="A19">
    <cfRule type="containsText" dxfId="237" priority="244" operator="containsText" text="QUEDA IGUAL">
      <formula>NOT(ISERROR(SEARCH("QUEDA IGUAL",A19)))</formula>
    </cfRule>
    <cfRule type="containsText" dxfId="236" priority="245" operator="containsText" text="NUEVA QUE SE INCLUYE">
      <formula>NOT(ISERROR(SEARCH("NUEVA QUE SE INCLUYE",A19)))</formula>
    </cfRule>
    <cfRule type="containsText" dxfId="235" priority="246" operator="containsText" text="SE DEBE ELIMINAR">
      <formula>NOT(ISERROR(SEARCH("SE DEBE ELIMINAR",A19)))</formula>
    </cfRule>
  </conditionalFormatting>
  <conditionalFormatting sqref="A20:A192">
    <cfRule type="containsText" dxfId="234" priority="241" operator="containsText" text="QUEDA IGUAL">
      <formula>NOT(ISERROR(SEARCH("QUEDA IGUAL",A20)))</formula>
    </cfRule>
    <cfRule type="containsText" dxfId="233" priority="242" operator="containsText" text="NUEVA QUE SE INCLUYE">
      <formula>NOT(ISERROR(SEARCH("NUEVA QUE SE INCLUYE",A20)))</formula>
    </cfRule>
    <cfRule type="containsText" dxfId="232" priority="243" operator="containsText" text="SE DEBE ELIMINAR">
      <formula>NOT(ISERROR(SEARCH("SE DEBE ELIMINAR",A20)))</formula>
    </cfRule>
  </conditionalFormatting>
  <conditionalFormatting sqref="K193:V193">
    <cfRule type="expression" dxfId="231" priority="233" stopIfTrue="1">
      <formula>IF(AND(K$16&gt;=$I193,K$15&lt;=$J193,VLOOKUP($G193,PROFA,2,0)=1),1,0)</formula>
    </cfRule>
    <cfRule type="expression" dxfId="230" priority="234" stopIfTrue="1">
      <formula>IF(AND(K$16&gt;=$I193,K$15&lt;=$J193,VLOOKUP($G193,PROFA,2,0)=2),1,0)</formula>
    </cfRule>
    <cfRule type="expression" dxfId="229" priority="235" stopIfTrue="1">
      <formula>IF(AND(K$16&gt;=$I193,K$15&lt;=$J193,VLOOKUP($G193,PROFA,2,0)=3),1,0)</formula>
    </cfRule>
    <cfRule type="expression" dxfId="228" priority="236" stopIfTrue="1">
      <formula>IF(AND(K$16&gt;=$I193,K$15&lt;=$J193,VLOOKUP($G193,PROFA,2,0)=4),1,0)</formula>
    </cfRule>
    <cfRule type="expression" dxfId="227" priority="237" stopIfTrue="1">
      <formula>IF(AND(K$16&gt;=$I193,K$15&lt;=$J193,VLOOKUP($G193,PROFA,2,0)=5),1,0)</formula>
    </cfRule>
    <cfRule type="expression" dxfId="226" priority="238" stopIfTrue="1">
      <formula>IF(AND(K$16&gt;=$I193,K$15&lt;=$J193,VLOOKUP($G193,PROFA,2,0)=6),1,0)</formula>
    </cfRule>
    <cfRule type="expression" dxfId="225" priority="239" stopIfTrue="1">
      <formula>IF(AND(K$16&gt;=$I193,K$15&lt;=$J193,VLOOKUP($G193,PROFA,2,0)=7),1,0)</formula>
    </cfRule>
    <cfRule type="expression" dxfId="224" priority="240" stopIfTrue="1">
      <formula>IF(AND(K$16&gt;=$I193,K$15&lt;=$J193,VLOOKUP($G193,PROFA,2,0)=8),1,0)</formula>
    </cfRule>
  </conditionalFormatting>
  <conditionalFormatting sqref="G193">
    <cfRule type="expression" dxfId="223" priority="225">
      <formula>IF(VLOOKUP($G193,PROFA,2,0)=1,1,0)</formula>
    </cfRule>
    <cfRule type="expression" dxfId="222" priority="226">
      <formula>IF(VLOOKUP($G193,PROFA,2,0)=2,1,0)</formula>
    </cfRule>
    <cfRule type="expression" dxfId="221" priority="227">
      <formula>IF(VLOOKUP($G193,PROFA,2,0)=3,1,0)</formula>
    </cfRule>
    <cfRule type="expression" dxfId="220" priority="228">
      <formula>IF(VLOOKUP($G193,PROFA,2,0)=4,1,0)</formula>
    </cfRule>
    <cfRule type="expression" dxfId="219" priority="229">
      <formula>IF(VLOOKUP($G193,PROFA,2,0)=5,1,0)</formula>
    </cfRule>
    <cfRule type="expression" dxfId="218" priority="230">
      <formula>IF(VLOOKUP($G193,PROFA,2,0)=6,1,0)</formula>
    </cfRule>
    <cfRule type="expression" dxfId="217" priority="231">
      <formula>IF(VLOOKUP($G193,PROFA,2,0)=7,1,0)</formula>
    </cfRule>
    <cfRule type="expression" dxfId="216" priority="232">
      <formula>IF(VLOOKUP($G193,PROFA,2,0)=8,1,0)</formula>
    </cfRule>
  </conditionalFormatting>
  <conditionalFormatting sqref="A193">
    <cfRule type="containsText" dxfId="215" priority="222" operator="containsText" text="QUEDA IGUAL">
      <formula>NOT(ISERROR(SEARCH("QUEDA IGUAL",A193)))</formula>
    </cfRule>
    <cfRule type="containsText" dxfId="214" priority="223" operator="containsText" text="NUEVA QUE SE INCLUYE">
      <formula>NOT(ISERROR(SEARCH("NUEVA QUE SE INCLUYE",A193)))</formula>
    </cfRule>
    <cfRule type="containsText" dxfId="213" priority="224" operator="containsText" text="SE DEBE ELIMINAR">
      <formula>NOT(ISERROR(SEARCH("SE DEBE ELIMINAR",A193)))</formula>
    </cfRule>
  </conditionalFormatting>
  <conditionalFormatting sqref="K194:V194">
    <cfRule type="expression" dxfId="212" priority="214" stopIfTrue="1">
      <formula>IF(AND(K$16&gt;=$I194,K$15&lt;=$J194,VLOOKUP($G194,PROFA,2,0)=1),1,0)</formula>
    </cfRule>
    <cfRule type="expression" dxfId="211" priority="215" stopIfTrue="1">
      <formula>IF(AND(K$16&gt;=$I194,K$15&lt;=$J194,VLOOKUP($G194,PROFA,2,0)=2),1,0)</formula>
    </cfRule>
    <cfRule type="expression" dxfId="210" priority="216" stopIfTrue="1">
      <formula>IF(AND(K$16&gt;=$I194,K$15&lt;=$J194,VLOOKUP($G194,PROFA,2,0)=3),1,0)</formula>
    </cfRule>
    <cfRule type="expression" dxfId="209" priority="217" stopIfTrue="1">
      <formula>IF(AND(K$16&gt;=$I194,K$15&lt;=$J194,VLOOKUP($G194,PROFA,2,0)=4),1,0)</formula>
    </cfRule>
    <cfRule type="expression" dxfId="208" priority="218" stopIfTrue="1">
      <formula>IF(AND(K$16&gt;=$I194,K$15&lt;=$J194,VLOOKUP($G194,PROFA,2,0)=5),1,0)</formula>
    </cfRule>
    <cfRule type="expression" dxfId="207" priority="219" stopIfTrue="1">
      <formula>IF(AND(K$16&gt;=$I194,K$15&lt;=$J194,VLOOKUP($G194,PROFA,2,0)=6),1,0)</formula>
    </cfRule>
    <cfRule type="expression" dxfId="206" priority="220" stopIfTrue="1">
      <formula>IF(AND(K$16&gt;=$I194,K$15&lt;=$J194,VLOOKUP($G194,PROFA,2,0)=7),1,0)</formula>
    </cfRule>
    <cfRule type="expression" dxfId="205" priority="221" stopIfTrue="1">
      <formula>IF(AND(K$16&gt;=$I194,K$15&lt;=$J194,VLOOKUP($G194,PROFA,2,0)=8),1,0)</formula>
    </cfRule>
  </conditionalFormatting>
  <conditionalFormatting sqref="G194">
    <cfRule type="expression" dxfId="204" priority="206">
      <formula>IF(VLOOKUP($G194,PROFA,2,0)=1,1,0)</formula>
    </cfRule>
    <cfRule type="expression" dxfId="203" priority="207">
      <formula>IF(VLOOKUP($G194,PROFA,2,0)=2,1,0)</formula>
    </cfRule>
    <cfRule type="expression" dxfId="202" priority="208">
      <formula>IF(VLOOKUP($G194,PROFA,2,0)=3,1,0)</formula>
    </cfRule>
    <cfRule type="expression" dxfId="201" priority="209">
      <formula>IF(VLOOKUP($G194,PROFA,2,0)=4,1,0)</formula>
    </cfRule>
    <cfRule type="expression" dxfId="200" priority="210">
      <formula>IF(VLOOKUP($G194,PROFA,2,0)=5,1,0)</formula>
    </cfRule>
    <cfRule type="expression" dxfId="199" priority="211">
      <formula>IF(VLOOKUP($G194,PROFA,2,0)=6,1,0)</formula>
    </cfRule>
    <cfRule type="expression" dxfId="198" priority="212">
      <formula>IF(VLOOKUP($G194,PROFA,2,0)=7,1,0)</formula>
    </cfRule>
    <cfRule type="expression" dxfId="197" priority="213">
      <formula>IF(VLOOKUP($G194,PROFA,2,0)=8,1,0)</formula>
    </cfRule>
  </conditionalFormatting>
  <conditionalFormatting sqref="A194">
    <cfRule type="containsText" dxfId="196" priority="203" operator="containsText" text="QUEDA IGUAL">
      <formula>NOT(ISERROR(SEARCH("QUEDA IGUAL",A194)))</formula>
    </cfRule>
    <cfRule type="containsText" dxfId="195" priority="204" operator="containsText" text="NUEVA QUE SE INCLUYE">
      <formula>NOT(ISERROR(SEARCH("NUEVA QUE SE INCLUYE",A194)))</formula>
    </cfRule>
    <cfRule type="containsText" dxfId="194" priority="205" operator="containsText" text="SE DEBE ELIMINAR">
      <formula>NOT(ISERROR(SEARCH("SE DEBE ELIMINAR",A194)))</formula>
    </cfRule>
  </conditionalFormatting>
  <conditionalFormatting sqref="K195:V195">
    <cfRule type="expression" dxfId="193" priority="195" stopIfTrue="1">
      <formula>IF(AND(K$16&gt;=$I195,K$15&lt;=$J195,VLOOKUP($G195,PROFA,2,0)=1),1,0)</formula>
    </cfRule>
    <cfRule type="expression" dxfId="192" priority="196" stopIfTrue="1">
      <formula>IF(AND(K$16&gt;=$I195,K$15&lt;=$J195,VLOOKUP($G195,PROFA,2,0)=2),1,0)</formula>
    </cfRule>
    <cfRule type="expression" dxfId="191" priority="197" stopIfTrue="1">
      <formula>IF(AND(K$16&gt;=$I195,K$15&lt;=$J195,VLOOKUP($G195,PROFA,2,0)=3),1,0)</formula>
    </cfRule>
    <cfRule type="expression" dxfId="190" priority="198" stopIfTrue="1">
      <formula>IF(AND(K$16&gt;=$I195,K$15&lt;=$J195,VLOOKUP($G195,PROFA,2,0)=4),1,0)</formula>
    </cfRule>
    <cfRule type="expression" dxfId="189" priority="199" stopIfTrue="1">
      <formula>IF(AND(K$16&gt;=$I195,K$15&lt;=$J195,VLOOKUP($G195,PROFA,2,0)=5),1,0)</formula>
    </cfRule>
    <cfRule type="expression" dxfId="188" priority="200" stopIfTrue="1">
      <formula>IF(AND(K$16&gt;=$I195,K$15&lt;=$J195,VLOOKUP($G195,PROFA,2,0)=6),1,0)</formula>
    </cfRule>
    <cfRule type="expression" dxfId="187" priority="201" stopIfTrue="1">
      <formula>IF(AND(K$16&gt;=$I195,K$15&lt;=$J195,VLOOKUP($G195,PROFA,2,0)=7),1,0)</formula>
    </cfRule>
    <cfRule type="expression" dxfId="186" priority="202" stopIfTrue="1">
      <formula>IF(AND(K$16&gt;=$I195,K$15&lt;=$J195,VLOOKUP($G195,PROFA,2,0)=8),1,0)</formula>
    </cfRule>
  </conditionalFormatting>
  <conditionalFormatting sqref="G195">
    <cfRule type="expression" dxfId="185" priority="187">
      <formula>IF(VLOOKUP($G195,PROFA,2,0)=1,1,0)</formula>
    </cfRule>
    <cfRule type="expression" dxfId="184" priority="188">
      <formula>IF(VLOOKUP($G195,PROFA,2,0)=2,1,0)</formula>
    </cfRule>
    <cfRule type="expression" dxfId="183" priority="189">
      <formula>IF(VLOOKUP($G195,PROFA,2,0)=3,1,0)</formula>
    </cfRule>
    <cfRule type="expression" dxfId="182" priority="190">
      <formula>IF(VLOOKUP($G195,PROFA,2,0)=4,1,0)</formula>
    </cfRule>
    <cfRule type="expression" dxfId="181" priority="191">
      <formula>IF(VLOOKUP($G195,PROFA,2,0)=5,1,0)</formula>
    </cfRule>
    <cfRule type="expression" dxfId="180" priority="192">
      <formula>IF(VLOOKUP($G195,PROFA,2,0)=6,1,0)</formula>
    </cfRule>
    <cfRule type="expression" dxfId="179" priority="193">
      <formula>IF(VLOOKUP($G195,PROFA,2,0)=7,1,0)</formula>
    </cfRule>
    <cfRule type="expression" dxfId="178" priority="194">
      <formula>IF(VLOOKUP($G195,PROFA,2,0)=8,1,0)</formula>
    </cfRule>
  </conditionalFormatting>
  <conditionalFormatting sqref="A195">
    <cfRule type="containsText" dxfId="177" priority="184" operator="containsText" text="QUEDA IGUAL">
      <formula>NOT(ISERROR(SEARCH("QUEDA IGUAL",A195)))</formula>
    </cfRule>
    <cfRule type="containsText" dxfId="176" priority="185" operator="containsText" text="NUEVA QUE SE INCLUYE">
      <formula>NOT(ISERROR(SEARCH("NUEVA QUE SE INCLUYE",A195)))</formula>
    </cfRule>
    <cfRule type="containsText" dxfId="175" priority="186" operator="containsText" text="SE DEBE ELIMINAR">
      <formula>NOT(ISERROR(SEARCH("SE DEBE ELIMINAR",A195)))</formula>
    </cfRule>
  </conditionalFormatting>
  <conditionalFormatting sqref="A27">
    <cfRule type="containsText" dxfId="174" priority="183" operator="containsText" text="CUMPLIDA">
      <formula>NOT(ISERROR(SEARCH("CUMPLIDA",A27)))</formula>
    </cfRule>
  </conditionalFormatting>
  <conditionalFormatting sqref="A28">
    <cfRule type="containsText" dxfId="173" priority="182" operator="containsText" text="CUMPLIDA">
      <formula>NOT(ISERROR(SEARCH("CUMPLIDA",A28)))</formula>
    </cfRule>
  </conditionalFormatting>
  <conditionalFormatting sqref="A32">
    <cfRule type="containsText" dxfId="172" priority="181" operator="containsText" text="CUMPLIDA">
      <formula>NOT(ISERROR(SEARCH("CUMPLIDA",A32)))</formula>
    </cfRule>
  </conditionalFormatting>
  <conditionalFormatting sqref="A36">
    <cfRule type="containsText" dxfId="171" priority="180" operator="containsText" text="CUMPLIDA">
      <formula>NOT(ISERROR(SEARCH("CUMPLIDA",A36)))</formula>
    </cfRule>
  </conditionalFormatting>
  <conditionalFormatting sqref="A49">
    <cfRule type="containsText" dxfId="170" priority="179" operator="containsText" text="CUMPLIDA">
      <formula>NOT(ISERROR(SEARCH("CUMPLIDA",A49)))</formula>
    </cfRule>
  </conditionalFormatting>
  <conditionalFormatting sqref="A56">
    <cfRule type="containsText" dxfId="169" priority="178" operator="containsText" text="CUMPLIDA">
      <formula>NOT(ISERROR(SEARCH("CUMPLIDA",A56)))</formula>
    </cfRule>
  </conditionalFormatting>
  <conditionalFormatting sqref="A57">
    <cfRule type="containsText" dxfId="168" priority="177" operator="containsText" text="CUMPLIDA">
      <formula>NOT(ISERROR(SEARCH("CUMPLIDA",A57)))</formula>
    </cfRule>
  </conditionalFormatting>
  <conditionalFormatting sqref="A59">
    <cfRule type="containsText" dxfId="167" priority="176" operator="containsText" text="CUMPLIDA">
      <formula>NOT(ISERROR(SEARCH("CUMPLIDA",A59)))</formula>
    </cfRule>
  </conditionalFormatting>
  <conditionalFormatting sqref="A60">
    <cfRule type="containsText" dxfId="166" priority="175" operator="containsText" text="CUMPLIDA">
      <formula>NOT(ISERROR(SEARCH("CUMPLIDA",A60)))</formula>
    </cfRule>
  </conditionalFormatting>
  <conditionalFormatting sqref="A61">
    <cfRule type="containsText" dxfId="165" priority="174" operator="containsText" text="CUMPLIDA">
      <formula>NOT(ISERROR(SEARCH("CUMPLIDA",A61)))</formula>
    </cfRule>
  </conditionalFormatting>
  <conditionalFormatting sqref="A62">
    <cfRule type="containsText" dxfId="164" priority="173" operator="containsText" text="CUMPLIDA">
      <formula>NOT(ISERROR(SEARCH("CUMPLIDA",A62)))</formula>
    </cfRule>
  </conditionalFormatting>
  <conditionalFormatting sqref="A63">
    <cfRule type="containsText" dxfId="163" priority="172" operator="containsText" text="CUMPLIDA">
      <formula>NOT(ISERROR(SEARCH("CUMPLIDA",A63)))</formula>
    </cfRule>
  </conditionalFormatting>
  <conditionalFormatting sqref="A64">
    <cfRule type="containsText" dxfId="162" priority="171" operator="containsText" text="CUMPLIDA">
      <formula>NOT(ISERROR(SEARCH("CUMPLIDA",A64)))</formula>
    </cfRule>
  </conditionalFormatting>
  <conditionalFormatting sqref="A65">
    <cfRule type="containsText" dxfId="161" priority="170" operator="containsText" text="CUMPLIDA">
      <formula>NOT(ISERROR(SEARCH("CUMPLIDA",A65)))</formula>
    </cfRule>
  </conditionalFormatting>
  <conditionalFormatting sqref="A72">
    <cfRule type="containsText" dxfId="160" priority="169" operator="containsText" text="CUMPLIDA">
      <formula>NOT(ISERROR(SEARCH("CUMPLIDA",A72)))</formula>
    </cfRule>
  </conditionalFormatting>
  <conditionalFormatting sqref="A73">
    <cfRule type="containsText" dxfId="159" priority="168" operator="containsText" text="CUMPLIDA">
      <formula>NOT(ISERROR(SEARCH("CUMPLIDA",A73)))</formula>
    </cfRule>
  </conditionalFormatting>
  <conditionalFormatting sqref="A74">
    <cfRule type="containsText" dxfId="158" priority="167" operator="containsText" text="CUMPLIDA">
      <formula>NOT(ISERROR(SEARCH("CUMPLIDA",A74)))</formula>
    </cfRule>
  </conditionalFormatting>
  <conditionalFormatting sqref="A75">
    <cfRule type="containsText" dxfId="157" priority="166" operator="containsText" text="CUMPLIDA">
      <formula>NOT(ISERROR(SEARCH("CUMPLIDA",A75)))</formula>
    </cfRule>
  </conditionalFormatting>
  <conditionalFormatting sqref="A76">
    <cfRule type="containsText" dxfId="156" priority="165" operator="containsText" text="CUMPLIDA">
      <formula>NOT(ISERROR(SEARCH("CUMPLIDA",A76)))</formula>
    </cfRule>
  </conditionalFormatting>
  <conditionalFormatting sqref="A77">
    <cfRule type="containsText" dxfId="155" priority="164" operator="containsText" text="CUMPLIDA">
      <formula>NOT(ISERROR(SEARCH("CUMPLIDA",A77)))</formula>
    </cfRule>
  </conditionalFormatting>
  <conditionalFormatting sqref="A78">
    <cfRule type="containsText" dxfId="154" priority="163" operator="containsText" text="CUMPLIDA">
      <formula>NOT(ISERROR(SEARCH("CUMPLIDA",A78)))</formula>
    </cfRule>
  </conditionalFormatting>
  <conditionalFormatting sqref="A79">
    <cfRule type="containsText" dxfId="153" priority="162" operator="containsText" text="CUMPLIDA">
      <formula>NOT(ISERROR(SEARCH("CUMPLIDA",A79)))</formula>
    </cfRule>
  </conditionalFormatting>
  <conditionalFormatting sqref="A90">
    <cfRule type="containsText" dxfId="152" priority="161" operator="containsText" text="CUMPLIDA">
      <formula>NOT(ISERROR(SEARCH("CUMPLIDA",A90)))</formula>
    </cfRule>
  </conditionalFormatting>
  <conditionalFormatting sqref="A80">
    <cfRule type="containsText" dxfId="151" priority="160" operator="containsText" text="CUMPLIDA">
      <formula>NOT(ISERROR(SEARCH("CUMPLIDA",A80)))</formula>
    </cfRule>
  </conditionalFormatting>
  <conditionalFormatting sqref="A91">
    <cfRule type="containsText" dxfId="150" priority="159" operator="containsText" text="CUMPLIDA">
      <formula>NOT(ISERROR(SEARCH("CUMPLIDA",A91)))</formula>
    </cfRule>
  </conditionalFormatting>
  <conditionalFormatting sqref="A92">
    <cfRule type="containsText" dxfId="149" priority="158" operator="containsText" text="CUMPLIDA">
      <formula>NOT(ISERROR(SEARCH("CUMPLIDA",A92)))</formula>
    </cfRule>
  </conditionalFormatting>
  <conditionalFormatting sqref="A93">
    <cfRule type="containsText" dxfId="148" priority="157" operator="containsText" text="CUMPLIDA">
      <formula>NOT(ISERROR(SEARCH("CUMPLIDA",A93)))</formula>
    </cfRule>
  </conditionalFormatting>
  <conditionalFormatting sqref="A94">
    <cfRule type="containsText" dxfId="147" priority="156" operator="containsText" text="CUMPLIDA">
      <formula>NOT(ISERROR(SEARCH("CUMPLIDA",A94)))</formula>
    </cfRule>
  </conditionalFormatting>
  <conditionalFormatting sqref="A95">
    <cfRule type="containsText" dxfId="146" priority="155" operator="containsText" text="CUMPLIDA">
      <formula>NOT(ISERROR(SEARCH("CUMPLIDA",A95)))</formula>
    </cfRule>
  </conditionalFormatting>
  <conditionalFormatting sqref="A96">
    <cfRule type="containsText" dxfId="145" priority="154" operator="containsText" text="CUMPLIDA">
      <formula>NOT(ISERROR(SEARCH("CUMPLIDA",A96)))</formula>
    </cfRule>
  </conditionalFormatting>
  <conditionalFormatting sqref="A99">
    <cfRule type="containsText" dxfId="144" priority="153" operator="containsText" text="CUMPLIDA">
      <formula>NOT(ISERROR(SEARCH("CUMPLIDA",A99)))</formula>
    </cfRule>
  </conditionalFormatting>
  <conditionalFormatting sqref="A102">
    <cfRule type="containsText" dxfId="143" priority="152" operator="containsText" text="CUMPLIDA">
      <formula>NOT(ISERROR(SEARCH("CUMPLIDA",A102)))</formula>
    </cfRule>
  </conditionalFormatting>
  <conditionalFormatting sqref="A103">
    <cfRule type="containsText" dxfId="142" priority="151" operator="containsText" text="CUMPLIDA">
      <formula>NOT(ISERROR(SEARCH("CUMPLIDA",A103)))</formula>
    </cfRule>
  </conditionalFormatting>
  <conditionalFormatting sqref="A104">
    <cfRule type="containsText" dxfId="141" priority="150" operator="containsText" text="CUMPLIDA">
      <formula>NOT(ISERROR(SEARCH("CUMPLIDA",A104)))</formula>
    </cfRule>
  </conditionalFormatting>
  <conditionalFormatting sqref="A107">
    <cfRule type="containsText" dxfId="140" priority="149" operator="containsText" text="CUMPLIDA">
      <formula>NOT(ISERROR(SEARCH("CUMPLIDA",A107)))</formula>
    </cfRule>
  </conditionalFormatting>
  <conditionalFormatting sqref="A108">
    <cfRule type="containsText" dxfId="139" priority="148" operator="containsText" text="CUMPLIDA">
      <formula>NOT(ISERROR(SEARCH("CUMPLIDA",A108)))</formula>
    </cfRule>
  </conditionalFormatting>
  <conditionalFormatting sqref="A111">
    <cfRule type="containsText" dxfId="138" priority="147" operator="containsText" text="CUMPLIDA">
      <formula>NOT(ISERROR(SEARCH("CUMPLIDA",A111)))</formula>
    </cfRule>
  </conditionalFormatting>
  <conditionalFormatting sqref="A112">
    <cfRule type="containsText" dxfId="137" priority="146" operator="containsText" text="CUMPLIDA">
      <formula>NOT(ISERROR(SEARCH("CUMPLIDA",A112)))</formula>
    </cfRule>
  </conditionalFormatting>
  <conditionalFormatting sqref="A113">
    <cfRule type="containsText" dxfId="136" priority="145" operator="containsText" text="CUMPLIDA">
      <formula>NOT(ISERROR(SEARCH("CUMPLIDA",A113)))</formula>
    </cfRule>
  </conditionalFormatting>
  <conditionalFormatting sqref="A114">
    <cfRule type="containsText" dxfId="135" priority="144" operator="containsText" text="CUMPLIDA">
      <formula>NOT(ISERROR(SEARCH("CUMPLIDA",A114)))</formula>
    </cfRule>
  </conditionalFormatting>
  <conditionalFormatting sqref="A115">
    <cfRule type="containsText" dxfId="134" priority="143" operator="containsText" text="CUMPLIDA">
      <formula>NOT(ISERROR(SEARCH("CUMPLIDA",A115)))</formula>
    </cfRule>
  </conditionalFormatting>
  <conditionalFormatting sqref="A116">
    <cfRule type="containsText" dxfId="133" priority="142" operator="containsText" text="CUMPLIDA">
      <formula>NOT(ISERROR(SEARCH("CUMPLIDA",A116)))</formula>
    </cfRule>
  </conditionalFormatting>
  <conditionalFormatting sqref="A123">
    <cfRule type="containsText" dxfId="132" priority="141" operator="containsText" text="CUMPLIDA">
      <formula>NOT(ISERROR(SEARCH("CUMPLIDA",A123)))</formula>
    </cfRule>
  </conditionalFormatting>
  <conditionalFormatting sqref="A124">
    <cfRule type="containsText" dxfId="131" priority="140" operator="containsText" text="CUMPLIDA">
      <formula>NOT(ISERROR(SEARCH("CUMPLIDA",A124)))</formula>
    </cfRule>
  </conditionalFormatting>
  <conditionalFormatting sqref="A125">
    <cfRule type="containsText" dxfId="130" priority="139" operator="containsText" text="CUMPLIDA">
      <formula>NOT(ISERROR(SEARCH("CUMPLIDA",A125)))</formula>
    </cfRule>
  </conditionalFormatting>
  <conditionalFormatting sqref="A126">
    <cfRule type="containsText" dxfId="129" priority="138" operator="containsText" text="CUMPLIDA">
      <formula>NOT(ISERROR(SEARCH("CUMPLIDA",A126)))</formula>
    </cfRule>
  </conditionalFormatting>
  <conditionalFormatting sqref="A127">
    <cfRule type="containsText" dxfId="128" priority="137" operator="containsText" text="CUMPLIDA">
      <formula>NOT(ISERROR(SEARCH("CUMPLIDA",A127)))</formula>
    </cfRule>
  </conditionalFormatting>
  <conditionalFormatting sqref="A128">
    <cfRule type="containsText" dxfId="127" priority="136" operator="containsText" text="CUMPLIDA">
      <formula>NOT(ISERROR(SEARCH("CUMPLIDA",A128)))</formula>
    </cfRule>
  </conditionalFormatting>
  <conditionalFormatting sqref="A132">
    <cfRule type="containsText" dxfId="126" priority="135" operator="containsText" text="CUMPLIDA">
      <formula>NOT(ISERROR(SEARCH("CUMPLIDA",A132)))</formula>
    </cfRule>
  </conditionalFormatting>
  <conditionalFormatting sqref="A133">
    <cfRule type="containsText" dxfId="125" priority="134" operator="containsText" text="CUMPLIDA">
      <formula>NOT(ISERROR(SEARCH("CUMPLIDA",A133)))</formula>
    </cfRule>
  </conditionalFormatting>
  <conditionalFormatting sqref="A139">
    <cfRule type="containsText" dxfId="124" priority="133" operator="containsText" text="CUMPLIDA">
      <formula>NOT(ISERROR(SEARCH("CUMPLIDA",A139)))</formula>
    </cfRule>
  </conditionalFormatting>
  <conditionalFormatting sqref="A140">
    <cfRule type="containsText" dxfId="123" priority="132" operator="containsText" text="CUMPLIDA">
      <formula>NOT(ISERROR(SEARCH("CUMPLIDA",A140)))</formula>
    </cfRule>
  </conditionalFormatting>
  <conditionalFormatting sqref="A157">
    <cfRule type="containsText" dxfId="122" priority="131" operator="containsText" text="CUMPLIDA">
      <formula>NOT(ISERROR(SEARCH("CUMPLIDA",A157)))</formula>
    </cfRule>
  </conditionalFormatting>
  <conditionalFormatting sqref="A158">
    <cfRule type="containsText" dxfId="121" priority="130" operator="containsText" text="CUMPLIDA">
      <formula>NOT(ISERROR(SEARCH("CUMPLIDA",A158)))</formula>
    </cfRule>
  </conditionalFormatting>
  <conditionalFormatting sqref="A159">
    <cfRule type="containsText" dxfId="120" priority="129" operator="containsText" text="CUMPLIDA">
      <formula>NOT(ISERROR(SEARCH("CUMPLIDA",A159)))</formula>
    </cfRule>
  </conditionalFormatting>
  <conditionalFormatting sqref="A160">
    <cfRule type="containsText" dxfId="119" priority="128" operator="containsText" text="CUMPLIDA">
      <formula>NOT(ISERROR(SEARCH("CUMPLIDA",A160)))</formula>
    </cfRule>
  </conditionalFormatting>
  <conditionalFormatting sqref="A161">
    <cfRule type="containsText" dxfId="118" priority="127" operator="containsText" text="CUMPLIDA">
      <formula>NOT(ISERROR(SEARCH("CUMPLIDA",A161)))</formula>
    </cfRule>
  </conditionalFormatting>
  <conditionalFormatting sqref="A162">
    <cfRule type="containsText" dxfId="117" priority="126" operator="containsText" text="CUMPLIDA">
      <formula>NOT(ISERROR(SEARCH("CUMPLIDA",A162)))</formula>
    </cfRule>
  </conditionalFormatting>
  <conditionalFormatting sqref="A163">
    <cfRule type="containsText" dxfId="116" priority="125" operator="containsText" text="CUMPLIDA">
      <formula>NOT(ISERROR(SEARCH("CUMPLIDA",A163)))</formula>
    </cfRule>
  </conditionalFormatting>
  <conditionalFormatting sqref="A164">
    <cfRule type="containsText" dxfId="115" priority="124" operator="containsText" text="CUMPLIDA">
      <formula>NOT(ISERROR(SEARCH("CUMPLIDA",A164)))</formula>
    </cfRule>
  </conditionalFormatting>
  <conditionalFormatting sqref="A167">
    <cfRule type="containsText" dxfId="114" priority="123" operator="containsText" text="CUMPLIDA">
      <formula>NOT(ISERROR(SEARCH("CUMPLIDA",A167)))</formula>
    </cfRule>
  </conditionalFormatting>
  <conditionalFormatting sqref="A168">
    <cfRule type="containsText" dxfId="113" priority="122" operator="containsText" text="CUMPLIDA">
      <formula>NOT(ISERROR(SEARCH("CUMPLIDA",A168)))</formula>
    </cfRule>
  </conditionalFormatting>
  <conditionalFormatting sqref="A179">
    <cfRule type="containsText" dxfId="112" priority="121" operator="containsText" text="CUMPLIDA">
      <formula>NOT(ISERROR(SEARCH("CUMPLIDA",A179)))</formula>
    </cfRule>
  </conditionalFormatting>
  <conditionalFormatting sqref="A182">
    <cfRule type="containsText" dxfId="111" priority="120" operator="containsText" text="CUMPLIDA">
      <formula>NOT(ISERROR(SEARCH("CUMPLIDA",A182)))</formula>
    </cfRule>
  </conditionalFormatting>
  <conditionalFormatting sqref="A186">
    <cfRule type="containsText" dxfId="110" priority="119" operator="containsText" text="CUMPLIDA">
      <formula>NOT(ISERROR(SEARCH("CUMPLIDA",A186)))</formula>
    </cfRule>
  </conditionalFormatting>
  <conditionalFormatting sqref="A187">
    <cfRule type="containsText" dxfId="109" priority="118" operator="containsText" text="CUMPLIDA">
      <formula>NOT(ISERROR(SEARCH("CUMPLIDA",A187)))</formula>
    </cfRule>
  </conditionalFormatting>
  <conditionalFormatting sqref="A188">
    <cfRule type="containsText" dxfId="108" priority="117" operator="containsText" text="CUMPLIDA">
      <formula>NOT(ISERROR(SEARCH("CUMPLIDA",A188)))</formula>
    </cfRule>
  </conditionalFormatting>
  <conditionalFormatting sqref="A189">
    <cfRule type="containsText" dxfId="107" priority="116" operator="containsText" text="CUMPLIDA">
      <formula>NOT(ISERROR(SEARCH("CUMPLIDA",A189)))</formula>
    </cfRule>
  </conditionalFormatting>
  <conditionalFormatting sqref="A196">
    <cfRule type="containsText" dxfId="106" priority="113" operator="containsText" text="QUEDA IGUAL">
      <formula>NOT(ISERROR(SEARCH("QUEDA IGUAL",A196)))</formula>
    </cfRule>
    <cfRule type="containsText" dxfId="105" priority="114" operator="containsText" text="NUEVA QUE SE INCLUYE">
      <formula>NOT(ISERROR(SEARCH("NUEVA QUE SE INCLUYE",A196)))</formula>
    </cfRule>
    <cfRule type="containsText" dxfId="104" priority="115" operator="containsText" text="SE DEBE ELIMINAR">
      <formula>NOT(ISERROR(SEARCH("SE DEBE ELIMINAR",A196)))</formula>
    </cfRule>
  </conditionalFormatting>
  <conditionalFormatting sqref="K196:V196">
    <cfRule type="expression" dxfId="103" priority="105" stopIfTrue="1">
      <formula>IF(AND(K$16&gt;=$I196,K$15&lt;=$J196,VLOOKUP($G196,PROFA,2,0)=1),1,0)</formula>
    </cfRule>
    <cfRule type="expression" dxfId="102" priority="106" stopIfTrue="1">
      <formula>IF(AND(K$16&gt;=$I196,K$15&lt;=$J196,VLOOKUP($G196,PROFA,2,0)=2),1,0)</formula>
    </cfRule>
    <cfRule type="expression" dxfId="101" priority="107" stopIfTrue="1">
      <formula>IF(AND(K$16&gt;=$I196,K$15&lt;=$J196,VLOOKUP($G196,PROFA,2,0)=3),1,0)</formula>
    </cfRule>
    <cfRule type="expression" dxfId="100" priority="108" stopIfTrue="1">
      <formula>IF(AND(K$16&gt;=$I196,K$15&lt;=$J196,VLOOKUP($G196,PROFA,2,0)=4),1,0)</formula>
    </cfRule>
    <cfRule type="expression" dxfId="99" priority="109" stopIfTrue="1">
      <formula>IF(AND(K$16&gt;=$I196,K$15&lt;=$J196,VLOOKUP($G196,PROFA,2,0)=5),1,0)</formula>
    </cfRule>
    <cfRule type="expression" dxfId="98" priority="110" stopIfTrue="1">
      <formula>IF(AND(K$16&gt;=$I196,K$15&lt;=$J196,VLOOKUP($G196,PROFA,2,0)=6),1,0)</formula>
    </cfRule>
    <cfRule type="expression" dxfId="97" priority="111" stopIfTrue="1">
      <formula>IF(AND(K$16&gt;=$I196,K$15&lt;=$J196,VLOOKUP($G196,PROFA,2,0)=7),1,0)</formula>
    </cfRule>
    <cfRule type="expression" dxfId="96" priority="112" stopIfTrue="1">
      <formula>IF(AND(K$16&gt;=$I196,K$15&lt;=$J196,VLOOKUP($G196,PROFA,2,0)=8),1,0)</formula>
    </cfRule>
  </conditionalFormatting>
  <conditionalFormatting sqref="G196">
    <cfRule type="expression" dxfId="95" priority="97">
      <formula>IF(VLOOKUP($G196,PROFA,2,0)=1,1,0)</formula>
    </cfRule>
    <cfRule type="expression" dxfId="94" priority="98">
      <formula>IF(VLOOKUP($G196,PROFA,2,0)=2,1,0)</formula>
    </cfRule>
    <cfRule type="expression" dxfId="93" priority="99">
      <formula>IF(VLOOKUP($G196,PROFA,2,0)=3,1,0)</formula>
    </cfRule>
    <cfRule type="expression" dxfId="92" priority="100">
      <formula>IF(VLOOKUP($G196,PROFA,2,0)=4,1,0)</formula>
    </cfRule>
    <cfRule type="expression" dxfId="91" priority="101">
      <formula>IF(VLOOKUP($G196,PROFA,2,0)=5,1,0)</formula>
    </cfRule>
    <cfRule type="expression" dxfId="90" priority="102">
      <formula>IF(VLOOKUP($G196,PROFA,2,0)=6,1,0)</formula>
    </cfRule>
    <cfRule type="expression" dxfId="89" priority="103">
      <formula>IF(VLOOKUP($G196,PROFA,2,0)=7,1,0)</formula>
    </cfRule>
    <cfRule type="expression" dxfId="88" priority="104">
      <formula>IF(VLOOKUP($G196,PROFA,2,0)=8,1,0)</formula>
    </cfRule>
  </conditionalFormatting>
  <conditionalFormatting sqref="G146">
    <cfRule type="expression" dxfId="87" priority="89">
      <formula>IF(VLOOKUP($G146,PROFA,2,0)=1,1,0)</formula>
    </cfRule>
    <cfRule type="expression" dxfId="86" priority="90">
      <formula>IF(VLOOKUP($G146,PROFA,2,0)=2,1,0)</formula>
    </cfRule>
    <cfRule type="expression" dxfId="85" priority="91">
      <formula>IF(VLOOKUP($G146,PROFA,2,0)=3,1,0)</formula>
    </cfRule>
    <cfRule type="expression" dxfId="84" priority="92">
      <formula>IF(VLOOKUP($G146,PROFA,2,0)=4,1,0)</formula>
    </cfRule>
    <cfRule type="expression" dxfId="83" priority="93">
      <formula>IF(VLOOKUP($G146,PROFA,2,0)=5,1,0)</formula>
    </cfRule>
    <cfRule type="expression" dxfId="82" priority="94">
      <formula>IF(VLOOKUP($G146,PROFA,2,0)=6,1,0)</formula>
    </cfRule>
    <cfRule type="expression" dxfId="81" priority="95">
      <formula>IF(VLOOKUP($G146,PROFA,2,0)=7,1,0)</formula>
    </cfRule>
    <cfRule type="expression" dxfId="80" priority="96">
      <formula>IF(VLOOKUP($G146,PROFA,2,0)=8,1,0)</formula>
    </cfRule>
  </conditionalFormatting>
  <conditionalFormatting sqref="G147">
    <cfRule type="expression" dxfId="79" priority="81">
      <formula>IF(VLOOKUP($G147,PROFA,2,0)=1,1,0)</formula>
    </cfRule>
    <cfRule type="expression" dxfId="78" priority="82">
      <formula>IF(VLOOKUP($G147,PROFA,2,0)=2,1,0)</formula>
    </cfRule>
    <cfRule type="expression" dxfId="77" priority="83">
      <formula>IF(VLOOKUP($G147,PROFA,2,0)=3,1,0)</formula>
    </cfRule>
    <cfRule type="expression" dxfId="76" priority="84">
      <formula>IF(VLOOKUP($G147,PROFA,2,0)=4,1,0)</formula>
    </cfRule>
    <cfRule type="expression" dxfId="75" priority="85">
      <formula>IF(VLOOKUP($G147,PROFA,2,0)=5,1,0)</formula>
    </cfRule>
    <cfRule type="expression" dxfId="74" priority="86">
      <formula>IF(VLOOKUP($G147,PROFA,2,0)=6,1,0)</formula>
    </cfRule>
    <cfRule type="expression" dxfId="73" priority="87">
      <formula>IF(VLOOKUP($G147,PROFA,2,0)=7,1,0)</formula>
    </cfRule>
    <cfRule type="expression" dxfId="72" priority="88">
      <formula>IF(VLOOKUP($G147,PROFA,2,0)=8,1,0)</formula>
    </cfRule>
  </conditionalFormatting>
  <conditionalFormatting sqref="G34">
    <cfRule type="expression" dxfId="71" priority="73">
      <formula>IF(VLOOKUP($G34,PROFA,2,0)=1,1,0)</formula>
    </cfRule>
    <cfRule type="expression" dxfId="70" priority="74">
      <formula>IF(VLOOKUP($G34,PROFA,2,0)=2,1,0)</formula>
    </cfRule>
    <cfRule type="expression" dxfId="69" priority="75">
      <formula>IF(VLOOKUP($G34,PROFA,2,0)=3,1,0)</formula>
    </cfRule>
    <cfRule type="expression" dxfId="68" priority="76">
      <formula>IF(VLOOKUP($G34,PROFA,2,0)=4,1,0)</formula>
    </cfRule>
    <cfRule type="expression" dxfId="67" priority="77">
      <formula>IF(VLOOKUP($G34,PROFA,2,0)=5,1,0)</formula>
    </cfRule>
    <cfRule type="expression" dxfId="66" priority="78">
      <formula>IF(VLOOKUP($G34,PROFA,2,0)=6,1,0)</formula>
    </cfRule>
    <cfRule type="expression" dxfId="65" priority="79">
      <formula>IF(VLOOKUP($G34,PROFA,2,0)=7,1,0)</formula>
    </cfRule>
    <cfRule type="expression" dxfId="64" priority="80">
      <formula>IF(VLOOKUP($G34,PROFA,2,0)=8,1,0)</formula>
    </cfRule>
  </conditionalFormatting>
  <conditionalFormatting sqref="G43">
    <cfRule type="expression" dxfId="63" priority="65">
      <formula>IF(VLOOKUP($G43,PROFA,2,0)=1,1,0)</formula>
    </cfRule>
    <cfRule type="expression" dxfId="62" priority="66">
      <formula>IF(VLOOKUP($G43,PROFA,2,0)=2,1,0)</formula>
    </cfRule>
    <cfRule type="expression" dxfId="61" priority="67">
      <formula>IF(VLOOKUP($G43,PROFA,2,0)=3,1,0)</formula>
    </cfRule>
    <cfRule type="expression" dxfId="60" priority="68">
      <formula>IF(VLOOKUP($G43,PROFA,2,0)=4,1,0)</formula>
    </cfRule>
    <cfRule type="expression" dxfId="59" priority="69">
      <formula>IF(VLOOKUP($G43,PROFA,2,0)=5,1,0)</formula>
    </cfRule>
    <cfRule type="expression" dxfId="58" priority="70">
      <formula>IF(VLOOKUP($G43,PROFA,2,0)=6,1,0)</formula>
    </cfRule>
    <cfRule type="expression" dxfId="57" priority="71">
      <formula>IF(VLOOKUP($G43,PROFA,2,0)=7,1,0)</formula>
    </cfRule>
    <cfRule type="expression" dxfId="56" priority="72">
      <formula>IF(VLOOKUP($G43,PROFA,2,0)=8,1,0)</formula>
    </cfRule>
  </conditionalFormatting>
  <conditionalFormatting sqref="G134">
    <cfRule type="expression" dxfId="55" priority="57">
      <formula>IF(VLOOKUP($G134,PROFA,2,0)=1,1,0)</formula>
    </cfRule>
    <cfRule type="expression" dxfId="54" priority="58">
      <formula>IF(VLOOKUP($G134,PROFA,2,0)=2,1,0)</formula>
    </cfRule>
    <cfRule type="expression" dxfId="53" priority="59">
      <formula>IF(VLOOKUP($G134,PROFA,2,0)=3,1,0)</formula>
    </cfRule>
    <cfRule type="expression" dxfId="52" priority="60">
      <formula>IF(VLOOKUP($G134,PROFA,2,0)=4,1,0)</formula>
    </cfRule>
    <cfRule type="expression" dxfId="51" priority="61">
      <formula>IF(VLOOKUP($G134,PROFA,2,0)=5,1,0)</formula>
    </cfRule>
    <cfRule type="expression" dxfId="50" priority="62">
      <formula>IF(VLOOKUP($G134,PROFA,2,0)=6,1,0)</formula>
    </cfRule>
    <cfRule type="expression" dxfId="49" priority="63">
      <formula>IF(VLOOKUP($G134,PROFA,2,0)=7,1,0)</formula>
    </cfRule>
    <cfRule type="expression" dxfId="48" priority="64">
      <formula>IF(VLOOKUP($G134,PROFA,2,0)=8,1,0)</formula>
    </cfRule>
  </conditionalFormatting>
  <conditionalFormatting sqref="G135">
    <cfRule type="expression" dxfId="47" priority="49">
      <formula>IF(VLOOKUP($G135,PROFA,2,0)=1,1,0)</formula>
    </cfRule>
    <cfRule type="expression" dxfId="46" priority="50">
      <formula>IF(VLOOKUP($G135,PROFA,2,0)=2,1,0)</formula>
    </cfRule>
    <cfRule type="expression" dxfId="45" priority="51">
      <formula>IF(VLOOKUP($G135,PROFA,2,0)=3,1,0)</formula>
    </cfRule>
    <cfRule type="expression" dxfId="44" priority="52">
      <formula>IF(VLOOKUP($G135,PROFA,2,0)=4,1,0)</formula>
    </cfRule>
    <cfRule type="expression" dxfId="43" priority="53">
      <formula>IF(VLOOKUP($G135,PROFA,2,0)=5,1,0)</formula>
    </cfRule>
    <cfRule type="expression" dxfId="42" priority="54">
      <formula>IF(VLOOKUP($G135,PROFA,2,0)=6,1,0)</formula>
    </cfRule>
    <cfRule type="expression" dxfId="41" priority="55">
      <formula>IF(VLOOKUP($G135,PROFA,2,0)=7,1,0)</formula>
    </cfRule>
    <cfRule type="expression" dxfId="40" priority="56">
      <formula>IF(VLOOKUP($G135,PROFA,2,0)=8,1,0)</formula>
    </cfRule>
  </conditionalFormatting>
  <conditionalFormatting sqref="G136">
    <cfRule type="expression" dxfId="39" priority="41">
      <formula>IF(VLOOKUP($G136,PROFA,2,0)=1,1,0)</formula>
    </cfRule>
    <cfRule type="expression" dxfId="38" priority="42">
      <formula>IF(VLOOKUP($G136,PROFA,2,0)=2,1,0)</formula>
    </cfRule>
    <cfRule type="expression" dxfId="37" priority="43">
      <formula>IF(VLOOKUP($G136,PROFA,2,0)=3,1,0)</formula>
    </cfRule>
    <cfRule type="expression" dxfId="36" priority="44">
      <formula>IF(VLOOKUP($G136,PROFA,2,0)=4,1,0)</formula>
    </cfRule>
    <cfRule type="expression" dxfId="35" priority="45">
      <formula>IF(VLOOKUP($G136,PROFA,2,0)=5,1,0)</formula>
    </cfRule>
    <cfRule type="expression" dxfId="34" priority="46">
      <formula>IF(VLOOKUP($G136,PROFA,2,0)=6,1,0)</formula>
    </cfRule>
    <cfRule type="expression" dxfId="33" priority="47">
      <formula>IF(VLOOKUP($G136,PROFA,2,0)=7,1,0)</formula>
    </cfRule>
    <cfRule type="expression" dxfId="32" priority="48">
      <formula>IF(VLOOKUP($G136,PROFA,2,0)=8,1,0)</formula>
    </cfRule>
  </conditionalFormatting>
  <conditionalFormatting sqref="G137">
    <cfRule type="expression" dxfId="31" priority="33">
      <formula>IF(VLOOKUP($G137,PROFA,2,0)=1,1,0)</formula>
    </cfRule>
    <cfRule type="expression" dxfId="30" priority="34">
      <formula>IF(VLOOKUP($G137,PROFA,2,0)=2,1,0)</formula>
    </cfRule>
    <cfRule type="expression" dxfId="29" priority="35">
      <formula>IF(VLOOKUP($G137,PROFA,2,0)=3,1,0)</formula>
    </cfRule>
    <cfRule type="expression" dxfId="28" priority="36">
      <formula>IF(VLOOKUP($G137,PROFA,2,0)=4,1,0)</formula>
    </cfRule>
    <cfRule type="expression" dxfId="27" priority="37">
      <formula>IF(VLOOKUP($G137,PROFA,2,0)=5,1,0)</formula>
    </cfRule>
    <cfRule type="expression" dxfId="26" priority="38">
      <formula>IF(VLOOKUP($G137,PROFA,2,0)=6,1,0)</formula>
    </cfRule>
    <cfRule type="expression" dxfId="25" priority="39">
      <formula>IF(VLOOKUP($G137,PROFA,2,0)=7,1,0)</formula>
    </cfRule>
    <cfRule type="expression" dxfId="24" priority="40">
      <formula>IF(VLOOKUP($G137,PROFA,2,0)=8,1,0)</formula>
    </cfRule>
  </conditionalFormatting>
  <conditionalFormatting sqref="G126">
    <cfRule type="expression" dxfId="23" priority="17">
      <formula>IF(VLOOKUP($G126,PROFA,2,0)=1,1,0)</formula>
    </cfRule>
    <cfRule type="expression" dxfId="22" priority="18">
      <formula>IF(VLOOKUP($G126,PROFA,2,0)=2,1,0)</formula>
    </cfRule>
    <cfRule type="expression" dxfId="21" priority="19">
      <formula>IF(VLOOKUP($G126,PROFA,2,0)=3,1,0)</formula>
    </cfRule>
    <cfRule type="expression" dxfId="20" priority="20">
      <formula>IF(VLOOKUP($G126,PROFA,2,0)=4,1,0)</formula>
    </cfRule>
    <cfRule type="expression" dxfId="19" priority="21">
      <formula>IF(VLOOKUP($G126,PROFA,2,0)=5,1,0)</formula>
    </cfRule>
    <cfRule type="expression" dxfId="18" priority="22">
      <formula>IF(VLOOKUP($G126,PROFA,2,0)=6,1,0)</formula>
    </cfRule>
    <cfRule type="expression" dxfId="17" priority="23">
      <formula>IF(VLOOKUP($G126,PROFA,2,0)=7,1,0)</formula>
    </cfRule>
    <cfRule type="expression" dxfId="16" priority="24">
      <formula>IF(VLOOKUP($G126,PROFA,2,0)=8,1,0)</formula>
    </cfRule>
  </conditionalFormatting>
  <conditionalFormatting sqref="G32">
    <cfRule type="expression" dxfId="15" priority="9">
      <formula>IF(VLOOKUP($G32,PROFA,2,0)=1,1,0)</formula>
    </cfRule>
    <cfRule type="expression" dxfId="14" priority="10">
      <formula>IF(VLOOKUP($G32,PROFA,2,0)=2,1,0)</formula>
    </cfRule>
    <cfRule type="expression" dxfId="13" priority="11">
      <formula>IF(VLOOKUP($G32,PROFA,2,0)=3,1,0)</formula>
    </cfRule>
    <cfRule type="expression" dxfId="12" priority="12">
      <formula>IF(VLOOKUP($G32,PROFA,2,0)=4,1,0)</formula>
    </cfRule>
    <cfRule type="expression" dxfId="11" priority="13">
      <formula>IF(VLOOKUP($G32,PROFA,2,0)=5,1,0)</formula>
    </cfRule>
    <cfRule type="expression" dxfId="10" priority="14">
      <formula>IF(VLOOKUP($G32,PROFA,2,0)=6,1,0)</formula>
    </cfRule>
    <cfRule type="expression" dxfId="9" priority="15">
      <formula>IF(VLOOKUP($G32,PROFA,2,0)=7,1,0)</formula>
    </cfRule>
    <cfRule type="expression" dxfId="8" priority="16">
      <formula>IF(VLOOKUP($G32,PROFA,2,0)=8,1,0)</formula>
    </cfRule>
  </conditionalFormatting>
  <conditionalFormatting sqref="G59">
    <cfRule type="expression" dxfId="7" priority="1">
      <formula>IF(VLOOKUP($G59,PROFA,2,0)=1,1,0)</formula>
    </cfRule>
    <cfRule type="expression" dxfId="6" priority="2">
      <formula>IF(VLOOKUP($G59,PROFA,2,0)=2,1,0)</formula>
    </cfRule>
    <cfRule type="expression" dxfId="5" priority="3">
      <formula>IF(VLOOKUP($G59,PROFA,2,0)=3,1,0)</formula>
    </cfRule>
    <cfRule type="expression" dxfId="4" priority="4">
      <formula>IF(VLOOKUP($G59,PROFA,2,0)=4,1,0)</formula>
    </cfRule>
    <cfRule type="expression" dxfId="3" priority="5">
      <formula>IF(VLOOKUP($G59,PROFA,2,0)=5,1,0)</formula>
    </cfRule>
    <cfRule type="expression" dxfId="2" priority="6">
      <formula>IF(VLOOKUP($G59,PROFA,2,0)=6,1,0)</formula>
    </cfRule>
    <cfRule type="expression" dxfId="1" priority="7">
      <formula>IF(VLOOKUP($G59,PROFA,2,0)=7,1,0)</formula>
    </cfRule>
    <cfRule type="expression" dxfId="0" priority="8">
      <formula>IF(VLOOKUP($G59,PROFA,2,0)=8,1,0)</formula>
    </cfRule>
  </conditionalFormatting>
  <dataValidations count="10">
    <dataValidation type="list" allowBlank="1" showInputMessage="1" showErrorMessage="1" sqref="AB81:AB84 AB19:AB61 AB65:AB77 AB86:AB196" xr:uid="{00000000-0002-0000-0100-000000000000}">
      <formula1>INDIRECT(VLOOKUP($B19,ACTA,2,0))</formula1>
    </dataValidation>
    <dataValidation type="date" allowBlank="1" showInputMessage="1" showErrorMessage="1" sqref="Y126:Y152 Y157:Y161 Y19:Y94 Y97:Y124 Y1048575:Y1048576 Y164:Y196 I19:J196" xr:uid="{00000000-0002-0000-0100-000001000000}">
      <formula1>43101</formula1>
      <formula2>44926</formula2>
    </dataValidation>
    <dataValidation type="list" allowBlank="1" showInputMessage="1" showErrorMessage="1" sqref="AB62:AB64 AB85 AB78:AB80" xr:uid="{00000000-0002-0000-0100-000002000000}">
      <formula1>INDIRECT(VLOOKUP($B59,ACTA,2,0))</formula1>
    </dataValidation>
    <dataValidation type="list" allowBlank="1" showInputMessage="1" showErrorMessage="1" sqref="B19:B196" xr:uid="{00000000-0002-0000-0100-000003000000}">
      <formula1>ACT</formula1>
    </dataValidation>
    <dataValidation type="list" allowBlank="1" showInputMessage="1" showErrorMessage="1" sqref="E19:E196" xr:uid="{00000000-0002-0000-0100-000004000000}">
      <formula1>"Misional,Apoyo,Estratégico,Seguimiento y Evaluación,Todos los Procesos"</formula1>
    </dataValidation>
    <dataValidation type="list" allowBlank="1" showInputMessage="1" showErrorMessage="1" sqref="F19:F196" xr:uid="{00000000-0002-0000-0100-000005000000}">
      <formula1>LIDER</formula1>
    </dataValidation>
    <dataValidation type="list" allowBlank="1" showInputMessage="1" showErrorMessage="1" sqref="G19:G196" xr:uid="{00000000-0002-0000-0100-000006000000}">
      <formula1>PROF</formula1>
    </dataValidation>
    <dataValidation type="decimal" allowBlank="1" showInputMessage="1" showErrorMessage="1" sqref="X19:X196" xr:uid="{00000000-0002-0000-0100-000007000000}">
      <formula1>0</formula1>
      <formula2>1</formula2>
    </dataValidation>
    <dataValidation type="list" allowBlank="1" showInputMessage="1" showErrorMessage="1" sqref="D19:D34 D40:D49 D52 D37 D55:D196" xr:uid="{00000000-0002-0000-0100-000008000000}">
      <formula1>PROCESO</formula1>
    </dataValidation>
    <dataValidation type="list" allowBlank="1" showInputMessage="1" showErrorMessage="1" sqref="A19:A196" xr:uid="{00000000-0002-0000-0100-000009000000}">
      <formula1>$AW$19:$AW$22</formula1>
    </dataValidation>
  </dataValidations>
  <hyperlinks>
    <hyperlink ref="Z65" r:id="rId1" xr:uid="{00000000-0004-0000-0100-000000000000}"/>
  </hyperlinks>
  <printOptions horizontalCentered="1"/>
  <pageMargins left="1.1811023622047245" right="0.39370078740157483" top="0.39370078740157483" bottom="0.39370078740157483" header="0.19685039370078741" footer="0.19685039370078741"/>
  <pageSetup paperSize="5" scale="75" pageOrder="overThenDown" orientation="landscape" r:id="rId2"/>
  <headerFooter>
    <oddFooter>&amp;R&amp;"Arial,Normal"&amp;6Página &amp;P de &amp;N</oddFooter>
  </headerFooter>
  <colBreaks count="1" manualBreakCount="1">
    <brk id="10" max="184" man="1"/>
  </colBreaks>
  <drawing r:id="rId3"/>
  <legacy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4:G25"/>
  <sheetViews>
    <sheetView showGridLines="0" topLeftCell="A4" zoomScaleNormal="100" workbookViewId="0">
      <pane ySplit="1" topLeftCell="A5" activePane="bottomLeft" state="frozen"/>
      <selection activeCell="A4" sqref="A4"/>
      <selection pane="bottomLeft" activeCell="A26" sqref="A26"/>
    </sheetView>
  </sheetViews>
  <sheetFormatPr baseColWidth="10" defaultRowHeight="15" x14ac:dyDescent="0.25"/>
  <cols>
    <col min="1" max="1" width="3.7109375" customWidth="1"/>
    <col min="2" max="4" width="15.7109375" customWidth="1"/>
    <col min="5" max="5" width="76" customWidth="1"/>
    <col min="6" max="6" width="13.5703125" style="120" customWidth="1"/>
    <col min="7" max="7" width="22.85546875" style="120" customWidth="1"/>
  </cols>
  <sheetData>
    <row r="4" spans="1:7" s="119" customFormat="1" ht="48" x14ac:dyDescent="0.25">
      <c r="A4" s="124" t="s">
        <v>398</v>
      </c>
      <c r="B4" s="124" t="s">
        <v>399</v>
      </c>
      <c r="C4" s="190" t="s">
        <v>400</v>
      </c>
      <c r="D4" s="190"/>
      <c r="E4" s="124" t="s">
        <v>401</v>
      </c>
      <c r="F4" s="124" t="s">
        <v>450</v>
      </c>
      <c r="G4" s="124" t="s">
        <v>71</v>
      </c>
    </row>
    <row r="5" spans="1:7" ht="48" x14ac:dyDescent="0.25">
      <c r="A5" s="191">
        <v>1</v>
      </c>
      <c r="B5" s="192" t="s">
        <v>395</v>
      </c>
      <c r="C5" s="121" t="s">
        <v>402</v>
      </c>
      <c r="D5" s="121" t="s">
        <v>403</v>
      </c>
      <c r="E5" s="122" t="s">
        <v>404</v>
      </c>
      <c r="F5" s="122" t="s">
        <v>448</v>
      </c>
      <c r="G5" s="122" t="s">
        <v>150</v>
      </c>
    </row>
    <row r="6" spans="1:7" ht="24" x14ac:dyDescent="0.25">
      <c r="A6" s="191"/>
      <c r="B6" s="192"/>
      <c r="C6" s="192" t="s">
        <v>405</v>
      </c>
      <c r="D6" s="192" t="s">
        <v>406</v>
      </c>
      <c r="E6" s="122" t="s">
        <v>407</v>
      </c>
      <c r="F6" s="122" t="s">
        <v>451</v>
      </c>
      <c r="G6" s="122" t="s">
        <v>150</v>
      </c>
    </row>
    <row r="7" spans="1:7" ht="24" x14ac:dyDescent="0.25">
      <c r="A7" s="191"/>
      <c r="B7" s="192"/>
      <c r="C7" s="192"/>
      <c r="D7" s="192"/>
      <c r="E7" s="122" t="s">
        <v>408</v>
      </c>
      <c r="F7" s="122" t="s">
        <v>451</v>
      </c>
      <c r="G7" s="122" t="s">
        <v>150</v>
      </c>
    </row>
    <row r="8" spans="1:7" ht="24" x14ac:dyDescent="0.25">
      <c r="A8" s="191"/>
      <c r="B8" s="192"/>
      <c r="C8" s="192"/>
      <c r="D8" s="192"/>
      <c r="E8" s="122" t="s">
        <v>409</v>
      </c>
      <c r="F8" s="122" t="s">
        <v>446</v>
      </c>
      <c r="G8" s="122" t="s">
        <v>441</v>
      </c>
    </row>
    <row r="9" spans="1:7" ht="36" x14ac:dyDescent="0.25">
      <c r="A9" s="189">
        <v>2</v>
      </c>
      <c r="B9" s="188" t="s">
        <v>396</v>
      </c>
      <c r="C9" s="188" t="s">
        <v>410</v>
      </c>
      <c r="D9" s="188" t="s">
        <v>411</v>
      </c>
      <c r="E9" s="125" t="s">
        <v>438</v>
      </c>
      <c r="F9" s="125" t="s">
        <v>445</v>
      </c>
      <c r="G9" s="125" t="s">
        <v>436</v>
      </c>
    </row>
    <row r="10" spans="1:7" x14ac:dyDescent="0.25">
      <c r="A10" s="189"/>
      <c r="B10" s="188"/>
      <c r="C10" s="188"/>
      <c r="D10" s="188"/>
      <c r="E10" s="125" t="s">
        <v>434</v>
      </c>
      <c r="F10" s="125" t="s">
        <v>446</v>
      </c>
      <c r="G10" s="125" t="s">
        <v>441</v>
      </c>
    </row>
    <row r="11" spans="1:7" ht="24" x14ac:dyDescent="0.25">
      <c r="A11" s="189"/>
      <c r="B11" s="188"/>
      <c r="C11" s="188"/>
      <c r="D11" s="188"/>
      <c r="E11" s="125" t="s">
        <v>435</v>
      </c>
      <c r="F11" s="125" t="s">
        <v>170</v>
      </c>
      <c r="G11" s="125" t="s">
        <v>150</v>
      </c>
    </row>
    <row r="12" spans="1:7" ht="24" x14ac:dyDescent="0.25">
      <c r="A12" s="189"/>
      <c r="B12" s="188"/>
      <c r="C12" s="188"/>
      <c r="D12" s="188"/>
      <c r="E12" s="125" t="s">
        <v>437</v>
      </c>
      <c r="F12" s="125" t="s">
        <v>448</v>
      </c>
      <c r="G12" s="125" t="s">
        <v>150</v>
      </c>
    </row>
    <row r="13" spans="1:7" ht="24" x14ac:dyDescent="0.25">
      <c r="A13" s="189"/>
      <c r="B13" s="188"/>
      <c r="C13" s="188"/>
      <c r="D13" s="188"/>
      <c r="E13" s="125" t="s">
        <v>439</v>
      </c>
      <c r="F13" s="125" t="s">
        <v>447</v>
      </c>
      <c r="G13" s="125" t="s">
        <v>77</v>
      </c>
    </row>
    <row r="14" spans="1:7" ht="72" x14ac:dyDescent="0.25">
      <c r="A14" s="189"/>
      <c r="B14" s="188"/>
      <c r="C14" s="126" t="s">
        <v>412</v>
      </c>
      <c r="D14" s="126" t="s">
        <v>454</v>
      </c>
      <c r="E14" s="125" t="s">
        <v>413</v>
      </c>
      <c r="F14" s="125" t="s">
        <v>449</v>
      </c>
      <c r="G14" s="125" t="s">
        <v>89</v>
      </c>
    </row>
    <row r="15" spans="1:7" ht="48" x14ac:dyDescent="0.25">
      <c r="A15" s="189"/>
      <c r="B15" s="188"/>
      <c r="C15" s="126" t="s">
        <v>414</v>
      </c>
      <c r="D15" s="126" t="s">
        <v>415</v>
      </c>
      <c r="E15" s="125" t="s">
        <v>416</v>
      </c>
      <c r="F15" s="125" t="s">
        <v>447</v>
      </c>
      <c r="G15" s="125" t="s">
        <v>77</v>
      </c>
    </row>
    <row r="16" spans="1:7" ht="192" x14ac:dyDescent="0.25">
      <c r="A16" s="189"/>
      <c r="B16" s="188"/>
      <c r="C16" s="126" t="s">
        <v>417</v>
      </c>
      <c r="D16" s="126" t="s">
        <v>418</v>
      </c>
      <c r="E16" s="125" t="s">
        <v>419</v>
      </c>
      <c r="F16" s="125" t="s">
        <v>447</v>
      </c>
      <c r="G16" s="125" t="s">
        <v>77</v>
      </c>
    </row>
    <row r="17" spans="1:7" ht="192" x14ac:dyDescent="0.25">
      <c r="A17" s="189"/>
      <c r="B17" s="188"/>
      <c r="C17" s="126" t="s">
        <v>420</v>
      </c>
      <c r="D17" s="126" t="s">
        <v>421</v>
      </c>
      <c r="E17" s="125" t="s">
        <v>422</v>
      </c>
      <c r="F17" s="125" t="s">
        <v>453</v>
      </c>
      <c r="G17" s="125" t="s">
        <v>77</v>
      </c>
    </row>
    <row r="18" spans="1:7" ht="204" x14ac:dyDescent="0.25">
      <c r="A18" s="189"/>
      <c r="B18" s="188"/>
      <c r="C18" s="126" t="s">
        <v>455</v>
      </c>
      <c r="D18" s="126" t="s">
        <v>423</v>
      </c>
      <c r="E18" s="125" t="s">
        <v>424</v>
      </c>
      <c r="F18" s="125" t="s">
        <v>175</v>
      </c>
      <c r="G18" s="125" t="s">
        <v>440</v>
      </c>
    </row>
    <row r="19" spans="1:7" ht="252" x14ac:dyDescent="0.25">
      <c r="A19" s="123">
        <v>3</v>
      </c>
      <c r="B19" s="121" t="s">
        <v>397</v>
      </c>
      <c r="C19" s="121" t="s">
        <v>442</v>
      </c>
      <c r="D19" s="121"/>
      <c r="E19" s="122" t="s">
        <v>433</v>
      </c>
      <c r="F19" s="122" t="s">
        <v>453</v>
      </c>
      <c r="G19" s="122" t="s">
        <v>74</v>
      </c>
    </row>
    <row r="20" spans="1:7" ht="72" x14ac:dyDescent="0.25">
      <c r="A20" s="189">
        <v>4</v>
      </c>
      <c r="B20" s="188" t="s">
        <v>431</v>
      </c>
      <c r="C20" s="126" t="s">
        <v>428</v>
      </c>
      <c r="D20" s="126"/>
      <c r="E20" s="125" t="s">
        <v>426</v>
      </c>
      <c r="F20" s="125" t="s">
        <v>452</v>
      </c>
      <c r="G20" s="125" t="s">
        <v>90</v>
      </c>
    </row>
    <row r="21" spans="1:7" ht="60" x14ac:dyDescent="0.25">
      <c r="A21" s="189"/>
      <c r="B21" s="188"/>
      <c r="C21" s="126" t="s">
        <v>429</v>
      </c>
      <c r="D21" s="126"/>
      <c r="E21" s="125" t="s">
        <v>427</v>
      </c>
      <c r="F21" s="125" t="s">
        <v>452</v>
      </c>
      <c r="G21" s="125" t="s">
        <v>90</v>
      </c>
    </row>
    <row r="22" spans="1:7" ht="36" x14ac:dyDescent="0.25">
      <c r="A22" s="189"/>
      <c r="B22" s="188"/>
      <c r="C22" s="126" t="s">
        <v>430</v>
      </c>
      <c r="D22" s="126"/>
      <c r="E22" s="125" t="s">
        <v>456</v>
      </c>
      <c r="F22" s="125" t="s">
        <v>452</v>
      </c>
      <c r="G22" s="125" t="s">
        <v>90</v>
      </c>
    </row>
    <row r="23" spans="1:7" x14ac:dyDescent="0.25">
      <c r="A23" s="127" t="s">
        <v>458</v>
      </c>
    </row>
    <row r="24" spans="1:7" x14ac:dyDescent="0.25">
      <c r="A24" s="127" t="s">
        <v>457</v>
      </c>
    </row>
    <row r="25" spans="1:7" x14ac:dyDescent="0.25">
      <c r="A25" s="127" t="s">
        <v>459</v>
      </c>
    </row>
  </sheetData>
  <autoFilter ref="A4:G22" xr:uid="{C9CE46C1-C519-49D4-A905-7548475AC11E}">
    <filterColumn colId="2" showButton="0"/>
  </autoFilter>
  <mergeCells count="11">
    <mergeCell ref="C4:D4"/>
    <mergeCell ref="A5:A8"/>
    <mergeCell ref="B5:B8"/>
    <mergeCell ref="C6:C8"/>
    <mergeCell ref="D6:D8"/>
    <mergeCell ref="B20:B22"/>
    <mergeCell ref="A20:A22"/>
    <mergeCell ref="A9:A18"/>
    <mergeCell ref="B9:B18"/>
    <mergeCell ref="D9:D13"/>
    <mergeCell ref="C9:C13"/>
  </mergeCells>
  <printOptions horizontalCentered="1" verticalCentered="1"/>
  <pageMargins left="0.39370078740157483" right="0.39370078740157483" top="0.39370078740157483" bottom="0.39370078740157483" header="0.19685039370078741" footer="0.19685039370078741"/>
  <pageSetup scale="75" orientation="landscape" r:id="rId1"/>
  <headerFooter>
    <oddFooter>&amp;R&amp;"Arial,Normal"&amp;7Página &amp;P de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3"/>
  <dimension ref="A3:E154"/>
  <sheetViews>
    <sheetView topLeftCell="A13" zoomScaleNormal="100" workbookViewId="0">
      <selection activeCell="C27" sqref="C27"/>
    </sheetView>
  </sheetViews>
  <sheetFormatPr baseColWidth="10" defaultRowHeight="15" x14ac:dyDescent="0.25"/>
  <cols>
    <col min="1" max="1" width="56" customWidth="1"/>
    <col min="2" max="3" width="34.28515625" customWidth="1"/>
  </cols>
  <sheetData>
    <row r="3" spans="1:5" x14ac:dyDescent="0.25">
      <c r="A3" s="30" t="s">
        <v>54</v>
      </c>
      <c r="B3" s="30" t="s">
        <v>6</v>
      </c>
      <c r="C3" s="30" t="s">
        <v>207</v>
      </c>
      <c r="D3" s="29"/>
      <c r="E3" s="29"/>
    </row>
    <row r="4" spans="1:5" x14ac:dyDescent="0.25">
      <c r="A4" s="32" t="s">
        <v>51</v>
      </c>
      <c r="B4" s="32" t="s">
        <v>62</v>
      </c>
      <c r="C4" s="32" t="s">
        <v>167</v>
      </c>
      <c r="D4" s="32"/>
      <c r="E4" s="33">
        <v>0.16</v>
      </c>
    </row>
    <row r="5" spans="1:5" x14ac:dyDescent="0.25">
      <c r="A5" s="34" t="s">
        <v>53</v>
      </c>
      <c r="B5" s="34" t="s">
        <v>63</v>
      </c>
      <c r="C5" s="34" t="s">
        <v>164</v>
      </c>
      <c r="D5" s="34"/>
      <c r="E5" s="35">
        <v>0.12</v>
      </c>
    </row>
    <row r="6" spans="1:5" x14ac:dyDescent="0.25">
      <c r="A6" s="34" t="s">
        <v>45</v>
      </c>
      <c r="B6" s="34" t="s">
        <v>64</v>
      </c>
      <c r="C6" s="34" t="s">
        <v>164</v>
      </c>
      <c r="D6" s="34"/>
      <c r="E6" s="35">
        <v>0.12</v>
      </c>
    </row>
    <row r="7" spans="1:5" x14ac:dyDescent="0.25">
      <c r="A7" s="36" t="s">
        <v>52</v>
      </c>
      <c r="B7" s="36" t="s">
        <v>65</v>
      </c>
      <c r="C7" s="36" t="s">
        <v>165</v>
      </c>
      <c r="D7" s="36"/>
      <c r="E7" s="37">
        <v>0.12</v>
      </c>
    </row>
    <row r="8" spans="1:5" x14ac:dyDescent="0.25">
      <c r="A8" s="32" t="s">
        <v>44</v>
      </c>
      <c r="B8" s="32" t="s">
        <v>66</v>
      </c>
      <c r="C8" s="32" t="s">
        <v>167</v>
      </c>
      <c r="D8" s="32"/>
      <c r="E8" s="33">
        <v>0.12</v>
      </c>
    </row>
    <row r="9" spans="1:5" x14ac:dyDescent="0.25">
      <c r="A9" s="38" t="s">
        <v>43</v>
      </c>
      <c r="B9" s="38" t="s">
        <v>67</v>
      </c>
      <c r="C9" s="38" t="s">
        <v>163</v>
      </c>
      <c r="D9" s="38"/>
      <c r="E9" s="39">
        <v>0.12</v>
      </c>
    </row>
    <row r="10" spans="1:5" x14ac:dyDescent="0.25">
      <c r="A10" s="40" t="s">
        <v>46</v>
      </c>
      <c r="B10" s="40" t="s">
        <v>68</v>
      </c>
      <c r="C10" s="40" t="s">
        <v>166</v>
      </c>
      <c r="D10" s="40"/>
      <c r="E10" s="41">
        <v>0.12</v>
      </c>
    </row>
    <row r="11" spans="1:5" x14ac:dyDescent="0.25">
      <c r="A11" s="32" t="s">
        <v>47</v>
      </c>
      <c r="B11" s="32" t="s">
        <v>69</v>
      </c>
      <c r="C11" s="32" t="s">
        <v>167</v>
      </c>
      <c r="D11" s="32"/>
      <c r="E11" s="33">
        <v>0.12</v>
      </c>
    </row>
    <row r="12" spans="1:5" x14ac:dyDescent="0.25">
      <c r="A12" s="29"/>
      <c r="B12" s="29"/>
      <c r="C12" s="29"/>
      <c r="D12" s="29"/>
      <c r="E12" s="31">
        <f>SUM(E4:E11)</f>
        <v>1</v>
      </c>
    </row>
    <row r="14" spans="1:5" x14ac:dyDescent="0.25">
      <c r="A14" s="5" t="s">
        <v>55</v>
      </c>
    </row>
    <row r="15" spans="1:5" ht="30" x14ac:dyDescent="0.25">
      <c r="A15" s="6" t="s">
        <v>177</v>
      </c>
    </row>
    <row r="16" spans="1:5" x14ac:dyDescent="0.25">
      <c r="A16" s="6"/>
    </row>
    <row r="18" spans="1:3" x14ac:dyDescent="0.25">
      <c r="A18" s="5" t="s">
        <v>49</v>
      </c>
      <c r="B18" t="s">
        <v>122</v>
      </c>
      <c r="C18" t="s">
        <v>123</v>
      </c>
    </row>
    <row r="19" spans="1:3" x14ac:dyDescent="0.25">
      <c r="A19" s="73" t="s">
        <v>48</v>
      </c>
      <c r="B19" s="73">
        <v>1</v>
      </c>
      <c r="C19" s="73" t="s">
        <v>171</v>
      </c>
    </row>
    <row r="20" spans="1:3" x14ac:dyDescent="0.25">
      <c r="A20" s="74" t="s">
        <v>219</v>
      </c>
      <c r="B20" s="74">
        <v>2</v>
      </c>
      <c r="C20" s="74" t="s">
        <v>173</v>
      </c>
    </row>
    <row r="21" spans="1:3" x14ac:dyDescent="0.25">
      <c r="A21" s="75" t="s">
        <v>464</v>
      </c>
      <c r="B21" s="75">
        <v>3</v>
      </c>
      <c r="C21" s="75" t="s">
        <v>121</v>
      </c>
    </row>
    <row r="22" spans="1:3" x14ac:dyDescent="0.25">
      <c r="A22" s="76" t="s">
        <v>169</v>
      </c>
      <c r="B22" s="76">
        <v>4</v>
      </c>
      <c r="C22" s="76" t="s">
        <v>174</v>
      </c>
    </row>
    <row r="23" spans="1:3" x14ac:dyDescent="0.25">
      <c r="A23" s="77" t="s">
        <v>229</v>
      </c>
      <c r="B23" s="77">
        <v>5</v>
      </c>
      <c r="C23" s="77" t="s">
        <v>175</v>
      </c>
    </row>
    <row r="24" spans="1:3" x14ac:dyDescent="0.25">
      <c r="A24" s="78" t="s">
        <v>168</v>
      </c>
      <c r="B24" s="78">
        <v>6</v>
      </c>
      <c r="C24" s="78" t="s">
        <v>172</v>
      </c>
    </row>
    <row r="25" spans="1:3" x14ac:dyDescent="0.25">
      <c r="A25" s="72" t="s">
        <v>465</v>
      </c>
      <c r="B25" s="72">
        <v>7</v>
      </c>
      <c r="C25" s="72" t="s">
        <v>170</v>
      </c>
    </row>
    <row r="26" spans="1:3" x14ac:dyDescent="0.25">
      <c r="A26" s="153" t="s">
        <v>466</v>
      </c>
      <c r="B26" s="153">
        <v>9</v>
      </c>
      <c r="C26" s="153" t="s">
        <v>449</v>
      </c>
    </row>
    <row r="27" spans="1:3" x14ac:dyDescent="0.25">
      <c r="A27" s="79" t="s">
        <v>42</v>
      </c>
      <c r="B27" s="79">
        <v>8</v>
      </c>
      <c r="C27" s="79" t="s">
        <v>220</v>
      </c>
    </row>
    <row r="28" spans="1:3" x14ac:dyDescent="0.25">
      <c r="A28" s="80" t="s">
        <v>156</v>
      </c>
      <c r="B28" s="80"/>
      <c r="C28" s="80"/>
    </row>
    <row r="29" spans="1:3" x14ac:dyDescent="0.25">
      <c r="A29" s="80" t="s">
        <v>70</v>
      </c>
      <c r="B29" s="80" t="s">
        <v>50</v>
      </c>
      <c r="C29" s="80"/>
    </row>
    <row r="32" spans="1:3" x14ac:dyDescent="0.25">
      <c r="A32" s="5" t="s">
        <v>51</v>
      </c>
      <c r="B32" s="5" t="str">
        <f>VLOOKUP(A32,ACTA,2,0)</f>
        <v>CRITERIO1</v>
      </c>
    </row>
    <row r="33" spans="1:3" x14ac:dyDescent="0.25">
      <c r="A33" t="s">
        <v>106</v>
      </c>
      <c r="B33" s="7">
        <f>C33</f>
        <v>0.06</v>
      </c>
      <c r="C33" s="7">
        <v>0.06</v>
      </c>
    </row>
    <row r="34" spans="1:3" x14ac:dyDescent="0.25">
      <c r="A34" t="s">
        <v>105</v>
      </c>
      <c r="B34" s="7">
        <f>B33+C34</f>
        <v>0.1</v>
      </c>
      <c r="C34" s="7">
        <v>0.04</v>
      </c>
    </row>
    <row r="35" spans="1:3" x14ac:dyDescent="0.25">
      <c r="A35" t="s">
        <v>104</v>
      </c>
      <c r="B35" s="7">
        <f t="shared" ref="B35:B46" si="0">B34+C35</f>
        <v>0.11</v>
      </c>
      <c r="C35" s="7">
        <v>0.01</v>
      </c>
    </row>
    <row r="36" spans="1:3" x14ac:dyDescent="0.25">
      <c r="A36" t="s">
        <v>112</v>
      </c>
      <c r="B36" s="7">
        <f t="shared" si="0"/>
        <v>0.12</v>
      </c>
      <c r="C36" s="7">
        <v>0.01</v>
      </c>
    </row>
    <row r="37" spans="1:3" x14ac:dyDescent="0.25">
      <c r="A37" t="s">
        <v>107</v>
      </c>
      <c r="B37" s="7">
        <f t="shared" si="0"/>
        <v>0.37</v>
      </c>
      <c r="C37" s="7">
        <v>0.25</v>
      </c>
    </row>
    <row r="38" spans="1:3" x14ac:dyDescent="0.25">
      <c r="A38" t="s">
        <v>108</v>
      </c>
      <c r="B38" s="7">
        <f t="shared" si="0"/>
        <v>0.62</v>
      </c>
      <c r="C38" s="7">
        <v>0.25</v>
      </c>
    </row>
    <row r="39" spans="1:3" x14ac:dyDescent="0.25">
      <c r="A39" t="s">
        <v>113</v>
      </c>
      <c r="B39" s="7">
        <f t="shared" si="0"/>
        <v>0.72</v>
      </c>
      <c r="C39" s="7">
        <v>0.1</v>
      </c>
    </row>
    <row r="40" spans="1:3" x14ac:dyDescent="0.25">
      <c r="A40" t="s">
        <v>110</v>
      </c>
      <c r="B40" s="7">
        <f t="shared" si="0"/>
        <v>0.77</v>
      </c>
      <c r="C40" s="7">
        <v>0.05</v>
      </c>
    </row>
    <row r="41" spans="1:3" x14ac:dyDescent="0.25">
      <c r="A41" t="s">
        <v>109</v>
      </c>
      <c r="B41" s="7">
        <f t="shared" si="0"/>
        <v>0.78</v>
      </c>
      <c r="C41" s="7">
        <v>0.01</v>
      </c>
    </row>
    <row r="42" spans="1:3" x14ac:dyDescent="0.25">
      <c r="A42" t="s">
        <v>111</v>
      </c>
      <c r="B42" s="7">
        <f t="shared" si="0"/>
        <v>0.83000000000000007</v>
      </c>
      <c r="C42" s="7">
        <v>0.05</v>
      </c>
    </row>
    <row r="43" spans="1:3" x14ac:dyDescent="0.25">
      <c r="A43" t="s">
        <v>114</v>
      </c>
      <c r="B43" s="7">
        <f t="shared" si="0"/>
        <v>0.88000000000000012</v>
      </c>
      <c r="C43" s="7">
        <v>0.05</v>
      </c>
    </row>
    <row r="44" spans="1:3" x14ac:dyDescent="0.25">
      <c r="A44" t="s">
        <v>115</v>
      </c>
      <c r="B44" s="7">
        <f t="shared" si="0"/>
        <v>0.94000000000000017</v>
      </c>
      <c r="C44" s="7">
        <v>0.06</v>
      </c>
    </row>
    <row r="45" spans="1:3" x14ac:dyDescent="0.25">
      <c r="A45" t="s">
        <v>116</v>
      </c>
      <c r="B45" s="7">
        <f t="shared" si="0"/>
        <v>0.95000000000000018</v>
      </c>
      <c r="C45" s="7">
        <v>0.01</v>
      </c>
    </row>
    <row r="46" spans="1:3" x14ac:dyDescent="0.25">
      <c r="A46" t="s">
        <v>189</v>
      </c>
      <c r="B46" s="7">
        <f t="shared" si="0"/>
        <v>1.0000000000000002</v>
      </c>
      <c r="C46" s="7">
        <v>0.05</v>
      </c>
    </row>
    <row r="47" spans="1:3" x14ac:dyDescent="0.25">
      <c r="C47" s="7">
        <f>SUM(C33:C46)</f>
        <v>1.0000000000000002</v>
      </c>
    </row>
    <row r="49" spans="1:3" x14ac:dyDescent="0.25">
      <c r="A49" s="5" t="s">
        <v>53</v>
      </c>
      <c r="B49" s="5" t="str">
        <f>VLOOKUP(A49,ACTA,2,0)</f>
        <v>CRITERIO2</v>
      </c>
    </row>
    <row r="50" spans="1:3" x14ac:dyDescent="0.25">
      <c r="A50" t="s">
        <v>179</v>
      </c>
      <c r="B50" s="7">
        <f>C50</f>
        <v>0.05</v>
      </c>
      <c r="C50" s="7">
        <v>0.05</v>
      </c>
    </row>
    <row r="51" spans="1:3" x14ac:dyDescent="0.25">
      <c r="A51" t="s">
        <v>178</v>
      </c>
      <c r="B51" s="7">
        <f>B50+C51</f>
        <v>0.55000000000000004</v>
      </c>
      <c r="C51" s="7">
        <v>0.5</v>
      </c>
    </row>
    <row r="52" spans="1:3" x14ac:dyDescent="0.25">
      <c r="A52" t="s">
        <v>180</v>
      </c>
      <c r="B52" s="7">
        <f>B51+C52</f>
        <v>0.95000000000000007</v>
      </c>
      <c r="C52" s="7">
        <v>0.4</v>
      </c>
    </row>
    <row r="53" spans="1:3" x14ac:dyDescent="0.25">
      <c r="A53" t="s">
        <v>181</v>
      </c>
      <c r="B53" s="7">
        <f>B52+C53</f>
        <v>1</v>
      </c>
      <c r="C53" s="7">
        <v>0.05</v>
      </c>
    </row>
    <row r="54" spans="1:3" x14ac:dyDescent="0.25">
      <c r="B54" s="7"/>
      <c r="C54" s="7">
        <f>SUM(C50:C53)</f>
        <v>1</v>
      </c>
    </row>
    <row r="55" spans="1:3" x14ac:dyDescent="0.25">
      <c r="B55" s="7"/>
    </row>
    <row r="58" spans="1:3" x14ac:dyDescent="0.25">
      <c r="A58" s="5" t="s">
        <v>45</v>
      </c>
      <c r="B58" s="5" t="str">
        <f>VLOOKUP(A58,ACTA,2,0)</f>
        <v>CRITERIO3</v>
      </c>
    </row>
    <row r="59" spans="1:3" x14ac:dyDescent="0.25">
      <c r="A59" t="s">
        <v>60</v>
      </c>
      <c r="B59" s="7">
        <f>C59</f>
        <v>0.1</v>
      </c>
      <c r="C59" s="7">
        <v>0.1</v>
      </c>
    </row>
    <row r="60" spans="1:3" x14ac:dyDescent="0.25">
      <c r="A60" t="s">
        <v>61</v>
      </c>
      <c r="B60" s="7">
        <f>B59+C60</f>
        <v>0.79999999999999993</v>
      </c>
      <c r="C60" s="7">
        <v>0.7</v>
      </c>
    </row>
    <row r="61" spans="1:3" x14ac:dyDescent="0.25">
      <c r="A61" t="s">
        <v>58</v>
      </c>
      <c r="B61" s="7">
        <f>B60+C61</f>
        <v>1</v>
      </c>
      <c r="C61" s="7">
        <v>0.2</v>
      </c>
    </row>
    <row r="62" spans="1:3" x14ac:dyDescent="0.25">
      <c r="B62" s="7"/>
      <c r="C62" s="7">
        <f>SUM(C59:C61)</f>
        <v>1</v>
      </c>
    </row>
    <row r="63" spans="1:3" x14ac:dyDescent="0.25">
      <c r="B63" s="7"/>
    </row>
    <row r="66" spans="1:3" x14ac:dyDescent="0.25">
      <c r="A66" s="5" t="s">
        <v>52</v>
      </c>
      <c r="B66" s="5" t="str">
        <f>VLOOKUP(A66,ACTA,2,0)</f>
        <v>CRITERIO4</v>
      </c>
    </row>
    <row r="67" spans="1:3" x14ac:dyDescent="0.25">
      <c r="A67" t="s">
        <v>182</v>
      </c>
      <c r="B67" s="7">
        <f>C67</f>
        <v>0.15</v>
      </c>
      <c r="C67" s="7">
        <v>0.15</v>
      </c>
    </row>
    <row r="68" spans="1:3" x14ac:dyDescent="0.25">
      <c r="A68" t="s">
        <v>183</v>
      </c>
      <c r="B68" s="7">
        <f>B67+C68</f>
        <v>0.3</v>
      </c>
      <c r="C68" s="7">
        <v>0.15</v>
      </c>
    </row>
    <row r="69" spans="1:3" x14ac:dyDescent="0.25">
      <c r="A69" t="s">
        <v>104</v>
      </c>
      <c r="B69" s="7">
        <f t="shared" ref="B69:B75" si="1">B68+C69</f>
        <v>0.31</v>
      </c>
      <c r="C69" s="7">
        <v>0.01</v>
      </c>
    </row>
    <row r="70" spans="1:3" x14ac:dyDescent="0.25">
      <c r="A70" t="s">
        <v>184</v>
      </c>
      <c r="B70" s="7">
        <f t="shared" si="1"/>
        <v>0.49</v>
      </c>
      <c r="C70" s="7">
        <v>0.18</v>
      </c>
    </row>
    <row r="71" spans="1:3" x14ac:dyDescent="0.25">
      <c r="A71" t="s">
        <v>108</v>
      </c>
      <c r="B71" s="7">
        <f t="shared" si="1"/>
        <v>0.66999999999999993</v>
      </c>
      <c r="C71" s="7">
        <v>0.18</v>
      </c>
    </row>
    <row r="72" spans="1:3" x14ac:dyDescent="0.25">
      <c r="A72" t="s">
        <v>185</v>
      </c>
      <c r="B72" s="7">
        <f t="shared" si="1"/>
        <v>0.84999999999999987</v>
      </c>
      <c r="C72" s="7">
        <v>0.18</v>
      </c>
    </row>
    <row r="73" spans="1:3" x14ac:dyDescent="0.25">
      <c r="A73" t="s">
        <v>186</v>
      </c>
      <c r="B73" s="7">
        <f t="shared" si="1"/>
        <v>0.93999999999999984</v>
      </c>
      <c r="C73" s="7">
        <v>0.09</v>
      </c>
    </row>
    <row r="74" spans="1:3" x14ac:dyDescent="0.25">
      <c r="A74" t="s">
        <v>187</v>
      </c>
      <c r="B74" s="7">
        <f t="shared" si="1"/>
        <v>0.94999999999999984</v>
      </c>
      <c r="C74" s="7">
        <v>0.01</v>
      </c>
    </row>
    <row r="75" spans="1:3" x14ac:dyDescent="0.25">
      <c r="A75" t="s">
        <v>188</v>
      </c>
      <c r="B75" s="7">
        <f t="shared" si="1"/>
        <v>0.99999999999999989</v>
      </c>
      <c r="C75" s="7">
        <v>0.05</v>
      </c>
    </row>
    <row r="76" spans="1:3" x14ac:dyDescent="0.25">
      <c r="B76" s="7"/>
      <c r="C76" s="7">
        <f>SUM(C67:C75)</f>
        <v>0.99999999999999989</v>
      </c>
    </row>
    <row r="77" spans="1:3" x14ac:dyDescent="0.25">
      <c r="B77" s="7"/>
    </row>
    <row r="80" spans="1:3" x14ac:dyDescent="0.25">
      <c r="A80" s="5" t="s">
        <v>44</v>
      </c>
      <c r="B80" s="5" t="str">
        <f>VLOOKUP(A80,ACTA,2,0)</f>
        <v>CRITERIO5</v>
      </c>
    </row>
    <row r="81" spans="1:3" x14ac:dyDescent="0.25">
      <c r="A81" t="s">
        <v>182</v>
      </c>
      <c r="B81" s="7">
        <f>C81</f>
        <v>0.15</v>
      </c>
      <c r="C81" s="7">
        <v>0.15</v>
      </c>
    </row>
    <row r="82" spans="1:3" x14ac:dyDescent="0.25">
      <c r="A82" t="s">
        <v>190</v>
      </c>
      <c r="B82" s="7">
        <f>B81+C82</f>
        <v>0.3</v>
      </c>
      <c r="C82" s="7">
        <v>0.15</v>
      </c>
    </row>
    <row r="83" spans="1:3" x14ac:dyDescent="0.25">
      <c r="A83" t="s">
        <v>104</v>
      </c>
      <c r="B83" s="7">
        <f t="shared" ref="B83:B89" si="2">B82+C83</f>
        <v>0.31</v>
      </c>
      <c r="C83" s="7">
        <v>0.01</v>
      </c>
    </row>
    <row r="84" spans="1:3" x14ac:dyDescent="0.25">
      <c r="A84" t="s">
        <v>184</v>
      </c>
      <c r="B84" s="7">
        <f t="shared" si="2"/>
        <v>0.49</v>
      </c>
      <c r="C84" s="7">
        <v>0.18</v>
      </c>
    </row>
    <row r="85" spans="1:3" x14ac:dyDescent="0.25">
      <c r="A85" t="s">
        <v>108</v>
      </c>
      <c r="B85" s="7">
        <f t="shared" si="2"/>
        <v>0.66999999999999993</v>
      </c>
      <c r="C85" s="7">
        <v>0.18</v>
      </c>
    </row>
    <row r="86" spans="1:3" x14ac:dyDescent="0.25">
      <c r="A86" t="s">
        <v>185</v>
      </c>
      <c r="B86" s="7">
        <f t="shared" si="2"/>
        <v>0.84999999999999987</v>
      </c>
      <c r="C86" s="7">
        <v>0.18</v>
      </c>
    </row>
    <row r="87" spans="1:3" x14ac:dyDescent="0.25">
      <c r="A87" t="s">
        <v>186</v>
      </c>
      <c r="B87" s="7">
        <f t="shared" si="2"/>
        <v>0.93999999999999984</v>
      </c>
      <c r="C87" s="7">
        <v>0.09</v>
      </c>
    </row>
    <row r="88" spans="1:3" x14ac:dyDescent="0.25">
      <c r="A88" t="s">
        <v>187</v>
      </c>
      <c r="B88" s="7">
        <f t="shared" si="2"/>
        <v>0.94999999999999984</v>
      </c>
      <c r="C88" s="7">
        <v>0.01</v>
      </c>
    </row>
    <row r="89" spans="1:3" x14ac:dyDescent="0.25">
      <c r="A89" t="s">
        <v>188</v>
      </c>
      <c r="B89" s="7">
        <f t="shared" si="2"/>
        <v>0.99999999999999989</v>
      </c>
      <c r="C89" s="7">
        <v>0.05</v>
      </c>
    </row>
    <row r="90" spans="1:3" x14ac:dyDescent="0.25">
      <c r="B90" s="7"/>
      <c r="C90" s="7">
        <f>SUM(C81:C89)</f>
        <v>0.99999999999999989</v>
      </c>
    </row>
    <row r="91" spans="1:3" x14ac:dyDescent="0.25">
      <c r="B91" s="7"/>
    </row>
    <row r="94" spans="1:3" x14ac:dyDescent="0.25">
      <c r="A94" s="5" t="s">
        <v>43</v>
      </c>
      <c r="B94" s="5" t="str">
        <f>VLOOKUP(A94,ACTA,2,0)</f>
        <v>CRITERIO6</v>
      </c>
    </row>
    <row r="95" spans="1:3" x14ac:dyDescent="0.25">
      <c r="A95" s="29" t="s">
        <v>191</v>
      </c>
      <c r="B95" s="7">
        <f>C95</f>
        <v>0.15</v>
      </c>
      <c r="C95" s="7">
        <v>0.15</v>
      </c>
    </row>
    <row r="96" spans="1:3" x14ac:dyDescent="0.25">
      <c r="A96" s="29" t="s">
        <v>192</v>
      </c>
      <c r="B96" s="7">
        <f>B95+C96</f>
        <v>0.3</v>
      </c>
      <c r="C96" s="7">
        <v>0.15</v>
      </c>
    </row>
    <row r="97" spans="1:3" x14ac:dyDescent="0.25">
      <c r="A97" s="29" t="s">
        <v>104</v>
      </c>
      <c r="B97" s="7">
        <f t="shared" ref="B97:B102" si="3">B96+C97</f>
        <v>0.31</v>
      </c>
      <c r="C97" s="7">
        <v>0.01</v>
      </c>
    </row>
    <row r="98" spans="1:3" x14ac:dyDescent="0.25">
      <c r="A98" s="29" t="s">
        <v>59</v>
      </c>
      <c r="B98" s="7">
        <f t="shared" si="3"/>
        <v>0.56000000000000005</v>
      </c>
      <c r="C98" s="7">
        <v>0.25</v>
      </c>
    </row>
    <row r="99" spans="1:3" x14ac:dyDescent="0.25">
      <c r="A99" s="29" t="s">
        <v>193</v>
      </c>
      <c r="B99" s="7">
        <f t="shared" si="3"/>
        <v>0.81</v>
      </c>
      <c r="C99" s="7">
        <v>0.25</v>
      </c>
    </row>
    <row r="100" spans="1:3" x14ac:dyDescent="0.25">
      <c r="A100" s="29" t="s">
        <v>186</v>
      </c>
      <c r="B100" s="7">
        <f t="shared" si="3"/>
        <v>0.9</v>
      </c>
      <c r="C100" s="7">
        <v>0.09</v>
      </c>
    </row>
    <row r="101" spans="1:3" x14ac:dyDescent="0.25">
      <c r="A101" s="29" t="s">
        <v>187</v>
      </c>
      <c r="B101" s="7">
        <f t="shared" si="3"/>
        <v>0.91</v>
      </c>
      <c r="C101" s="7">
        <v>0.01</v>
      </c>
    </row>
    <row r="102" spans="1:3" x14ac:dyDescent="0.25">
      <c r="A102" s="29" t="s">
        <v>194</v>
      </c>
      <c r="B102" s="7">
        <f t="shared" si="3"/>
        <v>1</v>
      </c>
      <c r="C102" s="7">
        <v>0.09</v>
      </c>
    </row>
    <row r="103" spans="1:3" x14ac:dyDescent="0.25">
      <c r="A103" s="29"/>
      <c r="B103" s="7"/>
      <c r="C103" s="7">
        <f>SUM(C95:C102)</f>
        <v>1</v>
      </c>
    </row>
    <row r="104" spans="1:3" x14ac:dyDescent="0.25">
      <c r="A104" s="29"/>
      <c r="B104" s="7"/>
    </row>
    <row r="107" spans="1:3" x14ac:dyDescent="0.25">
      <c r="A107" s="5" t="s">
        <v>46</v>
      </c>
      <c r="B107" s="5" t="str">
        <f>VLOOKUP(A107,ACTA,2,0)</f>
        <v>CRITERIO7</v>
      </c>
    </row>
    <row r="108" spans="1:3" x14ac:dyDescent="0.25">
      <c r="A108" t="s">
        <v>159</v>
      </c>
      <c r="B108" s="7">
        <f>C108</f>
        <v>0.1</v>
      </c>
      <c r="C108" s="7">
        <v>0.1</v>
      </c>
    </row>
    <row r="109" spans="1:3" x14ac:dyDescent="0.25">
      <c r="A109" t="s">
        <v>160</v>
      </c>
      <c r="B109" s="7">
        <f>B108+C109</f>
        <v>0.5</v>
      </c>
      <c r="C109" s="7">
        <v>0.4</v>
      </c>
    </row>
    <row r="110" spans="1:3" x14ac:dyDescent="0.25">
      <c r="A110" t="s">
        <v>161</v>
      </c>
      <c r="B110" s="7">
        <f>B109+C110</f>
        <v>0.8</v>
      </c>
      <c r="C110" s="7">
        <v>0.3</v>
      </c>
    </row>
    <row r="111" spans="1:3" x14ac:dyDescent="0.25">
      <c r="A111" t="s">
        <v>162</v>
      </c>
      <c r="B111" s="7">
        <f>B110+C111</f>
        <v>1</v>
      </c>
      <c r="C111" s="7">
        <v>0.2</v>
      </c>
    </row>
    <row r="112" spans="1:3" x14ac:dyDescent="0.25">
      <c r="B112" s="7"/>
      <c r="C112" s="7">
        <f>SUM(C108:C111)</f>
        <v>1</v>
      </c>
    </row>
    <row r="113" spans="1:3" x14ac:dyDescent="0.25">
      <c r="B113" s="7"/>
    </row>
    <row r="114" spans="1:3" x14ac:dyDescent="0.25">
      <c r="B114" s="7"/>
    </row>
    <row r="116" spans="1:3" x14ac:dyDescent="0.25">
      <c r="A116" s="5" t="s">
        <v>47</v>
      </c>
      <c r="B116" s="5" t="str">
        <f>VLOOKUP(A116,ACTA,2,0)</f>
        <v>CRITERIO8</v>
      </c>
    </row>
    <row r="117" spans="1:3" x14ac:dyDescent="0.25">
      <c r="A117" t="s">
        <v>182</v>
      </c>
      <c r="B117" s="7">
        <f>C117</f>
        <v>0.15</v>
      </c>
      <c r="C117" s="7">
        <v>0.15</v>
      </c>
    </row>
    <row r="118" spans="1:3" x14ac:dyDescent="0.25">
      <c r="A118" t="s">
        <v>195</v>
      </c>
      <c r="B118" s="7">
        <f>B117+C118</f>
        <v>0.3</v>
      </c>
      <c r="C118" s="7">
        <v>0.15</v>
      </c>
    </row>
    <row r="119" spans="1:3" x14ac:dyDescent="0.25">
      <c r="A119" t="s">
        <v>104</v>
      </c>
      <c r="B119" s="7">
        <f t="shared" ref="B119:B125" si="4">B118+C119</f>
        <v>0.31</v>
      </c>
      <c r="C119" s="7">
        <v>0.01</v>
      </c>
    </row>
    <row r="120" spans="1:3" x14ac:dyDescent="0.25">
      <c r="A120" t="s">
        <v>184</v>
      </c>
      <c r="B120" s="7">
        <f t="shared" si="4"/>
        <v>0.49</v>
      </c>
      <c r="C120" s="7">
        <v>0.18</v>
      </c>
    </row>
    <row r="121" spans="1:3" x14ac:dyDescent="0.25">
      <c r="A121" t="s">
        <v>108</v>
      </c>
      <c r="B121" s="7">
        <f t="shared" si="4"/>
        <v>0.66999999999999993</v>
      </c>
      <c r="C121" s="7">
        <v>0.18</v>
      </c>
    </row>
    <row r="122" spans="1:3" x14ac:dyDescent="0.25">
      <c r="A122" t="s">
        <v>185</v>
      </c>
      <c r="B122" s="7">
        <f t="shared" si="4"/>
        <v>0.84999999999999987</v>
      </c>
      <c r="C122" s="7">
        <v>0.18</v>
      </c>
    </row>
    <row r="123" spans="1:3" x14ac:dyDescent="0.25">
      <c r="A123" t="s">
        <v>186</v>
      </c>
      <c r="B123" s="7">
        <f t="shared" si="4"/>
        <v>0.93999999999999984</v>
      </c>
      <c r="C123" s="7">
        <v>0.09</v>
      </c>
    </row>
    <row r="124" spans="1:3" x14ac:dyDescent="0.25">
      <c r="A124" t="s">
        <v>187</v>
      </c>
      <c r="B124" s="7">
        <f t="shared" si="4"/>
        <v>0.94999999999999984</v>
      </c>
      <c r="C124" s="7">
        <v>0.01</v>
      </c>
    </row>
    <row r="125" spans="1:3" x14ac:dyDescent="0.25">
      <c r="A125" t="s">
        <v>188</v>
      </c>
      <c r="B125" s="7">
        <f t="shared" si="4"/>
        <v>0.99999999999999989</v>
      </c>
      <c r="C125" s="7">
        <v>0.05</v>
      </c>
    </row>
    <row r="126" spans="1:3" x14ac:dyDescent="0.25">
      <c r="B126" s="7"/>
      <c r="C126" s="7">
        <f>SUM(C117:C125)</f>
        <v>0.99999999999999989</v>
      </c>
    </row>
    <row r="127" spans="1:3" x14ac:dyDescent="0.25">
      <c r="B127" s="7"/>
    </row>
    <row r="137" spans="1:3" x14ac:dyDescent="0.25">
      <c r="A137" s="8" t="s">
        <v>71</v>
      </c>
      <c r="B137" s="8" t="s">
        <v>72</v>
      </c>
      <c r="C137" s="8" t="s">
        <v>73</v>
      </c>
    </row>
    <row r="138" spans="1:3" ht="22.5" customHeight="1" x14ac:dyDescent="0.25">
      <c r="A138" s="22" t="s">
        <v>74</v>
      </c>
      <c r="B138" s="22" t="s">
        <v>135</v>
      </c>
      <c r="C138" s="22" t="s">
        <v>75</v>
      </c>
    </row>
    <row r="139" spans="1:3" ht="22.5" customHeight="1" x14ac:dyDescent="0.25">
      <c r="A139" s="22" t="s">
        <v>136</v>
      </c>
      <c r="B139" s="22" t="s">
        <v>76</v>
      </c>
      <c r="C139" s="22" t="s">
        <v>137</v>
      </c>
    </row>
    <row r="140" spans="1:3" ht="22.5" customHeight="1" x14ac:dyDescent="0.25">
      <c r="A140" s="22" t="s">
        <v>138</v>
      </c>
      <c r="B140" s="22" t="s">
        <v>140</v>
      </c>
      <c r="C140" s="22" t="s">
        <v>139</v>
      </c>
    </row>
    <row r="141" spans="1:3" ht="22.5" customHeight="1" x14ac:dyDescent="0.25">
      <c r="A141" s="22" t="s">
        <v>77</v>
      </c>
      <c r="B141" s="22" t="s">
        <v>78</v>
      </c>
      <c r="C141" s="22" t="s">
        <v>79</v>
      </c>
    </row>
    <row r="142" spans="1:3" ht="22.5" customHeight="1" x14ac:dyDescent="0.25">
      <c r="A142" s="22" t="s">
        <v>80</v>
      </c>
      <c r="B142" s="22" t="s">
        <v>142</v>
      </c>
      <c r="C142" s="22" t="s">
        <v>141</v>
      </c>
    </row>
    <row r="143" spans="1:3" ht="22.5" customHeight="1" x14ac:dyDescent="0.25">
      <c r="A143" s="9" t="s">
        <v>81</v>
      </c>
      <c r="B143" s="10" t="s">
        <v>144</v>
      </c>
      <c r="C143" s="11" t="s">
        <v>143</v>
      </c>
    </row>
    <row r="144" spans="1:3" ht="22.5" customHeight="1" x14ac:dyDescent="0.25">
      <c r="A144" s="9" t="s">
        <v>82</v>
      </c>
      <c r="B144" s="10" t="s">
        <v>146</v>
      </c>
      <c r="C144" s="11" t="s">
        <v>145</v>
      </c>
    </row>
    <row r="145" spans="1:3" ht="22.5" customHeight="1" x14ac:dyDescent="0.25">
      <c r="A145" s="9" t="s">
        <v>83</v>
      </c>
      <c r="B145" s="10" t="s">
        <v>148</v>
      </c>
      <c r="C145" s="11" t="s">
        <v>147</v>
      </c>
    </row>
    <row r="146" spans="1:3" ht="22.5" customHeight="1" x14ac:dyDescent="0.25">
      <c r="A146" s="9" t="s">
        <v>84</v>
      </c>
      <c r="B146" s="10" t="s">
        <v>85</v>
      </c>
      <c r="C146" s="11" t="s">
        <v>86</v>
      </c>
    </row>
    <row r="147" spans="1:3" ht="22.5" customHeight="1" x14ac:dyDescent="0.25">
      <c r="A147" s="9" t="s">
        <v>149</v>
      </c>
      <c r="B147" s="12" t="s">
        <v>196</v>
      </c>
      <c r="C147" s="11" t="s">
        <v>87</v>
      </c>
    </row>
    <row r="148" spans="1:3" ht="22.5" customHeight="1" x14ac:dyDescent="0.25">
      <c r="A148" s="13" t="s">
        <v>88</v>
      </c>
      <c r="B148" s="14" t="s">
        <v>78</v>
      </c>
      <c r="C148" s="14" t="s">
        <v>79</v>
      </c>
    </row>
    <row r="149" spans="1:3" ht="22.5" customHeight="1" x14ac:dyDescent="0.25">
      <c r="A149" s="13" t="s">
        <v>89</v>
      </c>
      <c r="B149" s="15" t="s">
        <v>78</v>
      </c>
      <c r="C149" s="14" t="s">
        <v>79</v>
      </c>
    </row>
    <row r="150" spans="1:3" ht="22.5" customHeight="1" x14ac:dyDescent="0.25">
      <c r="A150" s="13" t="s">
        <v>90</v>
      </c>
      <c r="B150" s="16" t="s">
        <v>152</v>
      </c>
      <c r="C150" s="14" t="s">
        <v>151</v>
      </c>
    </row>
    <row r="151" spans="1:3" ht="22.5" customHeight="1" x14ac:dyDescent="0.25">
      <c r="A151" s="13" t="s">
        <v>150</v>
      </c>
      <c r="B151" s="14" t="s">
        <v>196</v>
      </c>
      <c r="C151" s="14" t="s">
        <v>87</v>
      </c>
    </row>
    <row r="152" spans="1:3" ht="22.5" customHeight="1" x14ac:dyDescent="0.25">
      <c r="A152" s="17" t="s">
        <v>91</v>
      </c>
      <c r="B152" s="18" t="s">
        <v>154</v>
      </c>
      <c r="C152" s="19" t="s">
        <v>153</v>
      </c>
    </row>
    <row r="153" spans="1:3" ht="22.5" customHeight="1" x14ac:dyDescent="0.25">
      <c r="A153" s="17" t="s">
        <v>92</v>
      </c>
      <c r="B153" s="20" t="s">
        <v>196</v>
      </c>
      <c r="C153" s="19" t="s">
        <v>87</v>
      </c>
    </row>
    <row r="154" spans="1:3" ht="22.5" customHeight="1" x14ac:dyDescent="0.25">
      <c r="A154" s="13" t="s">
        <v>101</v>
      </c>
      <c r="B154" s="13" t="s">
        <v>102</v>
      </c>
      <c r="C154" s="13" t="s">
        <v>197</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26</vt:i4>
      </vt:variant>
    </vt:vector>
  </HeadingPairs>
  <TitlesOfParts>
    <vt:vector size="29" baseType="lpstr">
      <vt:lpstr>PAA 2020 Versión 2</vt:lpstr>
      <vt:lpstr>Desglose actividades nuevas</vt:lpstr>
      <vt:lpstr>Listas Desplegables</vt:lpstr>
      <vt:lpstr>ACT</vt:lpstr>
      <vt:lpstr>ACTA</vt:lpstr>
      <vt:lpstr>'PAA 2020 Versión 2'!Área_de_impresión</vt:lpstr>
      <vt:lpstr>CRITERIO1</vt:lpstr>
      <vt:lpstr>CRITERIO1A</vt:lpstr>
      <vt:lpstr>CRITERIO2</vt:lpstr>
      <vt:lpstr>CRITERIO2A</vt:lpstr>
      <vt:lpstr>CRITERIO3</vt:lpstr>
      <vt:lpstr>CRITERIO3A</vt:lpstr>
      <vt:lpstr>CRITERIO4</vt:lpstr>
      <vt:lpstr>CRITERIO4A</vt:lpstr>
      <vt:lpstr>CRITERIO5</vt:lpstr>
      <vt:lpstr>CRITERIO5A</vt:lpstr>
      <vt:lpstr>CRITERIO6</vt:lpstr>
      <vt:lpstr>CRITERIO6A</vt:lpstr>
      <vt:lpstr>CRITERIO7</vt:lpstr>
      <vt:lpstr>CRITERIO7A</vt:lpstr>
      <vt:lpstr>CRITERIO8</vt:lpstr>
      <vt:lpstr>CRITERIO8A</vt:lpstr>
      <vt:lpstr>LIDER</vt:lpstr>
      <vt:lpstr>PROCESO</vt:lpstr>
      <vt:lpstr>PROCESO2</vt:lpstr>
      <vt:lpstr>PROF</vt:lpstr>
      <vt:lpstr>PROFA</vt:lpstr>
      <vt:lpstr>'Desglose actividades nuevas'!Títulos_a_imprimir</vt:lpstr>
      <vt:lpstr>'PAA 2020 Versión 2'!Títulos_a_imprimir</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JONNATHAN ANDRES LARA HERRERA</dc:creator>
  <cp:lastModifiedBy>FAMILIA ESTRATO</cp:lastModifiedBy>
  <cp:lastPrinted>2020-07-30T00:26:18Z</cp:lastPrinted>
  <dcterms:created xsi:type="dcterms:W3CDTF">2018-02-07T23:53:02Z</dcterms:created>
  <dcterms:modified xsi:type="dcterms:W3CDTF">2020-08-03T13:56:25Z</dcterms:modified>
</cp:coreProperties>
</file>