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6.160.201\planeacion\Oficial\Backup Contratistas OAP\ERIKA PRIETO\DOC VARIOS\CALIDAD\PAAC 2021\2022 paac\"/>
    </mc:Choice>
  </mc:AlternateContent>
  <bookViews>
    <workbookView xWindow="0" yWindow="0" windowWidth="16770" windowHeight="11325"/>
  </bookViews>
  <sheets>
    <sheet name="RESUMEN VI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 s="1"/>
  <c r="C12" i="1"/>
  <c r="E12" i="1" s="1"/>
  <c r="C11" i="1"/>
  <c r="E11" i="1" s="1"/>
  <c r="D10" i="1"/>
  <c r="C10" i="1"/>
  <c r="E10" i="1" s="1"/>
  <c r="C9" i="1"/>
  <c r="E9" i="1" s="1"/>
  <c r="D8" i="1"/>
  <c r="B8" i="1"/>
  <c r="B6" i="1" s="1"/>
  <c r="B14" i="1" s="1"/>
  <c r="D6" i="1"/>
  <c r="D14" i="1" s="1"/>
  <c r="C6" i="1"/>
  <c r="C14" i="1" s="1"/>
  <c r="E5" i="1"/>
  <c r="C4" i="1"/>
  <c r="E4" i="1" s="1"/>
  <c r="E3" i="1"/>
  <c r="E14" i="1" l="1"/>
  <c r="E6" i="1"/>
  <c r="C8" i="1"/>
  <c r="E8" i="1" s="1"/>
</calcChain>
</file>

<file path=xl/sharedStrings.xml><?xml version="1.0" encoding="utf-8"?>
<sst xmlns="http://schemas.openxmlformats.org/spreadsheetml/2006/main" count="17" uniqueCount="17">
  <si>
    <t>Presupuesto de Gastos e Inversiones</t>
  </si>
  <si>
    <t>Presupuesto Definitivo 2020</t>
  </si>
  <si>
    <t>Presupuesto Definitivo 2021</t>
  </si>
  <si>
    <t>Presupuesto asignado 2022</t>
  </si>
  <si>
    <t>Variación 2021 Vs 2022</t>
  </si>
  <si>
    <t>Funcionamiento</t>
  </si>
  <si>
    <t>Gastos de personal</t>
  </si>
  <si>
    <t>Adquisición de bienes y servicios</t>
  </si>
  <si>
    <t>Inversión Total</t>
  </si>
  <si>
    <t>Proyectos de Inversión vigencia 2016 - 2020</t>
  </si>
  <si>
    <t>Proyectos de Inversión vigencia 2020 - 2024</t>
  </si>
  <si>
    <t>7680 - Implementación del Plan Terrazas, como vehículo del contrato social de la Bogotá del siglo XXI, para. el mejoramiento y la construcción de vivienda nueva en sitio propio. Bogotá.</t>
  </si>
  <si>
    <t>7684 - Titulación de predios estrato 1 y 2 y saneamiento de Espacio Público en la Ciudad Bogotá D.C</t>
  </si>
  <si>
    <t>7703 - Mejoramiento integral de barrios con participación ciudadana Bogotá</t>
  </si>
  <si>
    <t>7698 - Traslado de hogares que viven en predios localizados en zonas de Alto Riesgo No mitigable o los definidos en actos administrativos. Bogotá</t>
  </si>
  <si>
    <t>7696 - Fortalecimiento del modelo de gestión institucional y modernización de los sistemas de información de la caja de la vivienda popular</t>
  </si>
  <si>
    <t>Total (Funcionamiento + Inversión)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</si>
</sst>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/>
    <xf numFmtId="165" fontId="0" fillId="3" borderId="1" xfId="2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0" fontId="0" fillId="4" borderId="1" xfId="0" applyFill="1" applyBorder="1"/>
    <xf numFmtId="164" fontId="0" fillId="4" borderId="1" xfId="1" applyNumberFormat="1" applyFont="1" applyFill="1" applyBorder="1"/>
    <xf numFmtId="165" fontId="0" fillId="4" borderId="1" xfId="2" applyNumberFormat="1" applyFont="1" applyFill="1" applyBorder="1"/>
    <xf numFmtId="165" fontId="0" fillId="0" borderId="0" xfId="0" applyNumberFormat="1"/>
    <xf numFmtId="0" fontId="0" fillId="0" borderId="1" xfId="0" applyFont="1" applyFill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0" fillId="0" borderId="1" xfId="2" applyNumberFormat="1" applyFont="1" applyFill="1" applyBorder="1"/>
    <xf numFmtId="0" fontId="0" fillId="0" borderId="1" xfId="0" applyBorder="1" applyAlignment="1">
      <alignment wrapText="1"/>
    </xf>
    <xf numFmtId="164" fontId="1" fillId="0" borderId="1" xfId="1" applyNumberFormat="1" applyFont="1" applyBorder="1" applyAlignment="1">
      <alignment horizontal="center" vertical="center"/>
    </xf>
    <xf numFmtId="0" fontId="0" fillId="5" borderId="1" xfId="0" applyFill="1" applyBorder="1"/>
    <xf numFmtId="164" fontId="0" fillId="5" borderId="1" xfId="1" applyNumberFormat="1" applyFont="1" applyFill="1" applyBorder="1"/>
    <xf numFmtId="165" fontId="0" fillId="5" borderId="1" xfId="2" applyNumberFormat="1" applyFont="1" applyFill="1" applyBorder="1"/>
    <xf numFmtId="0" fontId="0" fillId="0" borderId="0" xfId="0" applyFill="1" applyBorder="1" applyAlignment="1">
      <alignment wrapText="1"/>
    </xf>
    <xf numFmtId="43" fontId="0" fillId="0" borderId="0" xfId="1" applyFont="1"/>
    <xf numFmtId="10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zoomScaleNormal="100" workbookViewId="0">
      <selection activeCell="G9" sqref="G9"/>
    </sheetView>
  </sheetViews>
  <sheetFormatPr baseColWidth="10" defaultRowHeight="15" x14ac:dyDescent="0.25"/>
  <cols>
    <col min="1" max="1" width="45.42578125" customWidth="1"/>
    <col min="2" max="2" width="16.28515625" customWidth="1"/>
    <col min="3" max="3" width="18.85546875" bestFit="1" customWidth="1"/>
    <col min="4" max="4" width="19.5703125" customWidth="1"/>
  </cols>
  <sheetData>
    <row r="2" spans="1:6" s="2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6" x14ac:dyDescent="0.25">
      <c r="A3" s="3" t="s">
        <v>5</v>
      </c>
      <c r="B3" s="4">
        <v>11379922000</v>
      </c>
      <c r="C3" s="4">
        <v>11783112370</v>
      </c>
      <c r="D3" s="4">
        <v>11998239000</v>
      </c>
      <c r="E3" s="5">
        <f>(D3/C3)-1</f>
        <v>1.8257199222483589E-2</v>
      </c>
    </row>
    <row r="4" spans="1:6" x14ac:dyDescent="0.25">
      <c r="A4" s="6" t="s">
        <v>6</v>
      </c>
      <c r="B4" s="7">
        <v>7734992000</v>
      </c>
      <c r="C4" s="7">
        <f>C3-C5</f>
        <v>7936114370</v>
      </c>
      <c r="D4" s="7">
        <v>8266651000</v>
      </c>
      <c r="E4" s="8">
        <f>(D4/C4)-1</f>
        <v>4.1649680761846275E-2</v>
      </c>
    </row>
    <row r="5" spans="1:6" x14ac:dyDescent="0.25">
      <c r="A5" s="6" t="s">
        <v>7</v>
      </c>
      <c r="B5" s="7">
        <v>3645000000</v>
      </c>
      <c r="C5" s="7">
        <v>3846998000</v>
      </c>
      <c r="D5" s="7">
        <v>3731588000</v>
      </c>
      <c r="E5" s="8">
        <f>(D5/C5)-1</f>
        <v>-3.0000015596576834E-2</v>
      </c>
    </row>
    <row r="6" spans="1:6" x14ac:dyDescent="0.25">
      <c r="A6" s="9" t="s">
        <v>8</v>
      </c>
      <c r="B6" s="10">
        <f>B7+B8</f>
        <v>62567809138</v>
      </c>
      <c r="C6" s="10">
        <f t="shared" ref="C6:D6" si="0">SUM(C9:C13)</f>
        <v>118190295026</v>
      </c>
      <c r="D6" s="10">
        <f t="shared" si="0"/>
        <v>92984000000</v>
      </c>
      <c r="E6" s="11">
        <f>(D6/C6)-1</f>
        <v>-0.21326873767812338</v>
      </c>
      <c r="F6" s="12"/>
    </row>
    <row r="7" spans="1:6" x14ac:dyDescent="0.25">
      <c r="A7" s="13" t="s">
        <v>9</v>
      </c>
      <c r="B7" s="14">
        <v>27762448570</v>
      </c>
      <c r="C7" s="15">
        <v>0</v>
      </c>
      <c r="D7" s="15">
        <v>0</v>
      </c>
      <c r="E7" s="16"/>
      <c r="F7" s="12"/>
    </row>
    <row r="8" spans="1:6" x14ac:dyDescent="0.25">
      <c r="A8" s="13" t="s">
        <v>10</v>
      </c>
      <c r="B8" s="14">
        <f>SUM(B9:B13)</f>
        <v>34805360568</v>
      </c>
      <c r="C8" s="14">
        <f t="shared" ref="C8:D8" si="1">SUM(C9:C13)</f>
        <v>118190295026</v>
      </c>
      <c r="D8" s="14">
        <f t="shared" si="1"/>
        <v>92984000000</v>
      </c>
      <c r="E8" s="16">
        <f>(D8/C8)-1</f>
        <v>-0.21326873767812338</v>
      </c>
      <c r="F8" s="12"/>
    </row>
    <row r="9" spans="1:6" ht="60" x14ac:dyDescent="0.25">
      <c r="A9" s="17" t="s">
        <v>11</v>
      </c>
      <c r="B9" s="7">
        <v>4745421709</v>
      </c>
      <c r="C9" s="18">
        <f>14279333026-658488000-50000000-350000000</f>
        <v>13220845026</v>
      </c>
      <c r="D9" s="7">
        <v>15000000000</v>
      </c>
      <c r="E9" s="8">
        <f t="shared" ref="E9:E13" si="2">(D9/C9)-1</f>
        <v>0.13457195591515747</v>
      </c>
    </row>
    <row r="10" spans="1:6" ht="45" x14ac:dyDescent="0.25">
      <c r="A10" s="17" t="s">
        <v>12</v>
      </c>
      <c r="B10" s="7">
        <v>6420322207</v>
      </c>
      <c r="C10" s="18">
        <f>4638785000-24000000+50000000</f>
        <v>4664785000</v>
      </c>
      <c r="D10" s="7">
        <f>6150000000+1200000000+1500000000</f>
        <v>8850000000</v>
      </c>
      <c r="E10" s="8">
        <f t="shared" si="2"/>
        <v>0.89719354696947451</v>
      </c>
    </row>
    <row r="11" spans="1:6" ht="30" x14ac:dyDescent="0.25">
      <c r="A11" s="17" t="s">
        <v>13</v>
      </c>
      <c r="B11" s="7">
        <v>5202795429</v>
      </c>
      <c r="C11" s="18">
        <f>66736309000+658488000+81000</f>
        <v>67394878000</v>
      </c>
      <c r="D11" s="7">
        <v>23764000000</v>
      </c>
      <c r="E11" s="8">
        <f t="shared" si="2"/>
        <v>-0.64739160148045671</v>
      </c>
      <c r="F11" s="12"/>
    </row>
    <row r="12" spans="1:6" ht="52.5" customHeight="1" x14ac:dyDescent="0.25">
      <c r="A12" s="17" t="s">
        <v>14</v>
      </c>
      <c r="B12" s="7">
        <v>11708594607</v>
      </c>
      <c r="C12" s="18">
        <f>23964095000-300000000</f>
        <v>23664095000</v>
      </c>
      <c r="D12" s="7">
        <v>33370000000</v>
      </c>
      <c r="E12" s="8">
        <f t="shared" si="2"/>
        <v>0.41015323003055904</v>
      </c>
    </row>
    <row r="13" spans="1:6" ht="45" x14ac:dyDescent="0.25">
      <c r="A13" s="17" t="s">
        <v>15</v>
      </c>
      <c r="B13" s="7">
        <v>6728226616</v>
      </c>
      <c r="C13" s="18">
        <f>8571773000-81000+300000000+24000000+350000000</f>
        <v>9245692000</v>
      </c>
      <c r="D13" s="7">
        <v>12000000000</v>
      </c>
      <c r="E13" s="8">
        <f t="shared" si="2"/>
        <v>0.29790176873726715</v>
      </c>
    </row>
    <row r="14" spans="1:6" x14ac:dyDescent="0.25">
      <c r="A14" s="19" t="s">
        <v>16</v>
      </c>
      <c r="B14" s="20">
        <f t="shared" ref="B14:D14" si="3">+B3+B6</f>
        <v>73947731138</v>
      </c>
      <c r="C14" s="20">
        <f t="shared" si="3"/>
        <v>129973407396</v>
      </c>
      <c r="D14" s="20">
        <f t="shared" si="3"/>
        <v>104982239000</v>
      </c>
      <c r="E14" s="21">
        <f>(D14/C14)-1</f>
        <v>-0.19227908921289938</v>
      </c>
    </row>
    <row r="16" spans="1:6" x14ac:dyDescent="0.25">
      <c r="A16" s="22"/>
      <c r="D16" s="23"/>
      <c r="E16" s="23"/>
    </row>
    <row r="17" spans="3:5" x14ac:dyDescent="0.25">
      <c r="D17" s="23"/>
      <c r="E17" s="23"/>
    </row>
    <row r="18" spans="3:5" x14ac:dyDescent="0.25">
      <c r="D18" s="23"/>
      <c r="E18" s="23"/>
    </row>
    <row r="19" spans="3:5" x14ac:dyDescent="0.25">
      <c r="D19" s="23"/>
      <c r="E19" s="23"/>
    </row>
    <row r="20" spans="3:5" x14ac:dyDescent="0.25">
      <c r="C20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VIG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Andrea Prieto Perez</dc:creator>
  <cp:lastModifiedBy>Erika Andrea Prieto Perez</cp:lastModifiedBy>
  <dcterms:created xsi:type="dcterms:W3CDTF">2022-02-01T00:14:27Z</dcterms:created>
  <dcterms:modified xsi:type="dcterms:W3CDTF">2022-02-01T00:15:05Z</dcterms:modified>
</cp:coreProperties>
</file>