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240" windowHeight="12000" tabRatio="755"/>
  </bookViews>
  <sheets>
    <sheet name="Resultados PAAC" sheetId="11" r:id="rId1"/>
    <sheet name="Resultados Comp . pro" sheetId="10" r:id="rId2"/>
    <sheet name="mapa de riesgos" sheetId="12" r:id="rId3"/>
    <sheet name="1,1  Est. gest riesgo" sheetId="1" r:id="rId4"/>
    <sheet name="2,1 est rac tramites" sheetId="2" r:id="rId5"/>
    <sheet name="2. ANTITRAMITES" sheetId="3" r:id="rId6"/>
    <sheet name="3. RENDICION DE CUENTAS" sheetId="4" r:id="rId7"/>
    <sheet name="4. ATENCION AL CIUDADANO" sheetId="5" r:id="rId8"/>
    <sheet name="5. TRANSPARENCIA " sheetId="6" r:id="rId9"/>
    <sheet name="6. INICIATIVAS" sheetId="7" r:id="rId10"/>
    <sheet name="7. CODIGO DE INTEGRIDAD" sheetId="8" r:id="rId11"/>
    <sheet name="CONTROL DE CAMBIOS REGISTROS " sheetId="9" r:id="rId12"/>
  </sheets>
  <externalReferences>
    <externalReference r:id="rId13"/>
    <externalReference r:id="rId14"/>
    <externalReference r:id="rId15"/>
    <externalReference r:id="rId16"/>
    <externalReference r:id="rId17"/>
  </externalReferences>
  <definedNames>
    <definedName name="_xlnm._FilterDatabase" localSheetId="3" hidden="1">'1,1  Est. gest riesgo'!$A$8:$K$31</definedName>
    <definedName name="_xlnm._FilterDatabase" localSheetId="5" hidden="1">'2. ANTITRAMITES'!$A$6:$AL$8</definedName>
    <definedName name="_xlnm._FilterDatabase" localSheetId="6" hidden="1">'3. RENDICION DE CUENTAS'!$A$4:$P$29</definedName>
    <definedName name="_xlnm._FilterDatabase" localSheetId="7" hidden="1">'4. ATENCION AL CIUDADANO'!$A$6:$P$21</definedName>
    <definedName name="_xlnm._FilterDatabase" localSheetId="8" hidden="1">'5. TRANSPARENCIA '!$A$5:$Q$35</definedName>
    <definedName name="_xlnm._FilterDatabase" localSheetId="9" hidden="1">'6. INICIATIVAS'!$A$5:$P$10</definedName>
    <definedName name="_xlnm._FilterDatabase" localSheetId="10" hidden="1">'7. CODIGO DE INTEGRIDAD'!$A$6:$M$14</definedName>
    <definedName name="_Hlk514259072" localSheetId="0">'Resultados PAAC'!$E$7</definedName>
    <definedName name="_xlnm.Print_Area" localSheetId="7">'4. ATENCION AL CIUDADANO'!$A$1:$P$21</definedName>
    <definedName name="_xlnm.Print_Area" localSheetId="10">'7. CODIGO DE INTEGRIDAD'!$A$1:$M$14</definedName>
    <definedName name="_xlnm.Print_Area" localSheetId="1">'Resultados Comp . pro'!$A$1:$J$25</definedName>
    <definedName name="Clasificacion" localSheetId="7">#REF!</definedName>
    <definedName name="Clasificacion" localSheetId="8">#REF!</definedName>
    <definedName name="Clasificacion" localSheetId="1">#REF!</definedName>
    <definedName name="Clasificacion" localSheetId="0">#REF!</definedName>
    <definedName name="Clasificacion">#REF!</definedName>
    <definedName name="departamentos">[1]TABLA!$D$2:$D$36</definedName>
    <definedName name="DI" localSheetId="7">[2]INFORMACIÓN!#REF!</definedName>
    <definedName name="DI" localSheetId="8">[3]INFORMACIÓN!#REF!</definedName>
    <definedName name="DI" localSheetId="1">[4]INFORMACIÓN!#REF!</definedName>
    <definedName name="DI" localSheetId="0">[4]INFORMACIÓN!#REF!</definedName>
    <definedName name="DI">[5]INFORMACIÓN!#REF!</definedName>
    <definedName name="lista" localSheetId="9">#REF!</definedName>
    <definedName name="lista" localSheetId="10">#REF!</definedName>
    <definedName name="lista" localSheetId="1">#REF!</definedName>
    <definedName name="lista" localSheetId="0">#REF!</definedName>
    <definedName name="lista">#REF!</definedName>
    <definedName name="nivel">[1]TABLA!$C$2:$C$3</definedName>
    <definedName name="orden">[1]TABLA!$A$3:$A$4</definedName>
    <definedName name="Procesos" localSheetId="7">#REF!</definedName>
    <definedName name="Procesos" localSheetId="8">#REF!</definedName>
    <definedName name="Procesos" localSheetId="1">#REF!</definedName>
    <definedName name="Procesos" localSheetId="0">#REF!</definedName>
    <definedName name="Procesos">#REF!</definedName>
    <definedName name="sector">[1]TABLA!$B$2:$B$26</definedName>
    <definedName name="Tipos">[1]TABLA!$G$2:$G$4</definedName>
    <definedName name="vigencias">[1]TABLA!$E$2:$E$7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51" i="12" l="1"/>
  <c r="H15" i="10"/>
  <c r="H12" i="10"/>
  <c r="C20" i="10"/>
  <c r="D20" i="10"/>
  <c r="E20" i="10"/>
  <c r="G20" i="10"/>
  <c r="I20" i="10"/>
  <c r="C23" i="10" l="1"/>
  <c r="D23" i="10"/>
  <c r="E23" i="10"/>
  <c r="G23" i="10"/>
  <c r="I23" i="10"/>
  <c r="E13" i="10" l="1"/>
  <c r="D5" i="10"/>
  <c r="D6" i="10"/>
  <c r="D7" i="10"/>
  <c r="D8" i="10"/>
  <c r="D9" i="10"/>
  <c r="D10" i="10"/>
  <c r="D11" i="10"/>
  <c r="D12" i="10"/>
  <c r="D13" i="10"/>
  <c r="D14" i="10"/>
  <c r="D15" i="10"/>
  <c r="D16" i="10"/>
  <c r="D17" i="10"/>
  <c r="D18" i="10"/>
  <c r="D19" i="10"/>
  <c r="D4" i="10"/>
  <c r="D13" i="11" l="1"/>
  <c r="D14" i="11" s="1"/>
  <c r="D12" i="11"/>
  <c r="D10" i="11"/>
  <c r="D8" i="11"/>
  <c r="D7" i="11"/>
  <c r="D5" i="11"/>
  <c r="J15" i="10"/>
  <c r="J5" i="10"/>
  <c r="I5" i="10"/>
  <c r="I8" i="10"/>
  <c r="H13" i="10"/>
  <c r="H14" i="10"/>
  <c r="H11" i="10"/>
  <c r="H5" i="10"/>
  <c r="H4" i="10"/>
  <c r="H16" i="10"/>
  <c r="H17" i="10"/>
  <c r="H19" i="10"/>
  <c r="J20" i="10" l="1"/>
  <c r="J23" i="10"/>
  <c r="H20" i="10"/>
  <c r="H23" i="10"/>
  <c r="G11" i="10"/>
  <c r="G16" i="10"/>
  <c r="G5" i="10" l="1"/>
  <c r="G19" i="10"/>
  <c r="F19" i="10"/>
  <c r="F13" i="10"/>
  <c r="F11" i="10"/>
  <c r="F10" i="10"/>
  <c r="F9" i="10"/>
  <c r="F8" i="10"/>
  <c r="F7" i="10"/>
  <c r="F4" i="10"/>
  <c r="B18" i="10"/>
  <c r="B17" i="10"/>
  <c r="B16" i="10"/>
  <c r="B15" i="10"/>
  <c r="B14" i="10"/>
  <c r="B13" i="10"/>
  <c r="B12" i="10"/>
  <c r="B11" i="10"/>
  <c r="B10" i="10"/>
  <c r="B9" i="10"/>
  <c r="B8" i="10"/>
  <c r="B7" i="10"/>
  <c r="B6" i="10"/>
  <c r="B19" i="10"/>
  <c r="B5" i="10"/>
  <c r="B4" i="10"/>
  <c r="F20" i="10" l="1"/>
  <c r="B20" i="10"/>
  <c r="B23" i="10"/>
  <c r="F23" i="10"/>
  <c r="C14" i="11"/>
  <c r="B14" i="11"/>
  <c r="Q35" i="6" l="1"/>
  <c r="M32" i="6"/>
  <c r="M29" i="6"/>
  <c r="M22" i="6"/>
  <c r="L18" i="5"/>
  <c r="L16" i="5"/>
  <c r="L13" i="5"/>
  <c r="L11" i="5"/>
  <c r="L9" i="5"/>
  <c r="P23" i="4"/>
  <c r="P15" i="4"/>
  <c r="P9" i="4"/>
</calcChain>
</file>

<file path=xl/comments1.xml><?xml version="1.0" encoding="utf-8"?>
<comments xmlns="http://schemas.openxmlformats.org/spreadsheetml/2006/main">
  <authors>
    <author>Claudia Marcela García</author>
  </authors>
  <commentList>
    <comment ref="F1" authorId="0">
      <text>
        <r>
          <rPr>
            <b/>
            <sz val="9"/>
            <color indexed="81"/>
            <rFont val="Tahoma"/>
            <family val="2"/>
          </rPr>
          <t>Claudia Marcela García:</t>
        </r>
        <r>
          <rPr>
            <sz val="9"/>
            <color indexed="81"/>
            <rFont val="Tahoma"/>
            <family val="2"/>
          </rPr>
          <t xml:space="preserve">
Por definir si se codifica o se deja como Documento de Referencia del SIG. </t>
        </r>
      </text>
    </comment>
  </commentList>
</comments>
</file>

<file path=xl/comments2.xml><?xml version="1.0" encoding="utf-8"?>
<comments xmlns="http://schemas.openxmlformats.org/spreadsheetml/2006/main">
  <authors>
    <author>portatil</author>
  </authors>
  <commentList>
    <comment ref="A4" authorId="0">
      <text>
        <r>
          <rPr>
            <b/>
            <sz val="9"/>
            <color indexed="81"/>
            <rFont val="Tahoma"/>
            <family val="2"/>
          </rPr>
          <t>portátil:</t>
        </r>
        <r>
          <rPr>
            <sz val="9"/>
            <color indexed="81"/>
            <rFont val="Tahoma"/>
            <family val="2"/>
          </rPr>
          <t xml:space="preserve">
Colocar la fecha de corte Agosto 30 de 2018</t>
        </r>
      </text>
    </comment>
  </commentList>
</comments>
</file>

<file path=xl/sharedStrings.xml><?xml version="1.0" encoding="utf-8"?>
<sst xmlns="http://schemas.openxmlformats.org/spreadsheetml/2006/main" count="2407" uniqueCount="1288">
  <si>
    <t>COMPONENTE/
SUBCOMPONENTE</t>
  </si>
  <si>
    <t xml:space="preserve">ACTIVIDAD </t>
  </si>
  <si>
    <t>RESPONSABLE</t>
  </si>
  <si>
    <t>META/PRODUCTO</t>
  </si>
  <si>
    <t>Consulta y Divulgación</t>
  </si>
  <si>
    <t>Seguimiento</t>
  </si>
  <si>
    <t>Oficina de Control Interno</t>
  </si>
  <si>
    <t xml:space="preserve">Primer seguimiento: Con corte al 30 de abril .  Se publicará dentro de los diez (10) primeros días hábiles del mes de mayo.
Segundo seguimiento: Con corte al 31 de agosto.  Se publicará dentro de los diez (10) primeros días hábiles del mes de septiembre.
Tercer seguimiento: Con corte al 31 de diciembre. Se publicará dentro de los diez (10) primeros días hábiles del mes de enero.
</t>
  </si>
  <si>
    <t>Socialización</t>
  </si>
  <si>
    <t xml:space="preserve">Publicación </t>
  </si>
  <si>
    <t xml:space="preserve"> Monitoreo</t>
  </si>
  <si>
    <t xml:space="preserve">Seguimiento </t>
  </si>
  <si>
    <t>Elaboración</t>
  </si>
  <si>
    <t>Oficina Asesora de Planeación</t>
  </si>
  <si>
    <t>Oficina Asesora de Planeación
Oficina Asesora de Comunicaciones</t>
  </si>
  <si>
    <t xml:space="preserve">
Oficina de Control Interno
</t>
  </si>
  <si>
    <t>Los diez (10) primeros días hábiles del mes de mayo - Con corte a 30 de abril
Los diez (10) primeros días hábiles del mes de septiembre - Con corte al 31 de agosto.
Los diez (10) primeros días hábiles del mes de enero de 2019 - Con corte al 31 de diciembre de 2018</t>
  </si>
  <si>
    <t>Monitoreo y Revisión</t>
  </si>
  <si>
    <t>Gestionar tratamiento para los riesgos en los cuales la evaluación de la solidez de los controles, requiera establecer un plan de acción, de acuerdo con la Guía para la Adminsitración de Riesgo.</t>
  </si>
  <si>
    <t xml:space="preserve">CAJA DE LA VIVIENDA POPULAR </t>
  </si>
  <si>
    <t xml:space="preserve">Una (1)  jornada de sensibilización a los enlaces de los procesos de la entidad. </t>
  </si>
  <si>
    <t>Oficina Asesora de Planeación 
Oficina Asesora de Comunicaciones</t>
  </si>
  <si>
    <t xml:space="preserve">Difusión Masiva </t>
  </si>
  <si>
    <t xml:space="preserve">Política de Administración del Riesgo </t>
  </si>
  <si>
    <t>EVIDENCIAS</t>
  </si>
  <si>
    <t>https://mail.google.com/mail/u/0/#advanced-search/subject=RIESGOS&amp;subset=all&amp;has=comunicaciones%40cajaviviendapopular.gov.co&amp;within=1d&amp;sizeoperator=s_sl&amp;sizeunit=s_smb&amp;query=subject%3ARIESGOS+comunicaciones%40cajaviviendapopular.gov.co/QgrcJHsBqKrdTdhKKDQcxMHZhfHkvQvwZBB</t>
  </si>
  <si>
    <t>Oficina Asesora de Planeación 
Con Apoyo de Transparencia por Colombia - Presidencia</t>
  </si>
  <si>
    <t>https://mail.google.com/mail/u/0/#advanced-search/subject=RIESGOS&amp;subset=all&amp;has=comunicaciones%40cajaviviendapopular.gov.co&amp;within=1d&amp;sizeoperator=s_sl&amp;sizeunit=s_smb&amp;query=subject%3ARIESGOS+comunicaciones%40cajaviviendapopular.gov.co/FMfcgxwBVWJSBHmmzKKJqbSHnbHkBBSB</t>
  </si>
  <si>
    <t>https://mail.google.com/mail/u/0/#search/in%3Asent+marthaortega%40presidencia.gov.co/QgrcJHrhwLdSwmckRZZXfSmGhCTPtMBJVpB</t>
  </si>
  <si>
    <t>Enero 9 - 2019</t>
  </si>
  <si>
    <t>Enero 10 -  2019</t>
  </si>
  <si>
    <t xml:space="preserve">Sensibilizar a los funcionarios de la CVP sobre los riesgos de la entidad mediante la divulgación por correo Instuitucional  </t>
  </si>
  <si>
    <t>Sensibilización Administración del riesgo</t>
  </si>
  <si>
    <t>Responsables de procesos y Oficina Asesora de Planeación .</t>
  </si>
  <si>
    <t>Responsables de proceso
Oficina Asesora de Planeación</t>
  </si>
  <si>
    <t>Enero 7 -  2019</t>
  </si>
  <si>
    <t xml:space="preserve">Tres (3) mesas de trabajo para ajustar las herramientas correspondientes. </t>
  </si>
  <si>
    <t xml:space="preserve">Seguimiento efectuado, con reporte cuatrimestral.  </t>
  </si>
  <si>
    <t>Enero 29 - 2019</t>
  </si>
  <si>
    <t>Enero 31 -  2019</t>
  </si>
  <si>
    <t xml:space="preserve">Oficina de Control Interno </t>
  </si>
  <si>
    <t>Oficina Asesora de Planeación
Responsables de Procesos</t>
  </si>
  <si>
    <t>Enero 29 - 2019
Enero 31 - 2019</t>
  </si>
  <si>
    <t>FECHA</t>
  </si>
  <si>
    <t>Enero 31 -  2019
Primer seguimiento: Con corte al 30 de abril .  Se publicará dentro de los diez (10) primeros días hábiles del mes de mayo.
Segundo seguimiento: Con corte al 31 de agosto.  Se publicará dentro de los diez (10) primeros días hábiles del mes de septiembre.
Tercer seguimiento: Con corte al 31 de diciembre. Se publicará dentro de los diez (10) primeros días hábiles del mes de enero.
Acorde a la Necesidad</t>
  </si>
  <si>
    <t xml:space="preserve">Tres (3) reportes cuatrimestrales
Uno (1) con corte a 30 de Abril
Uno (1) con corte a 31 de Agosto
Uno (1) con corte a 31 de Diciembre </t>
  </si>
  <si>
    <t>Primer seguimiento: Con corte al 30 de abril .  Se publicará dentro de los diez (10) primeros días hábiles del mes de mayo.
Segundo seguimiento: Con corte al 31 de agosto.  Se publicará dentro de los diez (10) primeros días hábiles del mes de septiembre.
Tercer seguimiento: Con corte al 31 de diciembre. Se publicará dentro de los diez (10) primeros días hábiles del mes de enero.</t>
  </si>
  <si>
    <t>Enero 31 - 2019</t>
  </si>
  <si>
    <t>Actualizar las Fichas de la Gestión del Riesgo,  para el fortalecimiento de los controles de los Procesos de la Entidad.</t>
  </si>
  <si>
    <t xml:space="preserve">Política de Administración del Riesgo ajustada y socializada </t>
  </si>
  <si>
    <t>Generar Informe 
Acompañar al responsable del proceso en la revisión/actualizacion de la matriz en caso de ser necesario.</t>
  </si>
  <si>
    <t>https://www.cajaviviendapopular.gov.co/?q=matriz-de-riesgos-plan-anticorrupci%C3%B3n-y-atenci%C3%B3n-al-ciudadano</t>
  </si>
  <si>
    <t>Seguimiento publicado en la página web de la entidad - Informe.</t>
  </si>
  <si>
    <t xml:space="preserve">ESTRATEGIA DE LA ADMINISTRACIÓN DEL RIESGO </t>
  </si>
  <si>
    <t xml:space="preserve">Versión: 1 </t>
  </si>
  <si>
    <t>Realización del Ajuste de la Política de Administración del Riesgo de la Caja de la Vivienda Popular</t>
  </si>
  <si>
    <t xml:space="preserve">Procedimiento Actualizado </t>
  </si>
  <si>
    <t xml:space="preserve">Oficina Asesora de Planeación </t>
  </si>
  <si>
    <t>Vigente desde: 8/08/2019</t>
  </si>
  <si>
    <t xml:space="preserve">Actualización del Procedimeinto de Administración del Riesgo </t>
  </si>
  <si>
    <t xml:space="preserve">Divulgación de la Política de Administración del Riesgo a todos los Niveles de la Entidad </t>
  </si>
  <si>
    <t xml:space="preserve">Política de Administración del Riesgo socializada </t>
  </si>
  <si>
    <t>Código: 208-PLA-Ft-88</t>
  </si>
  <si>
    <t>Octubre 31 - 2019</t>
  </si>
  <si>
    <t>Septiembre 30 -  2019</t>
  </si>
  <si>
    <t>Septiembre 15- 2019</t>
  </si>
  <si>
    <t xml:space="preserve">Publicación PLAN ANTICORRUPCIÓN Y DE ATENCIÓN AL CIUDADANO 2019 </t>
  </si>
  <si>
    <t>Publicación del MAPA DE RIESGOS</t>
  </si>
  <si>
    <t xml:space="preserve"> MAPA  DE RIESGOS - PLAN ANTICORRUPCIÓN Y DE ATENCIÓN AL CIUDADANO 2019 </t>
  </si>
  <si>
    <t xml:space="preserve">MAPA  DE RIESGOS - PLAN ANTICORRUPCIÓN Y DE ATENCIÓN AL CIUDADANO 2019 </t>
  </si>
  <si>
    <t>\\10.216.160.201\calidad\30. PRESENTACIONES E INFORMES\SISTEMA INTEGRADO DE GESTIÓN\2019\MATRIZ DE RIESGO -  MAPA  DE RIESGOS - PLAN ANTICORRUPCIÓN Y DE ATENCIÓN AL CIUDADANO 2019   2019</t>
  </si>
  <si>
    <t xml:space="preserve">Construcción del  MAPA  DE RIESGOS - PLAN ANTICORRUPCIÓN Y DE ATENCIÓN AL CIUDADANO 2019 </t>
  </si>
  <si>
    <t>Actualizar la  MAPA  DE RIESGOS - PLAN ANTICORRUPCIÓN Y DE ATENCIÓN AL CIUDADANO 2019   tomando como base la Guía para la Administración de Riesgo.</t>
  </si>
  <si>
    <t>MAPA  DE RIESGOS - PLAN ANTICORRUPCIÓN Y DE ATENCIÓN AL CIUDADANO 2019   Actualizada.</t>
  </si>
  <si>
    <t>\\10.216.160.201\calidad\19. CONSOLIDADO MAPAS DE RIESGO\MAPA  DE RIESGOS -  MAPA  DE RIESGOS - PLAN ANTICORRUPCIÓN Y DE ATENCIÓN AL CIUDADANO 2019  \2019</t>
  </si>
  <si>
    <t>Proceso de consulta y divulgación realizado DE LA MAPA  DE RIESGOS - PLAN ANTICORRUPCIÓN Y DE ATENCIÓN AL CIUDADANO 2019 - PRELIMINAR.</t>
  </si>
  <si>
    <t xml:space="preserve">Publicación MAPA  DE RIESGOS - PLAN ANTICORRUPCIÓN Y DE ATENCIÓN AL CIUDADANO 2019 - FINAL </t>
  </si>
  <si>
    <t>\\10.216.160.201\calidad\19. CONSOLIDADO MAPAS DE RIESGO\MAPA  DE RIESGOS - PAAC\2019</t>
  </si>
  <si>
    <t xml:space="preserve">Generar Informe de Seguimiento MAPA  DE RIESGOS - PLAN ANTICORRUPCIÓN Y DE ATENCIÓN AL CIUDADANO 2019 </t>
  </si>
  <si>
    <t>Hacer seguimiento y evaluación al  MAPA  DE RIESGOS - PLAN ANTICORRUPCIÓN Y DE ATENCIÓN AL CIUDADANO 2019  (procesos de auditoria interna: evaluar causas, riesgos de corrupción y la efectividad de los controles incorporados en el Mapa de Riesgos de Corrupción).</t>
  </si>
  <si>
    <t xml:space="preserve"> ASPECTOS GENERALES DE LA MAPA  DE RIESGOS - PLAN ANTICORRUPCIÓN Y DE ATENCIÓN AL CIUDADANO 2019 </t>
  </si>
  <si>
    <t>Elaborar y Consolidar el  MAPA  DE RIESGOS - PLAN ANTICORRUPCIÓN Y DE ATENCIÓN AL CIUDADANO 2019   2019 y las versiones necesarias en la vigencia</t>
  </si>
  <si>
    <t xml:space="preserve">MAPA  DE RIESGOS - PLAN ANTICORRUPCIÓN Y DE ATENCIÓN AL CIUDADANO 2019  </t>
  </si>
  <si>
    <t>\\10.216.160.201\calidad\19. CONSOLIDADO MAPAS DE RIESGO\MAPA  DE RIESGOS - PAAC\2019\MAPA  DE RIESGOS - PAAC PRELIMINAR</t>
  </si>
  <si>
    <t>Mesas de trabajo con delegados de todas las áreas para la elaboración del   MAPA  DE RIESGOS - PLAN ANTICORRUPCIÓN Y DE ATENCIÓN AL CIUDADANO 2019  
Publicación del Proyecto  MAPA  DE RIESGOS - PLAN ANTICORRUPCIÓN Y DE ATENCIÓN AL CIUDADANO 2019   en página WEB e Intranet</t>
  </si>
  <si>
    <t xml:space="preserve">Publicar el  MAPA  DE RIESGOS - PLAN ANTICORRUPCIÓN Y DE ATENCIÓN AL CIUDADANO 2019   y sus respectivas versiones  </t>
  </si>
  <si>
    <t xml:space="preserve">MAPA  DE RIESGOS - PLAN ANTICORRUPCIÓN Y DE ATENCIÓN AL CIUDADANO 2019: 
Versión Preliminar: Publicado el 29 de enero -  2019
Versión Final: Publicado el 31 de enero -  2019
Versiones  MAPA  DE RIESGOS - PLAN ANTICORRUPCIÓN Y DE ATENCIÓN AL CIUDADANO 2019: Acorde a la necesidad de los responsables de Procesos, se efectuará la  actualización. </t>
  </si>
  <si>
    <t>MAPA  DE RIESGOS - PLAN ANTICORRUPCIÓN Y DE ATENCIÓN AL CIUDADANO 2019, publicada en la página WEB</t>
  </si>
  <si>
    <t>Octubre 15 - 2019</t>
  </si>
  <si>
    <t>Publicar el  MAPA  DE RIESGOS ajustado acorde a la Guia de Administración del Riesgos - versión 4 de octubre 2018.</t>
  </si>
  <si>
    <t>Publicar el  PLAN ANTICORRUPCIÓN Y DE ATENCIÓN AL CIUDADANO Vigencia - 2019, ajustada acorde a la Guia de Administración del Riesgos - versión 4 de octubre 2018.</t>
  </si>
  <si>
    <t xml:space="preserve">Publicar el  MAPA  DE RIESGOS - PLAN ANTICORRUPCIÓN Y DE ATENCIÓN AL CIUDADANO Vigencia - 2019  </t>
  </si>
  <si>
    <t>Realizar el proceso de consulta y divulgación con actores internos y externos, previo a la publicación del  MAPA  DE RIESGOS - PLAN ANTICORRUPCIÓN Y DE ATENCIÓN AL CIUDADANO 2019  .</t>
  </si>
  <si>
    <t xml:space="preserve">Realizar seguimiento al  MAPA  DE RIESGOS - PLAN ANTICORRUPCIÓN Y DE ATENCIÓN AL CIUDADANO 2019, efectuando el monitoreo de los controles establecidos por los responsables de procesos radicados en la Oficina Asesora de Planeación. 
</t>
  </si>
  <si>
    <t xml:space="preserve">Dar a conocer los lineamientos establecidos en el  MAPA  DE RIESGOS - PLAN ANTICORRUPCIÓN Y DE ATENCIÓN AL CIUDADANO 2019  , durante su elaboración, antes de su publicación y después de publicado </t>
  </si>
  <si>
    <t xml:space="preserve">Monitorear y evaluar las actividades contempladas en cada componente del MAPA  DE RIESGOS - PLAN ANTICORRUPCIÓN Y DE ATENCIÓN AL CIUDADANO 2019 </t>
  </si>
  <si>
    <t xml:space="preserve">Verificar la elaboración y publicación del MAPA  DE RIESGOS - PLAN ANTICORRUPCIÓN Y DE ATENCIÓN AL CIUDADANO 2019 </t>
  </si>
  <si>
    <t>Efectuar seguimiento de las actividades programadas en el MAPA  DE RIESGOS - PLAN ANTICORRUPCIÓN Y DE ATENCIÓN AL CIUDADANO 2019  y posterior a la publicación</t>
  </si>
  <si>
    <t>Septiembre 30 - 2019</t>
  </si>
  <si>
    <t xml:space="preserve">Sensibilización  </t>
  </si>
  <si>
    <t>Convocar mesas de trabajo para ajustar el Mapa de  Riesgos - Plan Anticorrupción y de Atención al Ciudadano de los 16 procesos de la entidad, a través de un proceso participativo con las diferentes dependencias de la Caja de la Vivienda Popular.</t>
  </si>
  <si>
    <t xml:space="preserve">
Actualización de las Matrices de Riesgos de cada proceso, donde se verifica y actualiza la identificación (incluir o excluir riesgos), identificación de controles, reevaluación de los riesgos y formulaciónde actividades de contigencia) 
</t>
  </si>
  <si>
    <t xml:space="preserve">Matrices de Riesgos actualizadas y publicadas en la carpeta de calidad y en la página web de la entidad. </t>
  </si>
  <si>
    <t>ANALISIS</t>
  </si>
  <si>
    <t>EVIDENCIA</t>
  </si>
  <si>
    <t>CALIFICACIÓN</t>
  </si>
  <si>
    <t>JUSTIFICACIÓN DE CALIFICACIÓN</t>
  </si>
  <si>
    <t>ESTADO</t>
  </si>
  <si>
    <t>FASES</t>
  </si>
  <si>
    <t>ACTIVIDADES</t>
  </si>
  <si>
    <t>RESPONSABLE(S)</t>
  </si>
  <si>
    <t>FECHA INICIO DE ACTIVIDADES</t>
  </si>
  <si>
    <t>FECHA FINALIZACIÓN DE ACTIVIDADES</t>
  </si>
  <si>
    <t>RESULTADO</t>
  </si>
  <si>
    <t>1. Identificación de Trámites</t>
  </si>
  <si>
    <t>Revisión de Procesos misionales y análisis normativo, con el fin de determinar si aplica como trámite u OPA (Otros Procedimientos Administrativos)</t>
  </si>
  <si>
    <t xml:space="preserve"> Oficina Asesora de Planeación - Líderes de Procesos</t>
  </si>
  <si>
    <t xml:space="preserve">Inventario de Trámites </t>
  </si>
  <si>
    <t>2. Priorización de Trámites</t>
  </si>
  <si>
    <t>Elaborar el Diagnóstico de los trámites u OPAs Diagnóstico de trámites a intervenir</t>
  </si>
  <si>
    <t>Inventario de Trámites  Priorizado</t>
  </si>
  <si>
    <t>3. Racionalización de Trámites</t>
  </si>
  <si>
    <t>Simplificación</t>
  </si>
  <si>
    <t>Estandarización</t>
  </si>
  <si>
    <t>Optimización</t>
  </si>
  <si>
    <t>Automatización (Si aplica)</t>
  </si>
  <si>
    <t>Interoperabilidad (Si aplica)</t>
  </si>
  <si>
    <t>4. Interoperabilidad</t>
  </si>
  <si>
    <t>Identificación de escenarios y aplicación del marco de interoperabilidad de GEL</t>
  </si>
  <si>
    <t>2. COMPONENTE: ESTRATEGIA ANTITRÁMITES</t>
  </si>
  <si>
    <t>FORMULACIÓN - 2019</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</si>
  <si>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</si>
  <si>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</si>
  <si>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</si>
  <si>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</si>
  <si>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</si>
  <si>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</si>
  <si>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</si>
  <si>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</si>
  <si>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</si>
  <si>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</si>
  <si>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</si>
  <si>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</si>
  <si>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</si>
  <si>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</si>
  <si>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</si>
  <si>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</si>
  <si>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</si>
  <si>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</si>
  <si>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</si>
  <si>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</si>
  <si>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</si>
  <si>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</si>
  <si>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</si>
  <si>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</si>
  <si>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</si>
  <si>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</si>
  <si>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</si>
  <si>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</si>
  <si>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</si>
  <si>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</si>
  <si>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</si>
  <si>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</si>
  <si>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</si>
  <si>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</si>
  <si>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</si>
  <si>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</si>
  <si>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</si>
  <si>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</si>
  <si>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r>
      <t>Expedición del Paz y Salvo y/o certificaciones de la deuda (</t>
    </r>
    <r>
      <rPr>
        <b/>
        <sz val="11"/>
        <color theme="1"/>
        <rFont val="Arial"/>
        <family val="2"/>
      </rPr>
      <t>SUBDIRECCION FINANCIERA</t>
    </r>
    <r>
      <rPr>
        <sz val="11"/>
        <color theme="1"/>
        <rFont val="Arial"/>
        <family val="2"/>
      </rPr>
      <t>)</t>
    </r>
  </si>
  <si>
    <t>X</t>
  </si>
  <si>
    <t>El ciudadano se debe acercar a las instalaciones de la CVP, al área de Cartera para solicitar el paz y salvo que acredita que la deuda ya está condonada</t>
  </si>
  <si>
    <t>01/02/2018</t>
  </si>
  <si>
    <t>31/10/2019</t>
  </si>
  <si>
    <t>Reducción de costos y tiempos de desplazamiento de los beneficiaros deudores.</t>
  </si>
  <si>
    <t>Se enviará el paz y salvo al beneficiario deudor a través de correo electrónico o correo físico.</t>
  </si>
  <si>
    <t>Se elabora un plan de trabajo con fecha de inicio 20/02/2019 y fecha de finalización 17/06/2019, es cual se ha cumplido a la fecha</t>
  </si>
  <si>
    <t>https://www.cajaviviendapopular.gov.co/?q=tr%C3%A1mites-ante-la-caja-de-la-vivienda-popular#overlay-context=tr%25C3%25A1mites-ante-la-caja-de-la-vivienda-popular%3Fq%3Dtr%25C3%25A1mites-ante-la-caja-de-la-vivienda-popular</t>
  </si>
  <si>
    <r>
      <t>Expedición de Recibos de Pagos 
(</t>
    </r>
    <r>
      <rPr>
        <b/>
        <sz val="11"/>
        <color theme="1"/>
        <rFont val="Arial"/>
        <family val="2"/>
      </rPr>
      <t>SUBDIRECCION FINANCIERA</t>
    </r>
    <r>
      <rPr>
        <sz val="11"/>
        <color theme="1"/>
        <rFont val="Arial"/>
        <family val="2"/>
      </rPr>
      <t>)</t>
    </r>
  </si>
  <si>
    <t>El ciudadano se debe acercar a las instalaciones de la CVP, al área de Cartera para solicitar el recibo de pago.</t>
  </si>
  <si>
    <t>3. COMPONENTE: RENDICIÓN DE CUENTAS</t>
  </si>
  <si>
    <t>ACCIÓN</t>
  </si>
  <si>
    <t>FECHA INICIO</t>
  </si>
  <si>
    <t>FECHA FINAL</t>
  </si>
  <si>
    <t>PRODUCTO</t>
  </si>
  <si>
    <t>DESCRIPCIÓN AVANCE</t>
  </si>
  <si>
    <t>OBSERVACIONES/
RECOMENDACIONES</t>
  </si>
  <si>
    <t>FECHA DE REPROGRAMACIÓN</t>
  </si>
  <si>
    <t>ANÁLISIS DEL ESTADO DEL PROCESO DE RENDICIÓN DE CUENTAS</t>
  </si>
  <si>
    <t>Revisión del Procedimiento 208-PLA-Pr-19 - RENDICIÓN DE CUENTAS,
PARTICIPACIÓN CIUDADANA Y CONTROL
SOCIAL</t>
  </si>
  <si>
    <t>Jefe Oficina Asesora de Planeación</t>
  </si>
  <si>
    <t xml:space="preserve">Procedimiento </t>
  </si>
  <si>
    <t xml:space="preserve">Socialización del Procedimiento 
Publicación carpeta de Calidad </t>
  </si>
  <si>
    <t>N/A</t>
  </si>
  <si>
    <t xml:space="preserve">Revisar la Caracterización de  ciudadanos y grupos de interés,  identificando necesidades de información para la vigencia 2019
</t>
  </si>
  <si>
    <t xml:space="preserve">Responsabilidad Social 
Direcciones Misionales
Servicio al Ciudadano </t>
  </si>
  <si>
    <t>Caracterización de ciudadanos y grupos de interés</t>
  </si>
  <si>
    <t xml:space="preserve">Jefe Oficina Asesora de Planeación en conjunto con el Director (a) General </t>
  </si>
  <si>
    <t xml:space="preserve">Documento - Diagnóstico Rendición de Cuentas </t>
  </si>
  <si>
    <t xml:space="preserve">Documento socializado y publicado en la carpeta de Calidad </t>
  </si>
  <si>
    <t>ESTRATEGIA DE RENDICIÓN DE CUENTAS</t>
  </si>
  <si>
    <t>Promover escenarios o eventos de participación ciudadana entre la población beneficiada  y la entidad (Mínimo (1) escenario para la vigencia 2019).</t>
  </si>
  <si>
    <t>Director(a) de Mejoramiento de Barrios en conjunto con la Oficina Asesora de Comunicaciones</t>
  </si>
  <si>
    <t>Escenario o evento  con participación ciudadana programado</t>
  </si>
  <si>
    <t xml:space="preserve">208-PLA-FT-54  REGISTRO DE REUNIÓN </t>
  </si>
  <si>
    <t>Promover escenarios o eventos de participación ciudadana entre los(as) ciudadanos(as) y la entidad (Mínimo dos para la vigencia 2019).</t>
  </si>
  <si>
    <t>Director(a) de Urbanizaciones y Titulación en conjunto con la Oficina Asesora de Comunicaciones</t>
  </si>
  <si>
    <t>Escenario o evento de participación ciudadana definido</t>
  </si>
  <si>
    <t>208-PLA-FT-54  REGISTRO DE REUNIÓN v1
208-SADM-Ft-43 LISTADO DE ASISTENCIA
EVALUACIÓN DE LA RENDICIÓN DE CUENTAS (208-PLA-FT- 58)</t>
  </si>
  <si>
    <t>Director(a) Reasentamientos  en conjunto con la Oficina Asesora de Comunicaciones</t>
  </si>
  <si>
    <t xml:space="preserve">Promover mínimo dos (2) jornadas de socialización del proceso de asistencia técnica, entrega de licencias de construcción y/o actos de reconocimiento aprobados por curadurías urbanas y sensibilización para el proceso de ejecución de obra </t>
  </si>
  <si>
    <t>Director(a) Mejoramiento de Vivienda</t>
  </si>
  <si>
    <t>208-PLA-FT-54  REGISTRO DE REUNIÓN</t>
  </si>
  <si>
    <t>Realizar seguimiento a la Estrategia de Rendición de Cuentas, formulada en la vigencia 2019.</t>
  </si>
  <si>
    <t xml:space="preserve">Oficina Asesora de Planeación y Oficina Asesora de Comunicaciones </t>
  </si>
  <si>
    <t>Herramienta de Seguimiento</t>
  </si>
  <si>
    <t>Avance con porcentaje</t>
  </si>
  <si>
    <t>IMPLEMENTACIÓN Y DESARROLLO DE LA ESTRATEGIA</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</si>
  <si>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</si>
  <si>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https://www.cajaviviendapopular.gov.co/?q=Nosotros/Informes/informe-de-ejecucion-del-presupuesto-de-gastos-e-inversiones</t>
  </si>
  <si>
    <t xml:space="preserve">Generar información de calidad y en lenguaje comprensible antes, durante y pos Rendición de Cuentas </t>
  </si>
  <si>
    <t>Comunicaciones</t>
  </si>
  <si>
    <t xml:space="preserve">Informe de desarrollo estrategia de comunicaciones </t>
  </si>
  <si>
    <t>Publicaciones en medios, piezas impresas, digitales, audiovisuales publicadas y elaboradas</t>
  </si>
  <si>
    <t>https://www.cajaviviendapopular.gov.co/?q=Nosotros/Informes/rendicion-de-cuentas</t>
  </si>
  <si>
    <t>Se ejecutó la actividad programada</t>
  </si>
  <si>
    <t xml:space="preserve">Generar acciones  de diálogo de doble vía con la ciudadanía antes y durante las acciones y audiencia de Rendición de Cuentas. Ferias de Transparencia, Carpa de Servicio al Ciudadano, Feria de Soluciones CVP, entre otros. </t>
  </si>
  <si>
    <t xml:space="preserve">Informes con evidencia de diálogo en los Espacios de Encuentro Ciudadano, En Redes Sociales (Campaña Diálogo)  </t>
  </si>
  <si>
    <t xml:space="preserve">Reporte de las acciones de diálogo para la Audiencia y para otras actividades permanentes de Rendición de Cuentas como los Encuentros Ciudadanos </t>
  </si>
  <si>
    <t xml:space="preserve">Subdirección Financiera 
</t>
  </si>
  <si>
    <t xml:space="preserve">Informe de Ejecución Presupuestal </t>
  </si>
  <si>
    <t xml:space="preserve">Informe de Ejecución Presupuestal Publicación </t>
  </si>
  <si>
    <t>Definir los criterios para presentación de los resultados en los aspectos técnicos, financieros y sociales en la Rendición de Cuentas</t>
  </si>
  <si>
    <t xml:space="preserve">Documento </t>
  </si>
  <si>
    <t xml:space="preserve">Presentación para la Rendición de Cuentas
Imágenes y publicidad, por los diferentes canales de comunicación de la entidad y Redes sociales. </t>
  </si>
  <si>
    <t>Se evidenció que se realizó reunión de planeación de rendición de cuentas el día 13 de marzo de 2019, adicionalmente se realizó presentación con cronograma de rendición de cuentas.</t>
  </si>
  <si>
    <t>https://www.cajaviviendapopular.gov.co/sites/default/files/Estrategia%20RdC%20CVP%202018%20v2.pdf</t>
  </si>
  <si>
    <t>Definir los criterios para presentación de los resultados en los aspectos técnicos, financieros y sociales en la rendición de cuentas</t>
  </si>
  <si>
    <t xml:space="preserve">Director(a) de Reasentamientos </t>
  </si>
  <si>
    <t>Realizar  tres (3) Acuerdos de Sostenibilidad</t>
  </si>
  <si>
    <t xml:space="preserve">Director(a) de Mejoramiento de Barrios </t>
  </si>
  <si>
    <t>Acuerdo de Sostenibilidad con la Comunidad</t>
  </si>
  <si>
    <t xml:space="preserve"> 208-MB-Ft-28 ACUERDO DE SOSTENIBILIDAD</t>
  </si>
  <si>
    <t>EVALUACIÓN A LA RENDICIÓN DE CUENTAS</t>
  </si>
  <si>
    <t xml:space="preserve">Evaluar veinte (3) escenarios o eventos de participación ciudadana </t>
  </si>
  <si>
    <t>Encuesta de satisfacción del evento o escenario  realizada</t>
  </si>
  <si>
    <t>208-PLA-Ft-58 Evaluación encuentro con la Ciudadanía y/o rendición de cuentas.</t>
  </si>
  <si>
    <t xml:space="preserve">Evaluar los escenarios o eventos de participación ciudadana a través de los(as) ciudadanos(as) </t>
  </si>
  <si>
    <t>Director(a) de Urbanizaciones y Titulación</t>
  </si>
  <si>
    <t>Inmediata (una vez finalice el escenario o evento de participación ciudadana)</t>
  </si>
  <si>
    <t>208-PLA-FT-54  REGISTRO DE REUNIÓN v1
208-SADM-Ft-43 LISTADO DE ASISTENCIA</t>
  </si>
  <si>
    <t xml:space="preserve">Evaluar el proceso de Audiencia Pública en el marco de la Rendición de Cuentas </t>
  </si>
  <si>
    <t>Asesor de Control Interno</t>
  </si>
  <si>
    <t>Inmediata (una vez finalice la rendición de cuentas)</t>
  </si>
  <si>
    <t>Proceso de Rendición de Cuentas evaluado por Control Interno</t>
  </si>
  <si>
    <t>208-SADM-Ft-105 INFORME CAJA DE LA VIVIENDA POPULAR</t>
  </si>
  <si>
    <t>memorando 2019IE5983 del 30 de abril 2019</t>
  </si>
  <si>
    <t>Evaluar los escenarios o eventos de participación ciudadana a través de los(as) ciudadanos(as), mínimo cuatro (4) foros de cierre durante el periodo</t>
  </si>
  <si>
    <t xml:space="preserve">Informe de Encuentro con la ciudadanía
Evaluación de la Rendición de Cuentas (208-PLA-Ft- 58) </t>
  </si>
  <si>
    <t xml:space="preserve">Publicación en la Página de la entidad del Informe de Encuentro con la ciudadanía y de las Evaluaciones de la Rendición de Cuentas (208-PLA-Ft- 58) </t>
  </si>
  <si>
    <t>Evaluar  las jornadas de socialización del proceso de asistencia técnica, entrega de licencias de construcción y/o actos de reconocimiento o eventos de participación ciudadana a través de los(as) ciudadanos(as).</t>
  </si>
  <si>
    <t>Director(a) de Mejoramiento de Vivienda</t>
  </si>
  <si>
    <t>Informe de Encuentro con la ciudadanía
Evaluación de la Rendición de Cuentas (208-PLA-Ft- 58) 
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</si>
  <si>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Publicación en la Página de la entidad del Informe de Encuentro con la ciudadanía 
208-MV-Ft-92 FORMATO DE ASISTENCIA REUNIONES CON COMUNIDAD
208-PLA-Ft-58 EVALUACIÓN ENCUENTRO CON LA CIUDADANÍA - RENDICIÓN DE CUENTAS</t>
  </si>
  <si>
    <t xml:space="preserve">Informe de los  resultados de todas las acciones de la Rendición de Cuentas: 
Documento memoria, publicados y divulgados para conocimiento de la ciudadanía. </t>
  </si>
  <si>
    <t xml:space="preserve">Procedimiento de Rendición de Cuentas </t>
  </si>
  <si>
    <t xml:space="preserve">Informe </t>
  </si>
  <si>
    <t>https://www.cajaviviendapopular.gov.co/?q=Nosotros/Informes/rendicion-de-cuentas
\\10.216.160.201\calidad\1. PROCESO DE GESTIÓN ESTRATÉGICA\PROCEDIMIENTOS\208-PLA-Pr-19 RENDICIÓN DE CUENTAS, PARTIC. CIUDADANA Y CTRL SOCIAL</t>
  </si>
  <si>
    <t>4. COMPONENTE: MECANISMOS PARA MEJORAR LA ATENCIÓN AL CIUDADANO</t>
  </si>
  <si>
    <t>ESTRUCTURA ADMINISTRATIVA Y DIRECCIONAMIENTO ESTRATÉGICO</t>
  </si>
  <si>
    <t>Incorporar en el presupuesto recursos que mejoren la atención al ciudadano</t>
  </si>
  <si>
    <t>Dirección de Gestión Corporativa y CID 
(Gestión de Adquisición de Bienes y Servicios)</t>
  </si>
  <si>
    <t>Rubro en presupuesto para atención al ciudadano</t>
  </si>
  <si>
    <t xml:space="preserve">Plan Anual de Adquisiciones </t>
  </si>
  <si>
    <t>FORTALECIMIENTO DE LOS CANALES DE ATENCIÓN</t>
  </si>
  <si>
    <t>Fortalecimiento del canal presencial con la atención adecuada por parte de los servidores públicos de Servicio al Ciudadano, con relación a los tramites y servicios que cuenta la entidad.</t>
  </si>
  <si>
    <t>Dirección de Gestión Corporativa y CID 
(Servicio al Ciudadano)</t>
  </si>
  <si>
    <t>Funcionarios(as) sensibilizados y capacitados sobre tramites y servicios        (una cuatrimestral)</t>
  </si>
  <si>
    <t>Actas de capacitaciones y/o sensibilizaciones ,  Funcionarios capacitados y/o sensibilizados  sobre tramites y servicios</t>
  </si>
  <si>
    <t xml:space="preserve">Acta de reunión de 29 de abril de 2019 en custodia del archivo del servicio al ciudadano.
</t>
  </si>
  <si>
    <t>TALENTO HUMANO</t>
  </si>
  <si>
    <t>Senbilizar y socializar a los(as) funcionarios(as)  y contratistas  el documento 208-SADM-Mn-01 MANUAL DE SERVICIO AL CIUDADANO</t>
  </si>
  <si>
    <t>Funcionarios(as) sensibilizados y socializados manual de servicio al ciudadano</t>
  </si>
  <si>
    <t>208-SADM-Ft-43 LISTADO DE ASISTENCIA</t>
  </si>
  <si>
    <t>Se realizó socialización del  208-SADM-Mn-01 MANUAL DE SERVICIO AL CIUDADANO  el 29 de abril de 2019 de 4:30 pm a 5:50 pm</t>
  </si>
  <si>
    <t>CUMPLIDA</t>
  </si>
  <si>
    <t>NORMATIVO Y PROCIDEMENTAL</t>
  </si>
  <si>
    <t>Revisar la pertinencia de la documentación del proceso Servicio al Ciudadano, frente a la atención al usuario, para incentivar la mejora continua</t>
  </si>
  <si>
    <t xml:space="preserve">Documentos en versión actualizada, cuando se requiera </t>
  </si>
  <si>
    <t xml:space="preserve">Documentos del proceso Servicio al ciudadano, publicado en la carpeta de Calidad </t>
  </si>
  <si>
    <t>Generar información de calidad y en lenguaje comprensible</t>
  </si>
  <si>
    <t xml:space="preserve">Publicaciones en medios, piezas impresas, digitales, audiovisuales elaboradas y publicadas </t>
  </si>
  <si>
    <t>RELACIONAMIENTO CON EL CIUDADANO</t>
  </si>
  <si>
    <t>Consolidar mensualmente las estadísticas de asistencia y evaluación del servicio en el canal presencial para los ciudadanos y ciudadanas atendidas en la oficina de Servicio al ciudadano</t>
  </si>
  <si>
    <t>Permanente</t>
  </si>
  <si>
    <t>Informe de asistencia y evaluación por parte del área de Servicio al Ciudadano</t>
  </si>
  <si>
    <t>Ruta: https://www.cajaviviendapopular.gov.co/?q=Servicio-al-ciudadano/informes-de-asistencia</t>
  </si>
  <si>
    <t>PETICIONES, QUEJAS, RECLAMOS, SUGERENCIAS Y DENUNCIAS</t>
  </si>
  <si>
    <t>Fortalecer de manera  permanente a los funcionarios del área de servicio al ciudadano, en  el uso de lenguaje sencillo e incluyente  y mecanismos para las la atención de PQRSD</t>
  </si>
  <si>
    <t>Capacitaciones Realizadas</t>
  </si>
  <si>
    <t>208-SADM-Ft-43 LISTADO DE ASISTENCIA
o
208-PLA-FT-54  REGISTRO DE REUNIÓN V1</t>
  </si>
  <si>
    <t>Consolidar mensualmente las estadísticas de PQR´s realizadas por los(as) ciudadanos(as) y que son recepcionadas por los diferentes mecanismos para tal fin
Nota: PQR recibidas, PQR cerradas a tiempo, PQR cerradas por de tiempo, PQR cerradas antes de tiempo</t>
  </si>
  <si>
    <t>Informes Peticiones, Quejas, Reclamos y Sugerencias (SDQS)</t>
  </si>
  <si>
    <t>208-PLA-FT-54  REGISTRO DE REUNIÓN v1
o
208-SADM-Ft-105 INFORME CAJA DE LA VIVIENDA POPULAR</t>
  </si>
  <si>
    <t>Elaborar un informe semestral respecto de la atención de las PQRS's, de conformidad con lo indicado el artículo 76 de la Ley 1474 de 2011</t>
  </si>
  <si>
    <t>Un Informe semestral con los resultados de la revisión de la atención de las PQRS's en la CVP elaborado, entregado al Director General y publicado en la página web de la CVP</t>
  </si>
  <si>
    <t xml:space="preserve">208-SADM-Ft-105 INFORME </t>
  </si>
  <si>
    <t>5. COMPONENTE: MECANISMOS PARA LA TRANSPARENCIA Y ACCESO A LA INFORMACIÓN</t>
  </si>
  <si>
    <t>INDICADOR</t>
  </si>
  <si>
    <t>LINEAMIENTO DE TRANSPARENCIA ACTIVA</t>
  </si>
  <si>
    <t>Oficinas Asesoras de Planeación
Oficina Asesora de Comunicaciones</t>
  </si>
  <si>
    <t xml:space="preserve">Avanzar en la implementación de la Ley 1712 /14 </t>
  </si>
  <si>
    <t>Oficina Asesora de  Planeación y Oficina Asesora de Comunicaciones</t>
  </si>
  <si>
    <t>Botón de Transparencia actualizado</t>
  </si>
  <si>
    <t>Matriz de cumplimiento Ley 1712 /14</t>
  </si>
  <si>
    <t>% de cumplimiento mensual</t>
  </si>
  <si>
    <t>Se realizó la actividad programada</t>
  </si>
  <si>
    <t>Generar documentos a publicar en el Botón de Transparencia en formatos abiertos y reutilizables</t>
  </si>
  <si>
    <t>Archivos publicados en formato abierto</t>
  </si>
  <si>
    <t xml:space="preserve">Esquema de Publicaciones y Botón de Transparencia </t>
  </si>
  <si>
    <t xml:space="preserve">% de cumplimiento </t>
  </si>
  <si>
    <t>Esta actividad se realiza durante la vigencia.</t>
  </si>
  <si>
    <t>Actualizar y publicar los acuerdos de gestión de los gerentes públicos de la entidad</t>
  </si>
  <si>
    <t xml:space="preserve">Subdirección Administrativa y Oficina Asesora de Comunicaciones </t>
  </si>
  <si>
    <t xml:space="preserve">Acuerdos de Gestión Actualizados y publicados </t>
  </si>
  <si>
    <t xml:space="preserve">Botón de Transparencia </t>
  </si>
  <si>
    <t>Publicar un banner permanente en la página web para la promoción y consulta ciudadana  del PAAC 2019</t>
  </si>
  <si>
    <t xml:space="preserve">Oficina Asesora de Comunicaciones </t>
  </si>
  <si>
    <t>Promoción del PAAC</t>
  </si>
  <si>
    <t xml:space="preserve">Home de la página web </t>
  </si>
  <si>
    <t>https://www.cajaviviendapopular.gov.co/?q=estrategia-anticorrupcion</t>
  </si>
  <si>
    <t>Oficina Tecnologías de la Información y las Comunicaciones</t>
  </si>
  <si>
    <t>Infraestructura Tecnológica Disponible</t>
  </si>
  <si>
    <t>Pagina Web e Intranet Disponibles</t>
  </si>
  <si>
    <t>Disponibilidad</t>
  </si>
  <si>
    <t>Actualizar y publicar los Datos Abiertos de la Entidad para la vigencia 2019, en el marco de la Política de Gobierno Digital, con el insumo suministrado por las diferentes Dependencias de la Entidad</t>
  </si>
  <si>
    <t xml:space="preserve">Set de datos abiertos CVP </t>
  </si>
  <si>
    <t>Set de datos abiertos publicados en los portales establecidos para tal fin</t>
  </si>
  <si>
    <t>Publicación del set de datos abiertos de vigencia 2019</t>
  </si>
  <si>
    <t>Revisar la ejecución del Plan Anual de Adquisiciones (PAA) de la Entidad, tomando las acciones a que haya lugar.</t>
  </si>
  <si>
    <t>Seguimiento al avance en la ejecución del Plan de Adquisiciones</t>
  </si>
  <si>
    <t>Porcentaje de seguimiento a la ejecución del Plan Anual de Adquisiciones</t>
  </si>
  <si>
    <t>formato 208-PLA-FT-11</t>
  </si>
  <si>
    <t xml:space="preserve">Avanzar en el cumplimiento de Datos Abiertos en el marco de la Estrategia de Gobierno en Línea </t>
  </si>
  <si>
    <t xml:space="preserve">Oficina de Tecnología de la Información y las Comunicaciones
Oficina Asesora de Planeación </t>
  </si>
  <si>
    <t>Set de datos abiertos publicados en el portal www.datosabiertos.gov.co</t>
  </si>
  <si>
    <t>% de cumplimiento semestral</t>
  </si>
  <si>
    <t>LINEAMIENTOS DE TRANSPARENCIA PASIVA</t>
  </si>
  <si>
    <t>Servicio al Ciudadano
Oficina Asesora de Comunicaciones
Oficina de Tecnología de la Información y las Comunicaciones</t>
  </si>
  <si>
    <t>Pieza de comunicación visual</t>
  </si>
  <si>
    <t>Informe de divulgación con evidencias de todos los canales</t>
  </si>
  <si>
    <t xml:space="preserve">Divulgación de información a la ciudadanía </t>
  </si>
  <si>
    <t xml:space="preserve">Generar informes mensuales de solicitudes de información pública con tiempos de respuesta </t>
  </si>
  <si>
    <t>Informes de Publicación de las solicitudes de acceso a la información.</t>
  </si>
  <si>
    <t>Informes</t>
  </si>
  <si>
    <t xml:space="preserve">12 Informes durante la vigencia </t>
  </si>
  <si>
    <t>https://www.cajaviviendapopular.gov.co/?q=Servicio-al-ciudadano/solicitudes-de-acceso-la-informacion</t>
  </si>
  <si>
    <t xml:space="preserve">Generar informes PQRS de acuerdo con los criterios de Ley 1712/14 y Auditoría de Transparencia </t>
  </si>
  <si>
    <t>Informe de gestión de PQRSD</t>
  </si>
  <si>
    <t xml:space="preserve">Realizar dos talleres de sensibilización sobre Ley 1712 y Transparencia pasiva a los funcionarios y contratistas de la CVP </t>
  </si>
  <si>
    <t xml:space="preserve">Informe de talleres de sensibilización </t>
  </si>
  <si>
    <t xml:space="preserve">Informe, acta y lista de asistencia </t>
  </si>
  <si>
    <t>Talleres realizados y contenidos sensibilizados</t>
  </si>
  <si>
    <t>no se ha realizado esta actividad</t>
  </si>
  <si>
    <t>Realizar una verificación de la elaboración y publicación del PAAC y efectuar dos seguimientos a los avances de las actividades consignadas en el PAAC</t>
  </si>
  <si>
    <t>Dos informes con el seguimiento a los avances de las actividades consignadas en el PAAC (primer cuatrimestre de 2019, incluye la verificación de la elaboración y publicación del PAAC y segundo cuatrimestre con corte al 31 de agosto de 2019), elaborado, entregado al Director General y publicado en la página web de la CVP</t>
  </si>
  <si>
    <t>Dos informes elaborados, entregados al Director General y publicados en la página web de la CVP. Antes del 16-May-2019 y antes del 16-Sep-2019</t>
  </si>
  <si>
    <t>(No. de informes elaborados, entregados al Director General y publicados en la página web de la CVP / 2) X 100%</t>
  </si>
  <si>
    <t>ELABORACIÓN DE LOS INSTRUMENTOS DE GESTIÓN DE LA INFORMACIÓN</t>
  </si>
  <si>
    <t>Gestionar la consolidación de la información por parte de las diferentes dependencias de la entidad, que permitan actualizar la información correspondiente a la Matriz de Activos de información y el Registro de Información Clasificada y Reservada, en el marco de la Política de Gobierno Digital</t>
  </si>
  <si>
    <t>Oficina de Tecnología de la Información y las Comunicaciones</t>
  </si>
  <si>
    <t>Matriz de Activos de Información Actualizada</t>
  </si>
  <si>
    <t>Actualización de la Matriz de Activos de Información para la vigencia 2019</t>
  </si>
  <si>
    <t>Actualizar y Publicar el esquema de publicación de información en la página Web.</t>
  </si>
  <si>
    <t>Publicación del esquema</t>
  </si>
  <si>
    <t>http://www.cajaviviendapopular.gov.co/?q=content/transparencia
10.4 Esquema de publicación de información</t>
  </si>
  <si>
    <t>Implementación del Programa de Gestión Documental</t>
  </si>
  <si>
    <t>Subdirección Administrativa</t>
  </si>
  <si>
    <t>Implementación del cronograma del PGD aprobado</t>
  </si>
  <si>
    <t xml:space="preserve">Documentos generados </t>
  </si>
  <si>
    <t>% de avance del cronograma</t>
  </si>
  <si>
    <t xml:space="preserve">Cronograma de actividades </t>
  </si>
  <si>
    <t>Informe estadístico de atención de solicitudes, consultas y préstamos internos y externos del archivo Central como garantía de acceso a la información</t>
  </si>
  <si>
    <t xml:space="preserve">Informe Anual </t>
  </si>
  <si>
    <t>Informe Anual</t>
  </si>
  <si>
    <t>Número de solicitudes atendidas efectivamente / Número de solicitudes realizadas.</t>
  </si>
  <si>
    <t xml:space="preserve">Informe de identificación trámites </t>
  </si>
  <si>
    <t>Actas de reunión y entrega de  informe que de cuenta cuáles documentos y formularios , certificaciones etc., existentes en procedimientos de la CVP pueden disponerse para descarga web</t>
  </si>
  <si>
    <t xml:space="preserve">Numero y % de Formularios, documentos, certificaciones,  para descarga identificados y con plan de acción de Política de Gobierno Digital </t>
  </si>
  <si>
    <t>Documento de Evaluación y Viabilidad para la virtualización del trámite y/u OPA, previamente racionalizado</t>
  </si>
  <si>
    <t>Documento de Evaluación y Viabilidad generados, con respecto a las solicitudes recibidas para virtualización de trámites y/u OPAs racionalizados</t>
  </si>
  <si>
    <t>CRITERIO DIFERENCIAL DE ACCESIBILIDAD</t>
  </si>
  <si>
    <t>Revisar y analizar y/o adecuar los diferentes medios establecidos para la publicación de la información mínima requerida con el fin de  permitir la accesibilidad a la población en situación de discapacidad</t>
  </si>
  <si>
    <t xml:space="preserve">Oficina de Tecnología de la Información y las Comunicaciones
Oficina Asesora de Comunicaciones
</t>
  </si>
  <si>
    <t>Herramientas Implementadas con criterios de accesibilidad</t>
  </si>
  <si>
    <t xml:space="preserve">Informe de Herramientas Implementadas 
Encuesta de Satisfacción </t>
  </si>
  <si>
    <t>Herramientas implementadas</t>
  </si>
  <si>
    <t xml:space="preserve">Seguimiento a las solicitudes de acceso de la información </t>
  </si>
  <si>
    <t xml:space="preserve">Informe de seguimiento, con análisis y tiempos de respuesta </t>
  </si>
  <si>
    <t xml:space="preserve">Publicación del Informe </t>
  </si>
  <si>
    <t>MONITOREO DEL ACCESO A LA INFORMACIÓN PÚBLICA</t>
  </si>
  <si>
    <t>Crear, publicar y divulgar en diferentes medios, el  aviso público de gratuidad en trámites y servicios de la CVP</t>
  </si>
  <si>
    <t>Informe de divulgación en diferentes medios</t>
  </si>
  <si>
    <t>Registro en página web, volantes, monitores de la Oficina de Servicio al Ciudadano, entre otros</t>
  </si>
  <si>
    <t xml:space="preserve">Divulgación </t>
  </si>
  <si>
    <t xml:space="preserve">Dirección de Gestión Corporativa y CID 
Oficina de Tecnología de la Información y las Comunicaciones
Servicio al Ciudadano
</t>
  </si>
  <si>
    <t>Informe de seguimiento</t>
  </si>
  <si>
    <t xml:space="preserve">Informe publicado </t>
  </si>
  <si>
    <t>6. COMPONENTE: INICIATIVAS ADICIONALES</t>
  </si>
  <si>
    <t>Divulgación  en distintos medios sobre Ley de Transparencia, destacando el botón " Transparencia" de la página web</t>
  </si>
  <si>
    <t>Oficina Asesora de Comunicaciones</t>
  </si>
  <si>
    <t xml:space="preserve">Botón Transparencia - actualizado </t>
  </si>
  <si>
    <t>http://www.cajaviviendapopular.gov.co/?q=content/transparencia</t>
  </si>
  <si>
    <t>Divulgar  la Matriz anticorrupción constantemente, entre los grupos de interés y la ciudadanía, en los diferentes canales de la entidad.</t>
  </si>
  <si>
    <t>Matriz de Riesgos -  Plan Anticorrupción</t>
  </si>
  <si>
    <t>Pagina web y redes sociales</t>
  </si>
  <si>
    <t>Realizar  mínimo dos (2)  reuniones de socialización de la información de la DMV con los líderes sociales de cada uno de las Intervenciones Integrales de Mejoramiento (IIM), priorizadas por la Secretaria Distrital del Habitad (SDHT). Para lo cual se han priorizado para la vigencia 2019 por parte de la SDHT dos IIM, Jalisco y Cable en la localidad de Ciudad Bolívar.</t>
  </si>
  <si>
    <t>Ciudadanos sensibilizados sobre las actividades a desarrollar en cada uno de los barrios priorizados por la SDHT.</t>
  </si>
  <si>
    <t xml:space="preserve">Actas de reunión de los territorios Jalisco y Cable.
Ruta: \\10.216.160.201\vivienda\CONVENIO 575 DE 2017\EVIDENCIAS SOCIALES\EVIDENCIAS AVANCE TERRITORIOS\DOCUMENTOS
</t>
  </si>
  <si>
    <t>Realizar  mínimo cuatro (4) jornadas de recolección de documentos de beneficiarios aspirantes al Subsidio de Mejoramiento de Vivienda en la modalidad de habitabilidad en las Intervenciones Integrales de Mejoramiento, priorizadas por la SDHT.</t>
  </si>
  <si>
    <t>Informe de Encuentros con la ciudadanía
208-MV-Ft-92 FORMATO DE ASISTENCIA REUNIONES CON COMUNIDAD</t>
  </si>
  <si>
    <t>PLAN ANTICORRUPCIÓN Y DE ATENCIÓN AL CIUDADANO 
7. COMPONENTE ADICIONAL: PLAN DE GESTIÓN DE LA INTEGRIDAD</t>
  </si>
  <si>
    <t>SUBCOMPONENTE
ETAPA / FASE</t>
  </si>
  <si>
    <t>ACTIVIDAD</t>
  </si>
  <si>
    <t>META O
PRODUCTO</t>
  </si>
  <si>
    <t xml:space="preserve">DESCRIPCIÓN DE AVANCE </t>
  </si>
  <si>
    <t>FECHA DE REALIZACIÓN</t>
  </si>
  <si>
    <t>Fortalecimiento  Alistamiento</t>
  </si>
  <si>
    <t xml:space="preserve">Sensibilización 
Listados de Asistencia </t>
  </si>
  <si>
    <t xml:space="preserve">Ajuste Cartilla Código de Integridad </t>
  </si>
  <si>
    <t>Cartilla de Integridad Ajustada</t>
  </si>
  <si>
    <t xml:space="preserve">Oficina  Asesora de Comunicaciones/Subdirección Administrativa  </t>
  </si>
  <si>
    <t>Convocar gestores de integridad</t>
  </si>
  <si>
    <t xml:space="preserve">Listado de convocados </t>
  </si>
  <si>
    <t>Actualización del acto administrativo por medio del cual se designan a los integrantes del equipo de gestores de integridad de la CVP.</t>
  </si>
  <si>
    <t xml:space="preserve">Acto Administrativo Actualizado </t>
  </si>
  <si>
    <t>Preparar a los nuevos integrantes del equipo de gestores de integridad</t>
  </si>
  <si>
    <t>Listados de asistencia a capacitación</t>
  </si>
  <si>
    <t>Fortalecimiento Implementación</t>
  </si>
  <si>
    <t xml:space="preserve">Definir herramienta de Fortalecimiento de  Implementación </t>
  </si>
  <si>
    <t xml:space="preserve">Acta de reunión </t>
  </si>
  <si>
    <t xml:space="preserve">Equipo de gestores, Subdirección Administrativa </t>
  </si>
  <si>
    <t xml:space="preserve">Aplicar herramienta seleccionadas </t>
  </si>
  <si>
    <t>Informe de resultados</t>
  </si>
  <si>
    <t>Equipo de gestores</t>
  </si>
  <si>
    <t>Seguimiento y Evaluación</t>
  </si>
  <si>
    <t>Elaboración de informe de Gestión</t>
  </si>
  <si>
    <t xml:space="preserve">Informe de Gestión </t>
  </si>
  <si>
    <t>CONTROL DE CAMBIOS DE REGISTROS</t>
  </si>
  <si>
    <t xml:space="preserve">VERSION </t>
  </si>
  <si>
    <t>PROCESO</t>
  </si>
  <si>
    <t>CAMBIO REALIZADO</t>
  </si>
  <si>
    <t>MATRIZ DE RIESGOS</t>
  </si>
  <si>
    <t xml:space="preserve">GESTIÓN FINANCIERA </t>
  </si>
  <si>
    <t>FEBRERO 19 - 2019</t>
  </si>
  <si>
    <t xml:space="preserve">Se ajusta la información total del proceso. Por fallas de digitación en la consolidación de la Herramienta, no se actualizaron los Riesgos correctamente para la vigencia 2019, acorde a lo remitido por el enlace de la Subdirección Financiera. </t>
  </si>
  <si>
    <t xml:space="preserve">MEJORAMIENTO DE BARRIOS </t>
  </si>
  <si>
    <t>MARZO 6 - 2019</t>
  </si>
  <si>
    <t>Se ajusta los procedimeintos asociados en los riesgos No. 1 y 4 (columna B).</t>
  </si>
  <si>
    <t xml:space="preserve">MEJORAMIENTO DE VIVIENDA </t>
  </si>
  <si>
    <t xml:space="preserve">Se ajusta la Descripción, el Resultado esperado y la Fecha de Inicio, para los Riesgos 3 y 4 del proceso. </t>
  </si>
  <si>
    <t xml:space="preserve">REASENTAMIENTOS HUMANOS </t>
  </si>
  <si>
    <t xml:space="preserve">Se ajustan campos para los riesgos 2 y 3 del proceso de Reasentamientos Humanos. </t>
  </si>
  <si>
    <t>ANTITRAMITES</t>
  </si>
  <si>
    <t>ABRIL 24 - 2019</t>
  </si>
  <si>
    <t>Se ajusta la información del "Componente 2 Antitrámites" de acuerdo a la estrategia registrada en el SUIT para el 2019, esto conforme a lo establecido por la Ley de Transparencia y del Derecho de Acceso a la Información (Ley 1712 de 2014)</t>
  </si>
  <si>
    <t>RENDICION DE CUENTAS</t>
  </si>
  <si>
    <t>EVALUACIÓN DE LA GESTIÓN</t>
  </si>
  <si>
    <t>MARZO 6 DE 2019</t>
  </si>
  <si>
    <t>Se realizan cambios en las fechas de ejecucion de la accion: "Evaluar el proceso de Audiencia Pública en el marco de la Rendición de Cuentas ", indicandose que se realizara del 1° de febrero de 2019 al 30 de abril de 2019</t>
  </si>
  <si>
    <t>ATENCION AL CIUDADANO</t>
  </si>
  <si>
    <t>Se realizan cambios en las fechas de ejecucion de la accion: "Elaborar un informe semestral respecto de la atención de las PQRS's, de conformidad con lo indicado el artículo 76 de la Ley 1474 de 2011",  indicandose que se realizara del 1° de enero de 2019 al 30 de julio de 2019</t>
  </si>
  <si>
    <t xml:space="preserve">TRANSPARENCIA </t>
  </si>
  <si>
    <t>Se realizan cambios en las fechas de ejecucion de la accion: "Realizar una verificación de la elaboración y publicación del PAAC y efectuar dos seguimientos a los avances de las actividades consignadas en el PAAC", indicandose que esta accion tendra como fecha final el 15 de septiembre de 2019,</t>
  </si>
  <si>
    <t>INICIATIVAS</t>
  </si>
  <si>
    <t>CODIGO DE INTEGRIDAD</t>
  </si>
  <si>
    <t>\\10.216.160.201\calidad\8. PROCESO SERVICIO AL CIUDADANO</t>
  </si>
  <si>
    <t>Se han realizado las actividades programadas</t>
  </si>
  <si>
    <t>Se realizó la actividad según lo programado.</t>
  </si>
  <si>
    <t>Se ha realizado la actividad según lo programado</t>
  </si>
  <si>
    <t>\\10.216.160.201\calidad\35. PARTICIPACION CIUDADANA\DIRECCIÓN MEJORAMIENTO DE VIVIENDA\2019</t>
  </si>
  <si>
    <t>Se evidencia publicación de mapa de riesgos en la pagina web de la CVP</t>
  </si>
  <si>
    <t xml:space="preserve">Se realizó la actividad programada </t>
  </si>
  <si>
    <t>Cumplida</t>
  </si>
  <si>
    <t>Se esta realizado la acividad según los tiempos programados</t>
  </si>
  <si>
    <t>Esta actividad se desarrolla durante la vigencia.</t>
  </si>
  <si>
    <t>Los acuerdos de gestión 2019 se realizaron en el mes de abril y se encuentran publicados en la página web de la entidad</t>
  </si>
  <si>
    <t>https://www.cajaviviendapopular.gov.co/?q=Nosotros/Gestion-Humana/acuerdos-de-gesti%C3%B3n-cvp#concertaci-n-acuerdos-de-gesti-n-2019</t>
  </si>
  <si>
    <t xml:space="preserve">Se evidenció banner permanente de la publicación del del PAAC 2019 </t>
  </si>
  <si>
    <t>https://www.cajaviviendapopular.gov.co/?q=transparencia-0#10-instrumentos-de-gesti-n-de-informaci-n-p-blica 
en 10.4 Esquema de publicación de información</t>
  </si>
  <si>
    <t xml:space="preserve">Se evidenció que se cuenta con ESQUEMA DE PUBLICACIÓN DE INFORMACIÓN DE LA PÁGINA WEB DE LA CAJA DE LA VIVIENDA POPULAR publicado en la pagina web de la entidad
</t>
  </si>
  <si>
    <t>alta realizar informe y encuesta</t>
  </si>
  <si>
    <t>herramientas publicadas en pagina web de la entidad
https://www.convertic.gov.co/641/w3-channel.html</t>
  </si>
  <si>
    <t xml:space="preserve">Evidencias de divulgación en diferentes medio </t>
  </si>
  <si>
    <t>https://www.cajaviviendapopular.gov.co/?q=codigo-de-integridad</t>
  </si>
  <si>
    <t>se realizó actividad según lo programado</t>
  </si>
  <si>
    <t>Se realizó ajuste y publicación de cartilla de integridad en página web de la entidad el 29 de agosto de 2019</t>
  </si>
  <si>
    <t>Pagina web publicada 
https://www.cajaviviendapopular.gov.co/
intranet publicada
http://192.168.0.6/</t>
  </si>
  <si>
    <t>Se evidenció que se ha venido publicando en la pagina de datos Bogotá la información en datos abiertos de las diferentes misionales de la CVP</t>
  </si>
  <si>
    <t>http://datosabiertos.bogota.gov.co/organization/caja-de-la-vivienda-popular</t>
  </si>
  <si>
    <t>Se evidenció que se consolidó y actualizó la matriz de activos de información para la vigencia 2019 con fecha 20-jun-2019, la cual se publicó en pagina web y en carpeta de calidad</t>
  </si>
  <si>
    <t xml:space="preserve">Matriz de activos de información publicada en pagina web y en carpeta de calidad
\\10.216.160.201\calidad\14. PROCESO GESTIÓN TECNOLOGÍA DE LA INFORMACIÓN Y COMUNICACIONES\INVENTARIO Y CLASIFICACION ACTIVOS DE INFORMACION\2019
https://www.cajaviviendapopular.gov.co/?q=transparencia-0#10-instrumentos-de-gesti-n-de-informaci-n-p-blica
</t>
  </si>
  <si>
    <t>INFORME ENCUENTRO CIUDADANO
Entrega del proyecto Urbanístico la Casona y Titulación de predios de 313 predios del 10 de julio de 2019, se debe publicar en pagina web</t>
  </si>
  <si>
    <t>Esta actividad se realizará una vez se apruebe la  Politica de administración de riesgos por parte del CICCI</t>
  </si>
  <si>
    <t>Martiz de formulación publicada en página web ruta:
https://www.cajaviviendapopular.gov.co/?q=matriz-de-riesgos-plan-anticorrupci%C3%B3n-y-atenci%C3%B3n-al-ciudadano</t>
  </si>
  <si>
    <t>Se realizó actividad programada</t>
  </si>
  <si>
    <t>formato de asistencia a mesa tecnica del 08-ago-2019</t>
  </si>
  <si>
    <t>Se realizó publicación en pagina web de la Matriz PAAC 2019 para socializacion y  observaciones de los grupos de interes, de la cual no se no se realizaron aportes u obervaciones al PAAC 2019</t>
  </si>
  <si>
    <t xml:space="preserve">correo de solicitud de publicación de matriz PAAC 2019 preliminar </t>
  </si>
  <si>
    <t>Se evidencia publicación en pagina web  del PAAC 2019 en el primer cuatrimestre del 2019 con fecha 14-05-2019
se esta realizando el segundo seguimiento al PAAC 2019 el cual será  publicado en página web antes del 13-sep-2019</t>
  </si>
  <si>
    <t>Se realizó sensibilización el 10 de enero de 2019 a los enlaces de los procesos  sobre PAAC y matriz de riesgos.</t>
  </si>
  <si>
    <t>Acta de sensibilización del 10-01-2019 y presentación realizada</t>
  </si>
  <si>
    <t>Se realizó divulgación interna en los canales de la CVP con el siguiente mensaje "Presentamos ante los servidores públicos de la Caja de la Vivienda Popular, La Matriz de Riesgos - Plan Anticorrupción - 2019, para su participación durante toda la vigencia, esperamos sus aportes, inquietudes y preguntas al siguiente correo - comunicaciones@cajaviviendapopular.gov.co "</t>
  </si>
  <si>
    <t>correo de solicitud de publicación en canales de comunicación el día 29-01-2019</t>
  </si>
  <si>
    <t>Se realizó consolidación y publicación de la formulación del PAAC 2019, en la pagina web de la entidad con fecha 31-01-2019</t>
  </si>
  <si>
    <t>Se realizó sensibilización el 10 de enero de 2019 a los enlaces de los procesos  sobre PAAC y matriz de riesgos.
Se realizó publicación en pagina web de la Matriz PAAC 2019 para socializacion y  observaciones de los grupos de interes, de la cual no se no se realizaron aportes u obervaciones al PAAC 2019</t>
  </si>
  <si>
    <t xml:space="preserve">Acta de sensibilización del 10-01-2019 y presentación realizada
correo de solicitud de publicación de matriz PAAC 2019 preliminar </t>
  </si>
  <si>
    <t xml:space="preserve">Se realizó  la actualización de la caracterización de los grupos de interés de los 16 procesos de la Entidad en el formato PARTES INTERESADAS NUMERAL 4.2 ISO 9001 DE 2015 Código: 208-PLA-Ft-72
</t>
  </si>
  <si>
    <t>\\10.216.160.201\calidad\1. PROCESO DE GESTIÓN ESTRATÉGICA\DOCUMENTOS REFERENCIA\PARTES INTERESADAS\2019</t>
  </si>
  <si>
    <t xml:space="preserve">Acciones de Mejora para el Índice de Transparencia - Formulario </t>
  </si>
  <si>
    <t>% de acciones adelantadas sobre oportunidades de mejora, acorde al formulario de Réplica ITB.</t>
  </si>
  <si>
    <t>https://www.cajaviviendapopular.gov.co/?q=transparencia-0
Actas de reunión con fechas 08 y 22 agosto de 2019</t>
  </si>
  <si>
    <t>En el Plan Anual de Adquisiciones se evidencia que el proceso de servicio al ciudadano incorporó el presupuesto del recurso humano para la atención al ciudadano, la cual se declara cumplida a satisfacción con un 100%.</t>
  </si>
  <si>
    <t xml:space="preserve">*Como se ejecutó tarde la actividad:  Convocar gestores de integridad  por tal motivo se da retazo del Acto Administrativo 
*Se evidencia en borrador el acto administrativo a la fecha  sin firma, por tal motivo se da un incumplimiento en la actividad 
</t>
  </si>
  <si>
    <t>No se tiene evidencia puesto que el acto administrativo está sin firma y en proceso de ajustes</t>
  </si>
  <si>
    <t xml:space="preserve">“PROYECTO LA CASONA” Localidad de Ciudad Bolívar 
*Carpeta compartida en matriz de riesgos de la dirección </t>
  </si>
  <si>
    <t>PAG. WEB,  FACEBOOK , TWITTER</t>
  </si>
  <si>
    <t xml:space="preserve">Se evidenció que se realizó 3 acuerdos de Sostenibilidad:
Acuerdo de Sostenibilidad 583-18 del 08-jun-2019
Acuerdo de sostenibilidad 584-18 CIV`s San Cristóbal  del 24-05-2019
Acuerdo de Sostenibilidad Fresado 766-18 del 17-may-2019
</t>
  </si>
  <si>
    <t xml:space="preserve">Acuerdo de Sostenibilidad 583-18 del 08-jun-2019
Acuerdo de sostenibilidad 584-18 CIV`s San Cristóbal  del 24-05-2019
Acuerdo de Sostenibilidad Fresado 766-18 del 17-may-2019
</t>
  </si>
  <si>
    <t>Proceso</t>
  </si>
  <si>
    <t>2. Antitramites</t>
  </si>
  <si>
    <t>3. Rendición de Cuentas</t>
  </si>
  <si>
    <t>4. Atención al Ciudadano</t>
  </si>
  <si>
    <t>5. Transparencia</t>
  </si>
  <si>
    <t>6. Iniciativas Adicionales</t>
  </si>
  <si>
    <t>7. Codigo de Integridad</t>
  </si>
  <si>
    <t>1. Gestión Estratégica</t>
  </si>
  <si>
    <t>2. Gestión de Comunicaciones</t>
  </si>
  <si>
    <t>3. Prevención del Daño Antijurídico y Representación Judicial</t>
  </si>
  <si>
    <t>4. Reasentamientos Humanos</t>
  </si>
  <si>
    <t>5. Mejoramiento de Vivienda</t>
  </si>
  <si>
    <t>6. Mejoramiento de Barrios</t>
  </si>
  <si>
    <t>7. Urbanizaciones y Titulación</t>
  </si>
  <si>
    <t>8. Servicio al Ciudadano</t>
  </si>
  <si>
    <t>9. Gestión Administrativa</t>
  </si>
  <si>
    <t>10. Gestión Financiera</t>
  </si>
  <si>
    <t>11. Gestión Documental</t>
  </si>
  <si>
    <t>12. Gestión del Talento Humano</t>
  </si>
  <si>
    <t>13. Adquisición de Bienes y Servicios</t>
  </si>
  <si>
    <t>14. Gestión Tecnología de la Información y Comunicaciones</t>
  </si>
  <si>
    <t>15. Gestión del Control Interno Disciplinario</t>
  </si>
  <si>
    <t>16. Evaluación de la Gestión</t>
  </si>
  <si>
    <t xml:space="preserve">MATRIZ DE SEGUIMIENTO AL PAAC </t>
  </si>
  <si>
    <t xml:space="preserve">Componente </t>
  </si>
  <si>
    <t>Actividades Programadas en el PAAC 2019</t>
  </si>
  <si>
    <t>Estado de Avance</t>
  </si>
  <si>
    <t xml:space="preserve">Observaciones </t>
  </si>
  <si>
    <t>4. Mecanismos para Mejorar la Atención al Ciudadano</t>
  </si>
  <si>
    <t>5.Mecanismos para la Transparencia y el Acceso a la Información</t>
  </si>
  <si>
    <t xml:space="preserve">7. Gestión de la Integridad </t>
  </si>
  <si>
    <t> Total</t>
  </si>
  <si>
    <t>1.1 Estrategia de Administración del Riesgo</t>
  </si>
  <si>
    <t>1.2 Matriz de Riesgos</t>
  </si>
  <si>
    <t>2.1 Estrategia de racionalizaciónde Tramites</t>
  </si>
  <si>
    <t>EL 10/12/2018 se envía memornado  mediante cordis 2018IE17736 para el tercer seguimiento del 2018
En enero se realizó verificación del cumplimiento del PAAC y se presentó informe con memorando de fecha el día 16Ene2019 con radicado Cordis No.2019IE260 y se publicó en página web el 17Ene2019</t>
  </si>
  <si>
    <t>1.1 Estrategia Administración del Riesgo</t>
  </si>
  <si>
    <t>1.2 Mapa de Riesgos</t>
  </si>
  <si>
    <t>Actividades con avance en el segundo cuatrimestre 2019</t>
  </si>
  <si>
    <t>2.1 Estrategia de  Racionalización de Trámites</t>
  </si>
  <si>
    <t xml:space="preserve">En el momento de la visita no se tienen listados de asistencia
No se ha realizado la capacitación a los nuevos gestores de Integridad </t>
  </si>
  <si>
    <t>Aun no se tiene evidencias</t>
  </si>
  <si>
    <t xml:space="preserve">FECHA DE ACTUALIZACIÓN:       DÍA 31   MES 08  AÑO 2019             
</t>
  </si>
  <si>
    <t xml:space="preserve">                                                                                                          
FECHA DE ACTUALIZACIÓN:       DÍA 31   MES 8  AÑO 2019
</t>
  </si>
  <si>
    <t xml:space="preserve">
FECHA DE ACTUALIZACIÓN:       DÍA 31   MES 8  AÑO 2019       
</t>
  </si>
  <si>
    <t xml:space="preserve">FECHA DE ACTUALIZACIÓN:       DÍA 31   MES 8 AÑO 2019
</t>
  </si>
  <si>
    <t>FECHA DE ACTUALIZACIÓN:       DÍA 31   MES 8  AÑO 2019</t>
  </si>
  <si>
    <t>https://www.cajaviviendapopular.gov.co/?q=tr%C3%A1mites-ante-la-caja-de-la-vivienda-popular#overlay-context=tr%25C3%25A1mites-ante-la-caja-de-la-vivienda-popular%3Fq%3Dtr%25C3%25A1mites-ante-la-caja-de-la-vivienda-popular
*Correo electrónico
* capturas de pantalla de Facebook y twitter
*Divulgación del procedimiento o instructivo aprobado.
*Creación de la Campaña Publicitaria de Comunicaciones para la divulgación del trámite a los grupos de interés - por medio del memorando 2019IE7193 del 13 de mayo de 2019</t>
  </si>
  <si>
    <t>Subdirección Financiera</t>
  </si>
  <si>
    <t>Se evidenció que se realizó informe de rendición de cuentas 2018 , en el cual se incluyeron  aspectos técnicos, financieros y sociales, para ser presentados a la ciudadanía.
Se evidenció procedimiento 208-PLA-Pr-19 Ren Cuentas, Partí Ciudad y Control Social - V3</t>
  </si>
  <si>
    <t>Se cumplió con la activó con la actidad programada</t>
  </si>
  <si>
    <t xml:space="preserve">Caracterización de usuarios publicada en la carpeta de Calidad </t>
  </si>
  <si>
    <t xml:space="preserve">Realizar el Diagnóstico de Rendición de Cuentas, con base en el ejercicio realizado durante la vigencia 2019. 
(Capacidad operativa y disponibilidad de recursos en la vigencia 2019, para realizar las actividades de Rendición de Cuentas) </t>
  </si>
  <si>
    <t xml:space="preserve">Se evidenció que se han realizado espacios de participación ciudadana por parte de la Dirección de mejoramiento de Barrios, actividad que se desarrolló de manera conjunta con la Oficina Asesora de Comunicaciones y que fue comunicada a la Secretaría Distrital del Hábitat.
</t>
  </si>
  <si>
    <t>Se evidenció que se realizó 1  evento de participación ciudadana el día 10 de julio de 2019 en el Barrio  Candelaria La Nueva-Simón Bolívar, para lo cual se entregó el Proyecto Urbanístico La Casona y entrega de 313 títulos</t>
  </si>
  <si>
    <t>*INFORME EVENTO SORTEO DE VIVIENDA “PROYECTO LA CASONA”
Localidad de Ciudad Bolívar
 15 de marzo de 2019
Los respectivos formatos se encuentran en las evidencias.
*Clausura Escuela de Formación Ruta PAAS Localidad de Usme.  colores de Bolonia - Mayo 18 de 2019.
*Clausura Escuela de Formación Ruta PAAS Localidad de Ciudad Bolívar - un. distrital. Mayo 18 de 2019.</t>
  </si>
  <si>
    <t>Se evidenció que dentro del  Informe Final Rendición de Cuentas  publicado en la pagina web en el botón de transparencia se incluyó el desarrollo de las estrategias establecidas por comunicaciones  y planeación para el desarrollo de la misma, desde su planeación hasta su ejecución y seguimiento.</t>
  </si>
  <si>
    <t xml:space="preserve">Se evidenció que se han realizado informes con evidencia de dialogo por parte de la Dirección de Mejoramiento de Barrios , Dirección de Mejoramiento de Vivienda y  Dirección de Reasentamiento Humanos, los cuales están publicados en la pagina web de la entidad.
</t>
  </si>
  <si>
    <t>Se cumplió con la actividad programada</t>
  </si>
  <si>
    <t>Se evidenció que se realizó evaluación de la Entrega del proyecto Urbanístico la Casona y Titulación de predios de 313 predios ATRAVES DE FORMATO 208-PLA-Ft-58 Evaluación encuentro ciudadano con la ciudadanía y/o rendición de cuentas, así mismo dentro del informe del encuentro ciudadano en el capitulo 3. se analiza la evaluación realizada.</t>
  </si>
  <si>
    <t xml:space="preserve">Se envió mediante memorando 2019IE5983 del 30 de abril 2019, a la Directora General (E) y a la Oficina Asesora de Planeación con el fin de que sea publicado  en la página WEB de la entidad  y a los destinatarios pertinentes. </t>
  </si>
  <si>
    <t>Plan Anual de Adquisiciones</t>
  </si>
  <si>
    <t>La actividad se seguirá ejecutando durante la vigencia</t>
  </si>
  <si>
    <t>Se evidenció que se realizó publicaciones en pagina web, redes sociales e intranet sobre todos los servicios que presta la entidad, la nacionalidad de la entidad.
Así mismo se cuenta con informes mensuales de metricas y redes sociales, en lo que se muestran el comportamiento de las redes sociales y la pagina web.</t>
  </si>
  <si>
    <t>pagina web, redes sociales y matriz de seguimiento a las publicaciones de la pagina web
informes de metricas y redes sociales</t>
  </si>
  <si>
    <t xml:space="preserve">Indicé de Transparencia Bogotá. </t>
  </si>
  <si>
    <t xml:space="preserve">Evaluación ITB - Indicé de Transparencia </t>
  </si>
  <si>
    <t>Se realizó de actividad</t>
  </si>
  <si>
    <t>https://www.cajaviviendapopular.gov.co/?q=transparencia-0
Matriz de cumplimiento de la Ley 1712 en custodia de Oficina de Asesoría de Planeación</t>
  </si>
  <si>
    <t>se realizó la actividad según lo programado</t>
  </si>
  <si>
    <t xml:space="preserve">Mantener disponible la infraestructura tecnológica para que la oficina de comunicaciones pueda administrar los contenidos y hacerlos adecuados de acuerdos a las necesidades y alcances identificados para la implementación de la Ley 1712 /14 </t>
  </si>
  <si>
    <t>Se evidenció que se tiene contrato suscrito con ETB 476-2019 que garantiza la publicación d ella pagina web de la CVP (Hosting) y canal de internet para acceder a la actualización de la misma, solo se presento una caída del sistema en lo que lleva del año la cual duro 2 horas, por caída masiva a nivel nacional por el nodo NAP Colombia</t>
  </si>
  <si>
    <t>Divulgar y Publicar en página web, pantallas, y volantes una pieza visual que explique como la ciudadanía puede solicitar información pública de acuerdo con los principios de gratuidad y los canales de respuesta, según la Ley de 1712/14</t>
  </si>
  <si>
    <t>Se diseñaron y publicaron dos (2) banner en la pagina web de la entidad:
1 sobre derechos y deberes y el otro sobre la gratuidad de los servicios.
Se cuenta con piezas publicitarias en  el área de servició al ciudadano que expresa la gratuidad de los servicios, así mismo con volantes los cuales son entregados a los ciudadanos al momento de ser atendidos</t>
  </si>
  <si>
    <t>Informe de Gestión de las PQRSD</t>
  </si>
  <si>
    <t>Continuar con los lineamientos de política de Gobierno Digital, de manera que los procesos que cuentan con tramites y/o servicios de cara a la ciudadanía en conjunto con la Oficina TIC's  realicen una identificación de los formularios, certificados, documentos, entre otros, para que puedan ser descargados desde la Página Web de la Entidad, a fin de disponer de trámites en línea para la ciudadanía.</t>
  </si>
  <si>
    <t>Apoyar y evaluar la viabilidad para la virtualización de trámites y OPAS, que sean racionalizados por los dueños del proceso, de tal manera que se propenda por el cumplimiento de los lineamientos de la Política de Gobierno Digital</t>
  </si>
  <si>
    <t>Correo electrónico de la Ing. Diana Donoso Dirigido a Audrey Álvarez Bustos con la aprobación de los formatos para la racionalización de los tramites enviado el día 06 de marzo de 2019</t>
  </si>
  <si>
    <t>Se implemento en página web herramientas talas como:
Con Ver TIC, para la inclusión social de personas con discapacidad visual
video con lenguaje étnico para poblaciones indígenas</t>
  </si>
  <si>
    <t>Se evidenció que se encuentra publicada en la pagina web de la entidad  en el botón de Anticorrupción y atención al Ciudadano</t>
  </si>
  <si>
    <t>Se realizó reunión con líderes en el territorio IIM Jalisco  el día 26 de febrero de 2019 a la 2:20 pm en el salón comunal Bosque II sector.
Se realizó reunión con los líderes comunales para la socialización mejoramiento de vivienda de territorio IIM Cable el día 22 de abril de 2019 a las 9:00 am en el salón comunal Juan Pablo II</t>
  </si>
  <si>
    <t xml:space="preserve">Se evidenció que se realizaron 5 jornadas masivas de recolección de información de aspirantes:
IIM Jalisco:  formatos de asistencia a la comunidad del 06 de marzo de 2019, 13 de marzo de 2019, 20 de marzo de 2019, 27 de marzo 2019
IIM Cable:  formatos de asistencia a la comunidad del 30 de abril de 2019.
Se evidenció que se realizó Informe encuentro ciudadano de la dirección de mejoramiento de vivienda (enero-abril de 2019)
se evidenció que durante el mes de mayo y julio se realizaron  5 jordanas de recolección de documentos de beneficiarios aspirantes al Subsidio de mejoramiento de Vivienda en modalidad de habitabilidad:
IIM Cable: 07, 15, 22 y 28 de mayo y 05 de junio de 2019 
</t>
  </si>
  <si>
    <t>Se evidencia divulgación de ley de transparencia en twitter, Facebook, pagina web, intranet, carteleras digitales y correo electrónico.
Así mismo se cuenta con botón de transparencia actualizado en pagina web</t>
  </si>
  <si>
    <t xml:space="preserve">en la descripción del avance por parte de la Gestión de Talento Humano se analiza que  presenta un incumplimiento en la realización de la actividad puesto que se tenia que empezar en febrero y dar por terminada en marzo.
puesto que se siguieron realizando actividades  en mayo a agosto,  
en este periodo comprendido se  realizó la socialización presentando los valores en los puestos de trabajo de las diferentes áreas de la entidad. 
*Se envió memorando de jornada de sensibilización código integridad  el día 28 de mayo 2019 con cordis 2019IE7886
</t>
  </si>
  <si>
    <t xml:space="preserve">a esta fecha se  evidencia 
* Memorando 2019IE7886
* Evidencia fotográfica
*Correo electrónico  enviado desde comunicaciones.
* divulgación  de los valores </t>
  </si>
  <si>
    <t xml:space="preserve">en la descripción del avance la actividad se evidencia  que se empezó a ejecutar la actividad tarde, ya que se tenia que convocar  a los gestores  en el periodo de mayo a junio . 
Debido a este  seguimiento  se   comprueba mediante memorando   2019IE11218 de fecha 18-07-2019 que se inicio tarde la actividad.
como  resultado   se evidencia que mediante memorando enviaron  solicitud para que se postularan integrantes de la CVP bien sean de planta y/o contratistas para ser participe de la actividad 
* se verifico que cada integrante cumpliera con los requisitos para ser  elegido
</t>
  </si>
  <si>
    <t>memorando 2019IE11218 de fecha 18-07-2019
*  actas de reunión
*correos electrónicos</t>
  </si>
  <si>
    <t xml:space="preserve">Inicio
mm/a </t>
  </si>
  <si>
    <t>Fin
mm/a</t>
  </si>
  <si>
    <t xml:space="preserve">Nueva Contextualización del Código de Integridad en la entidad </t>
  </si>
  <si>
    <t>Segundo Seguimiento PAAC</t>
  </si>
  <si>
    <t>II SEGUIMIENTO CONTROL INTERNO (31 Agosto del 2019)</t>
  </si>
  <si>
    <t>Se solicitó la información en el mes de marzo mediante memorando 2019IE2914, la cual fue entregada por los responsables al final de mes, durante el mes de abril y mayo se elaboro informe de PQRS con corte 01 de julio al 31 de diciembre de 2018, el cual se remitió el 06 de junio a la Asesora de Control Interno para su revisión y aprobación, una vez se tenga esta se publicará en pagina web.
Así mismo se solicito información en los meses de julio y agosto mediante memorandos 2019IE9682 y 2019IE13240, Se realizó informe y se remitió mediante memorando con Cordis 2019E14301 y se publicó el 09Sep2019.</t>
  </si>
  <si>
    <t>1. Memorando No. 2019IE260
memorando 2019IE260
Correo de solicitud de publicacion en pagina web del dia 16 de enero de 2019 hora 17:32 y tambien en la carpeta compartida en la siguiente ruta: \\10.216.160.201\control interno\2019\19.04 INF.  DE GESTIÓN\PAAC\III_Seg_2018
2. Memorando de solicitud de información 2019IE5856 del 23Abr2019
Informe de seguimiento I cuatrimestre de 2019
Memorando 2019IE7329 del 15May2019
Correo verificación publicación en página web el 15May2019
3. Memorando 2019IE13408 DEL 21 DE AGOSTO 2019
Informe de seguimiento del II Cuatrimestre
Memorando del 13Sep2019 con Cordis 2019IE15399
Correo de verificación de publicación 13Sep2019.</t>
  </si>
  <si>
    <t>III SEGUIMIENTO CONTROL INTERNO (31 Diciembre del 2019) - Acumulado</t>
  </si>
  <si>
    <t xml:space="preserve">1. Se evidencia que se elaboró y publicó el MAPA  DE RIESGOS - PLAN ANTICORRUPCIÓN Y DE ATENCIÓN AL CIUDADANO 2019 en la pagina web de la entidad CVP
2. Se realizó el primer seguimiento del PAAC del 2019 con memorando del 23Abr2019 con Cordis 2019IE5856 y se realizó el informe de seguimiento al PAAC vigencia 2019, con memorando del 15May2019 con Cordis 2019IE7329 y se publicó en la página web el 15May2019 dentro de sus términos 
3. Se realizó el segundo seguimiento del PAAC del 2019 con memorando del 21Ago2019 con Cordis 2019IE13408 y se realizó el informe de seguimiento al PAAC vigencia 2019, con memorando del 13Sep2019 con Cordis 2019IE15399 y se publicó en la página web el 13Sep2019 dentro de sus términos  </t>
  </si>
  <si>
    <t>Se evidenció publicación de formulación de matriz de riesgos para la vigencia 2019, sin embargo no es claro con que metodología fue establecida ya que la actividad no da claridad de esto.</t>
  </si>
  <si>
    <t>memorandos 2019IE13320,13323, 13324, 13326, 13328,13330 y 13331
oficio 2019EE15450
Formato de Réplica - Consolidado</t>
  </si>
  <si>
    <t>1. Se realizó Tercer seguimiento e informe final y evaluación del Plan Anticorrupción y de atención al ciudadano vigencia 2018, mediante memorando No. 2019IE260. Mediante memorando con CORDIS 2019IE260 se entregó informe de cierre 2018 a la dirección general. Se realiza la solicitud de publicacion del tercer seguimiento y evaluacion del PAAC 2018 en la pagina web de la entidad a Javier De Jesus Cruz Pineda &lt;jjcruzp@cajaviviendapopular.gov.co&gt; y Juan Pablo Robledo Barros  jrobledob@cajaviviendapopular.gov.co&gt; 
2. Se realizó el primer seguimiento del PAAC del 2019 con memorando del 23Abr2019 con Cordis 2019IE5856 y se realizó el informe de seguimiento al PAAC vigencia 2019, con memorando del 15May2019 con Cordis 2019IE7329 y se publicó en la página web el 15May2019 dentro de sus términos 
3. Se realizó el segundo seguimiento del PAAC del 2019 con memorando del 21Ago2019 con Cordis 2019IE13408 y se realizó el informe de seguimiento al PAAC vigencia 2019, con memorando del 13Sep2019 con Cordis 2019IE15399 y se publicó en la página web el 13Sep2019 dentro de sus términos.</t>
  </si>
  <si>
    <t>Se evidencia que se elaboró y publicó el MAPA  DE RIESGOS - PLAN ANTICORRUPCIÓN Y DE ATENCIÓN AL CIUDADANO 2019 en la pagina web de la entidad CVP</t>
  </si>
  <si>
    <r>
      <rPr>
        <sz val="11"/>
        <rFont val="Calibri"/>
        <family val="2"/>
        <scheme val="minor"/>
      </rPr>
      <t>Segundo informe de 2018:</t>
    </r>
    <r>
      <rPr>
        <u/>
        <sz val="11"/>
        <color theme="10"/>
        <rFont val="Calibri"/>
        <family val="2"/>
        <scheme val="minor"/>
      </rPr>
      <t xml:space="preserve">
https://www.cajaviviendapopular.gov.co/sites/default/files/Informe%20PQRS%20II%20Sem%202018.pdf
</t>
    </r>
    <r>
      <rPr>
        <sz val="11"/>
        <rFont val="Calibri"/>
        <family val="2"/>
        <scheme val="minor"/>
      </rPr>
      <t>Memorando remisorio 2019IE14348 y se publicó el 6 de junio de 2019.</t>
    </r>
    <r>
      <rPr>
        <u/>
        <sz val="11"/>
        <color theme="10"/>
        <rFont val="Calibri"/>
        <family val="2"/>
        <scheme val="minor"/>
      </rPr>
      <t xml:space="preserve">
</t>
    </r>
    <r>
      <rPr>
        <sz val="11"/>
        <rFont val="Calibri"/>
        <family val="2"/>
        <scheme val="minor"/>
      </rPr>
      <t>Primer informe de  informe de 2019:</t>
    </r>
    <r>
      <rPr>
        <u/>
        <sz val="11"/>
        <color theme="10"/>
        <rFont val="Calibri"/>
        <family val="2"/>
        <scheme val="minor"/>
      </rPr>
      <t xml:space="preserve">
https://www.cajaviviendapopular.gov.co/sites/default/files/Informe%20PQRS%20I%20Sem%202019.pdf
</t>
    </r>
    <r>
      <rPr>
        <sz val="11"/>
        <rFont val="Calibri"/>
        <family val="2"/>
        <scheme val="minor"/>
      </rPr>
      <t>Memorando remisorio Cordis 2019E14301 y se publicó el 09Sep2019.</t>
    </r>
  </si>
  <si>
    <t>1. EL 10/12/2018 se envía memornado  mediante cordis 2018IE17736 para el tercer seguimiento del 2018
En enero se realizó verificación del cumplimiento del PAAC y se presentó informe con memorando de fecha el día 16Ene2019 con radicado Cordis No.2019IE260 y se publicó en página web el 17Ene2019
2. Memorando de solicitud de información 2019IE5856 del 23Abr2019
Informe de seguimiento I cuatrimestre de 2019
Memorando 2019IE7329 del 15May2019
Correo verificación publicación en página web el 15May2019
3. Memorando 2019IE13408 DEL 21 DE AGOSTO 2019
Informe de seguimiento del II Cuatrimestre
Memorando del 13Sep2019 con Cordis 2019IE15399
Correo de verificación de publicación 13Sep2019</t>
  </si>
  <si>
    <t>Se realizó una (1) sensibilización al personal del proceso servicio al Ciudadano sobre temas de mecanismos de atención a las PQRSD, trámites y servicios, lenguaje claro y manual del servicio al ciudadano el 29 de abril de 2019 de 4:30 pm a 5:50 pm.
Se realizó sensibilización con el objetivo de "Realizar una sensibilización al personal del proceso de Servicio al Ciudadano, para reforzar los temas de Lenguaje Claro e Incluyente, Tipologías y Tiempos de Respuesta de Peticiones, Trámites &amp; Servicios, de conformidad con la retro alimentación realizada en la jornada de sensibilización del 29 de abril de 2019", la cual se realizó el 26-ago-2019, así mismo se realizó Informe de evaluación de sensibilización al personal de atención de servicio al ciudadano con fecha 29-ago-2019
Se realizó socialización 28/10/2019 de la actualización del procedimeinto de atención de PQRS y D por actos de corrupción. Se actualizó el normograma y se hicieron algunas claridades.
Se realizó capacitación el 17/12/2019 en el que se reforxó temas de lenguaje incluyente, tipologías de PQRSD Términos para responder y canales de atención y OPAS. Al revisar el postest las personas entendieron la mayoía de los temas.</t>
  </si>
  <si>
    <t xml:space="preserve">Acta de reunión de 29 de abril de 2019 en custodia del archivo del servicio al ciudadano.
Acta de sensibilización del 26-ago-2019, Informe de evaluación de sensibilización al personal de atención de servicio al ciudadano con fecha 29-ago-2019
Acta de 28/10/2019 de socialización de la actualización del procedimiento de atención de PQRS y D por actos de corrupción.
Acta de capacitación de 17/12/2019 donde se tocaron varios rtemas de interés. Evaluación post test.
</t>
  </si>
  <si>
    <t xml:space="preserve">Se ha realizado actualización de un (1) procedimiento "ATENCIÓN A PETICIONES, QUEJAS, RECLAMOS,  UGERENCIAS Y DENUNCIAS POR ACTOS DE CORRUPCIÓN 208-SC-Pr-07" y cuatro "4" formatos: 
208-SC-Ft-01 INFORME DE ASISTENCIA POR CANALES DE ATENCIÓN CAJA DE LA VIVIENDA POPULAR 
208-SC-Ft-02 INFORME PQRS (Peticiones, Quejas, Reclamos y Sugerencias) 
208-SC-Ft-03 RADICACIÓN PETICIONES, QUEJAS, RECLAMOS, SUGERENCIAS Y DENUNCIAS POR ACTOS DE CORRUPCIÓN O FALTAS DISCIPLINARIAS 
208-SC-Ft-04 INFORME GESTIÓN Y OPORTUNIDAD DE RESPUESTA A PQRSD
Se actualizó el normograma del proceso de Servicio al ciudadano, el cual se reportó a planeación el 01/10/2019.
</t>
  </si>
  <si>
    <t>Se realizaron los informes de asistencia a canales de atención de los meses enero a diciembre 2019 el cual esta publicado en la pagina web de la entidad.
Ruta: https://www.cajaviviendapopular.gov.co/?q=Servicio-al-ciudadano/informes-de-asistencia</t>
  </si>
  <si>
    <t>Se entregaron todos los informes y se verificó en la página la publicación hasta noviembre y se verificó que se envió la solicitud de publicación del informe de diciembre.</t>
  </si>
  <si>
    <t>Se realizó una (1) sensibilización al personal del proceso servicio al Ciudadano sobre temas de mecanismos de atención a las PQRSD, trámites y servicios, lenguaje claro y manual del servicio al ciudadano el 29 de abril de 2019 de 4:30 pm a 5:50 pm de las cuatro (4) programadas para la vigencia.
Se realizó sensibilización con el objetivo de "Realizar una sensibilización al personal del proceso de Servicio al Ciudadano, para reforzar los temas de Lenguaje Claro e Incluyente, Tipologías y Tiempos de Respuesta de Peticiones, Trámites &amp; Servicios, de conformidad con la retro alimentación realizada en la jornada de sensibilización del 29 de abril de 2019", la cual se realizó el 26-ago-2019, así mismo se realizó Informe de evaluación de sensibilización al personal de atención de servicio al ciudadano con fecha 29-ago-2019
Se realizó capacitación el 17/12/2019 en el que se reforxó temas de lenguaje incluyente, tipologías de PQRSD Términos para responder y canales de atención y OPAS. Al revisar el postest las personas entendieron la mayoía de los temas.</t>
  </si>
  <si>
    <t>Acta de reunión de 29 de abril de 2019 en custodia del archivo del servicio al ciudadano.
Acta de sensibilización del 26-ago-2019, Informe de evaluación de sensibilización al personal de atención de servicio al ciudadano con fecha 29-ago-2019
Acta de capacitación de 17/12/2019 donde se tocaron varios rtemas de interés. Evaluación post test</t>
  </si>
  <si>
    <t>Se realizó 11 Informes de gestión PQRSD  de los meses de enero a noviembre de 2019, los cuales están publicados en la pagina web de la entidad, junto con el informe de enero de 18.
Ruta: https://www.cajaviviendapopular.gov.co/?q=Nosotros/Informes/tiempos-de-respuesta-requerimientos-2019</t>
  </si>
  <si>
    <t>Ruta: https://www.cajaviviendapopular.gov.co/?q=Nosotros/Informes/tiempos-de-respuesta-requerimientos-2019</t>
  </si>
  <si>
    <t>2 banners publicados en la pagina web de la entidad
https://www.cajaviviendapopular.gov.co/
Piezas publicitarias en el área de Servicio al Ciudadano y volante que expresen que los servicios y trámites son gratuitos.
La pieza comunicativa fue impresa y puesta en un espacio visible de la sala de espera, también se pasa en los televisores de la sala de espera.</t>
  </si>
  <si>
    <t>Se elaboraron  los  Informes de solicitudes de acceso a la información pública 2019 de los meses enero a noviembre de 2019
Se generó el de diciembre de 2018 en la vigencia de 2019.</t>
  </si>
  <si>
    <t>La actividad se ejecutó durante la vigencia</t>
  </si>
  <si>
    <t>informe de primer, segundo y tercer trimestre publicado en pagina web en la ruta : 
https://www.cajaviviendapopular.gov.co/?q=Servicio-al-ciudadano/solicitudes-de-acceso-la-informacion</t>
  </si>
  <si>
    <t>“Apropiación indebida de recursos por parte de un tercero vinculado a los programas de la Dirección de Reasentamientos”, no se tenga en cuenta dentro de la matriz de riesgos</t>
  </si>
  <si>
    <t>Entre Mayo y Diciembre se ha publicado lo siguiente:
FACEBOOK
- María Camargo - Familias de Caracolí.
- Familia Martínez, seleccionó en Arboleda Santa Teresita.
- Más de 3000 familias en riesgo han accedido a viviendas seguras.
- Habitantes de caracolí.
-Familias de la ocupación Caracolí.
- Seguimos avanzando en el proceso de reubicación.
- Total admiración para los militantes.
- La Alcaldía de Bogotá construye.
- Atención familias Caracolí
-Recuperación completa del predio denominado caracolí
-Recuperación de predios para la ALO sur
TWITTER
-María del Carmen y su vida después de Caracolí
- Jesica Julieth Vanoy
- La familia Martínez
-El Director de la Caja de la Vivienda Popular.
- Más de 3000 familias en Riesgo.
- Habitantes de Caracolí.
- Familias de ocupación Caracolí.
- En la CVP recibimos mas de 100 familias de Caracolí.
- Ellos también aceptaron las ofertas de la Alcaldía.
-Recuperación completa del predio denominado caracolí
-Recuperación de predios para la ALO sur
PÁGINA WEB
- Así se sobrevive en Caracolí.
- 508 familias de Caracolí.
- Ana Betilda Amado.
- Gran feria de servicios.
- 524 hogares serán reasentados.
- Johan le dijo adiós a Caracolí.
- Empezó la entrega de llaves.
- Alcaldía paga arriendo a familias de Caracolí.</t>
  </si>
  <si>
    <t>1.Se realizó la Rendición de cuentas de la Caja de la Vivienda popular el día  21 de marzo del 2019. Información recolectada y publicada por la OAP. 
Ruta https://www.cajaviviendapopular.gov.co/?q=Nosotros/Informes/rendicion-de-cuentas
2.Clausura Escuela de Formación Ruta PAAS Localidad de Usme. Mayo 18 de 2019.
3.Clausura Escuela de Formación Ruta PAAS Localidad de Ciudad Bolívar. Mayo 18 de 2019.
4. Encuentro con la ciudadanía proyecto de la casona - Ciudad Bolivar. 11/12/2019
https://www.cajaviviendapopular.gov.co/?q=Noticias/la-caja-de-la-vivienda-popular-integr%C3%B3-los-beneficiarios-de-la-casona
5. Feria de servicios en Nueva Roma. 12 de noviembre 2019.</t>
  </si>
  <si>
    <t xml:space="preserve">Se evidenció que el  día 18 de junio de 2019  se realizó reunión con el grupo del proceso de Asistencia Técnica encargado de programar el primer evento de entrega de licencias obtenidas durante el primer semestre de 2019, así mismo el  día 4 de julio de 2019, en las instalaciones de la Caja de la Vivienda Popular, se realizó una (1) jornada en la cual el Director de Mejoramiento de Vivienda, Fernando López Gutiérrez, hizo entrega de 18 licencias de construcción y actos de reconocimiento obtenidos durante el primer semestre de 2019, las cuales permitirán a estos beneficiarios construir sus viviendas de acuerdo con las normas urbanísticas del distrito. A dicho encuentro asistieron 38 beneficiarios. Adicionalmente, se realizó la socialización del proceso de Asistencia Técnica, divulgando además los logros alcanzados a la fecha en el proceso y los mayores impactos sociales realizados, así como la responsabilidad de los beneficiarios al momento de ejecutar las obras aprobadas mediante acto administrativo expedido por las respectivas curadurías urbanas. 
El día 15 de noviembre el grupo de asistencia técnica se reunió para hacer la planeación de la entrega de licencias de contrucción. El día 12 de diciembre de 2019, el equipo de asistencia técnica de la DMV convocó a 15 beneficiarios para realizar la entrega de 15 licencias de construcción y/o actos de reconocimiento que fueron tramitados por esta entidad ante las diferentes curadurías urbanas que operan en el Distrito. En este evento se realizó la entrega formal de los actos expedidos por las curadurías en los cuales reposa información correspondiente a la modalidad de la licencia así como al tiempo de vigencia de la misma. En este sentido, desde la Dirección y la Coordinación, se hizo énfasis a los beneficiarios en la importancia de llevar a cabo las obras en las viviendas de acuerdo a lo presentado y aprobado por la Curaduría y en los tiempos correspondientes, teniendo en cuenta que ambas acciones hacen parte de los compromisos adquiridos al momento de iniciar el trámite y que el no cumplimiento de las mismas puede acarrear multas y/o sanciones por parte de las alcaldías locales o entidades competentes. Que por lo mismo, el equipo de asistencia técnica reiteró su compromiso para acompañar el inicio y desarrollo de las obras que fueran informadas por los beneficiarios. </t>
  </si>
  <si>
    <t>Acta de programación de evento del 18 de junio de 2019.
Acta de entrega de licencias de construcción y actos de reconocimiento 2019 del 04 de julio de 2019
Acta de programación de evento del 15 de Noviembre de 2019.
Acta de entrega de licencias de construcción y actos de reconocimiento 2019 del 12 de Diciembre de 2019</t>
  </si>
  <si>
    <t>Se evidenció que se realizó informe de evento de entrega de licencias de construcción y socialización de procesos de asistencia técnica  nombrado como informe de "ENTREGA DE LICENCIAS DE CONSTRUCCION Y/O ACTOS DE RECONOCIMIENTO A BENEFICIARIOS" el día 4 de julio de 2019.
Se evidenció que se realizó informe de evento de entrega de licencias de construcción y socialización de procesos de asistencia técnica  nombrado como informe de "ENTREGA DE LICENCIAS DE CONSTRUCCION Y/O ACTOS DE RECONOCIMIENTO A BENEFICIARIOS" el día 12 de diciembre de 2019.</t>
  </si>
  <si>
    <t>Se publicó PAAC 2019 el 31 de esro de 2019 en el link 
https://www.cajaviviendapopular.gov.co/?q=matriz-de-riesgos-plan-anticorrupci%C3%B3n-y-atenci%C3%B3n-al-ciudadano</t>
  </si>
  <si>
    <t>Se realizaron ajustes en la forma de presentar el PAAC 2019 en el mes</t>
  </si>
  <si>
    <t>se evidencia que se hicieron diferentes medios para hacer socialización y sensibilización sobre la ley de transparencia. Los talleres estuvieron orientados a sensibilizaciones cobre preguntas parametrizadas con los temas de transparencia.</t>
  </si>
  <si>
    <t>Piezas comunicativas
Vídeos
Fotografías</t>
  </si>
  <si>
    <t>Se evidencian los escenarios de participación ciudadana:
https://www.cajaviviendapopular.gov.co/?q=Noticias/%E2%80%9Cm%C3%A1s-de-20-mil-bogotanos-se-beneficiaron-de-mejoramientos-de-barrios-en-el-2018%E2%80%9D
https://www.cajaviviendapopular.gov.co/?q=Noticias/brochas-rodillos-y-color-en-ocho-localidades-de-bogotá
https://www.cajaviviendapopular.gov.co/?q=Noticias/alcald%C3%ADa-de-bogot%C3%A1-entrega-dos-obras-m%C3%A1s-para-san-crist%C3%B3bal
https://www.cajaviviendapopular.gov.co/?q=Noticias/con-lirios-embellecimos-el-ingreso-un-colegio-en-bogot%C3%A1-intervenido-por-la-alcald%C3%ADa
https://www.cajaviviendapopular.gov.co/?q=Noticias/alcalde-pe%C3%B1alosa-inspeccion%C3%B3-avances-de-obras-claves-para-los-habitantes-de-ciudad-bol%C3%ADvar
https://www.cajaviviendapopular.gov.co/?q=Noticias/bella-flor-y-el-sue%C3%B1o-de-conocer-al-alcalde-pe%C3%B1alosa
https://www.cajaviviendapopular.gov.co/?q=Nosotros/Informes/rendicion-de-cuentas
Se evidencia informe de evaluaciòn de los tres escenarios definidos como "Firma de acuerdos de sostenibilidad"</t>
  </si>
  <si>
    <t>Se evidenció que se realizó la encuesta de satisfacción de la entrega a la comunidad del contrato de Obra 584 de 2018.
Se realizó la encuesta de satisfacción de la entrega a la comunidad del contrato de Obra 766 de 2018
El 7 de diciembre se realizó el evento de "firma de acuerdos de sostenibilidad"  para 3 escenarios de los contratos 627 de 2017, 582 de 2018 y 584 de 2018.</t>
  </si>
  <si>
    <t>ENCUESTAS DE SATISFACCIÓN CTO 627-17
ENCUESTA DE SATISFACCIÓN CTO 766-18
ENCUESTAS DE SATISFACCIÓN CTO 582-18
ENCUESTAS DE SATISFACCIÓN CTO 584-18</t>
  </si>
  <si>
    <t>Se diò cumplimiento a la actividad</t>
  </si>
  <si>
    <t>Oficina de Tecnología de la Información y las Comunicaciones
Procesos que cuentan con tramites y/o servicios de cara a la ciudadanía.
Oficina asesora de planeaciòn</t>
  </si>
  <si>
    <t>Se evidenció que se realizó la validación y las pruebas del formulario de paz y salvo, recibos de pago y certificaciones de la deuda, entre la pagina web y el correo electrónico suministrado arrojando como resultado satisfactorio.</t>
  </si>
  <si>
    <t>Se evidencia la publicaciòn de diciembre de 2018 el 28/01/2019
Se evidencia Informe Seguimiento a las Solicitudes de Acceso a la Información Pública Primer Trimestre 2019  publicado en la pagina web.
Se evidencia Informe Seguimiento a las Solicitudes de Acceso a la Información Pública Segundo  Trimestre 2019  elaborado y publicado el 02/09/2019
Se evidencia la publicación del 3 informe de seguimiento a  las Solicitudes de Acceso a la Información Pública Segundo  Trimestre 2019  elaborado y publicado el 25/10/2019</t>
  </si>
  <si>
    <t>informe de diciembre de 2018 y los informes de primer, segundo y tercer trimestre de 2019, publicado en pagina web en la ruta : 
https://www.cajaviviendapopular.gov.co/?q=Servicio-al-ciudadano/solicitudes-de-acceso-la-informacion</t>
  </si>
  <si>
    <t>Se elaboro y actualizó la ejecución del PAA con los cortes de 20 de septiembre, 22 de octubre y 28 de noviembre.
El porcentaje de avance en la ejecución contractual:
* Proyecto de inversión 208: 79,67%
* Proyecto de inversión 404: 74,84%
* Proyecto de inversión 471: 76,92%
* Proyecto de inversión 943: 100%
* Proyecto de inversión 1174: 65,31%
* Proyecto de inversión 3075: 70,81%
* Proyecto de inversión 7328: 52,62%</t>
  </si>
  <si>
    <t>https://www.cajaviviendapopular.gov.co/?q=Nosotros/la-cvp/politicas</t>
  </si>
  <si>
    <t>Se evidenció que se cuenta con la Politica de administración de riesgos actualizada la cual fue aprobada en el CICCI del mes de septiembre y oficializada mediante resolución 4775 de 16 diciembre de 2019</t>
  </si>
  <si>
    <t>Pantallazo de divulgación de política de riesgos</t>
  </si>
  <si>
    <t>Cumplida inoportunamente</t>
  </si>
  <si>
    <t>Se evidenció actualización del Procedimiento de Administración del Riesgo en 27/09/2019</t>
  </si>
  <si>
    <t>208-PLA-Pr-08 ADMINISTRACIÓN DEL RIESGO V6</t>
  </si>
  <si>
    <t>Se actualizaron los formatos:
-CONTEXTO DEL PROCESO 208-PLA-Ft-75 de 14-08-2019 en su versión 2
-REGISTRO DE LA GESTIÓN DEL RIESGO 208-PLA-Ft-73 16-12-2019 en su versión 3
-REGISTRO DE LA GESTION DE RIESGOS DE -CORRUPCION 208-PLA-Ft-74 16-12-2019 en su versión 3
-MAPA DE RIESGOS 208-PLA-Ft-78 16-12-2019 en su versión 4
Se verifica que se actualizaron las fichas de riesgos en sus formatos actualizados en los 16 procesos y la consolidación en el mapa de riesgos.</t>
  </si>
  <si>
    <t>CONTEXTO DEL PROCESO 208-PLA-Ft-75 de 14-08-2019 en su versión 2
-REGISTRO DE LA GESTIÓN DEL RIESGO 208-PLA-Ft-73 16-12-2019 en su versión 3
-REGISTRO DE LA GESTION DE RIESGOS DE -CORRUPCION 208-PLA-Ft-74 16-12-2019 en su versión 3
-MAPA DE RIESGOS 208-PLA-Ft-78 16-12-2019 en su versión 4</t>
  </si>
  <si>
    <t>Se realizó mesa ténica - reestructuración mapa riesgos, el día 28-agosto-2019  en el cual se revisó el procedimiento y lo formatos de riesgos y se realizaron observaciones a los mismos.
Se realizó mesa ténica - reestructuración mapa riesgos, el día 19-DICIEMBRE-2019  donde se revisaron los formatos actualizados y se acordó que la tercera reunión no se iba a realizar, en cambio se propuso hacer capacitaciones personalizadas por proceso.
klfjgkljdfgklfjdg</t>
  </si>
  <si>
    <t>Cumplimiento inoportuno</t>
  </si>
  <si>
    <t xml:space="preserve">
Se verifica que se actualizaron las fichas de riesgos en sus formatos actualizados en los 16 procesos y la consolidación en el mapa de riesgos.</t>
  </si>
  <si>
    <t>\\10.216.160.201\calidad\19. CONSOLIDADO MAPAS DE RIESGO\MATRIZ DE RIESGOS - PAAC\2019\FICHAS DE RIESGO</t>
  </si>
  <si>
    <t>Se evidencia publicación en pagina web  del PAAC 2019 en el primer cuatrimestre del 2019 con fecha 14-05-2019
Se evidencia publicación en pagina web  del PAAC 2019 en el segundo cuatrimestre del 2019 con fecha 14-05-2019</t>
  </si>
  <si>
    <t>falta evidenciar el tercer al PAAC</t>
  </si>
  <si>
    <t>Se evidencia que en la matriz de "trámites y OOPPAA" construida se realizó una priorización para la estrategia anti trámites de próximos años.</t>
  </si>
  <si>
    <t>Priorización de trámites.</t>
  </si>
  <si>
    <t>Inventario de servicios opcionados a trámites u OOPPAA</t>
  </si>
  <si>
    <t>Se cumplió con la actividad</t>
  </si>
  <si>
    <t xml:space="preserve">Se  realizó solicitud de los tramites y OPAs de cada unas de las misionales, las cuales se consolidaron en el listado de inventario de trámites.
</t>
  </si>
  <si>
    <r>
      <t xml:space="preserve">Durante el mes de enero de 2019 fueron solicitados 12 paz y salvos y 2 certificaciones de deuda, las cuales se entregaron por los medios tradicionales, envió por correo físico y reclamación personal.
En el mes de febrero de 2019 solicitaron 4 paz y salvos y una certificación de la deuda, de la misma manera que en el mes anterior, la entrega se hizo por los medios convencionales.
En el mes de marzo de 2019 solicitaron 4 paz y salvos y una certificación de la deuda, la entrega se hizo por los medios convencionales. 
Al 30 de abril de 2019 fueron solicitados 25 paz y salvos y 4 certificaciones de deuda, las cuales se entregaron por los medios tradicionales, envió por correo físico y reclamación personal, adicionalmente se recibiron 5 solicitudes de Paz y Salvos, fueron entregados personalmente porque no había contrato con la empresa de mensajería.
Al 31 de mayo de 2019 fueron solicitados 37 paz y salvos y 4 certificaciones de deuda, las cuales uno fue recibo y entregado por medio electrónico, los demás fueron por los medios tradicionales, envió por correo físico y reclamación personal. Adicionalmente se recibiron 12 solicitud de Paz y Salvos, uno por medio electrónico y los demás de manera presencial.
Al 30 de junio de 2019 fueron solicitados 44 paz y salvos y 7 certificaciones de deuda, las cuales siete fueron recibos por medio electrónico, los demás fueron por los medios tradicionales, envió por correo físico y reclamación personal. 
A 31 de julio de 2019 fueron solicitados 58 paz y salvos y 10 certificaciones de deuda, las cuales 18 fueron recibos por medio electrónico, los demás por los medios tradicionales, solicitud personal. 
A 31 de agosto de 2019 se recibiron 14 solicitud de Paz y Salvos y 2 certificaciones de deuda,  de los cuales 11 fueron solicitados por medio electrónico, esto demuestra que en la medida que se ha divulgado esta alternativa se ahorra tiempo y dinero a los usuarios.
A 30 de septiembre de 2019 se recibiron 11 solicitudes de Paz y Salvos y 1 certificaciones de deuda,  de los cuales 10 fueron solicitados por medio electrónico, esto demuestra que en la medida que se ha divulgado esta alternativa, los usuarios la utilizan porque les permite el ahorro de tiempo y dinero. En el mes de septiembre se observa que el 83% de las solictudes de paz y salvos y certificación fueron solictados por la página WEB.
Durante el mes de octubre de 2019 se recibiron 16 solicitudes de Paz y Salvos y 1 certificación de deuda,  de los cuales 16 fueron solicitados por medio electrónico, esto demuestra que en la medida que se ha divulgado esta alternativa, los usuarios la utilizan porque les permite el ahorro de tiempo y dinero. En el mes de octubre se observa que el 94% de las solictudes de paz y salvos y certificación fueron solictados por la página WEB.
A 30 de noviembre de 2019 se recibiron 4 solicitudes de Paz y Salvos y 1 certificación de deuda,  de los cuales 4 fueron solicitados por medio electrónico, esto demuestra que en la medida que se ha divulgado esta alternativa, los usuarios la utilizan porque les permite el ahorro de tiempo y dinero. En el mes de noviembre se observa que el 80% de las solictudes de paz y salvos y certificación fueron solictados por la página WEB.
El corte a 31 de diciembre se encuentra en proceso de verificacion y revision de cuantos paz y salvos y certificaciones de la deuda se realizaron por via web 
Adicionalmente en el proceso de racionalizacion de tramites se realizaron 2 mesas de trabajo, la cual se establecio un plan de acción la cual consta de 11 acciones durante la la vigencia 2019. 
</t>
    </r>
    <r>
      <rPr>
        <sz val="11"/>
        <color rgb="FF000000"/>
        <rFont val="Arial"/>
        <family val="2"/>
      </rPr>
      <t xml:space="preserve">
Para el primer </t>
    </r>
    <r>
      <rPr>
        <sz val="10"/>
        <color rgb="FF000000"/>
        <rFont val="Arial"/>
        <family val="2"/>
      </rPr>
      <t xml:space="preserve">y segundo cuatrimestre de 2019 se realizaron 11 acciones como:  </t>
    </r>
    <r>
      <rPr>
        <b/>
        <sz val="10"/>
        <color theme="1"/>
        <rFont val="Arial"/>
        <family val="2"/>
      </rPr>
      <t>Elaborar el formulario de solicitud de paz y salvo y recibos de pago</t>
    </r>
    <r>
      <rPr>
        <sz val="10"/>
        <color theme="1"/>
        <rFont val="Arial"/>
        <family val="2"/>
      </rPr>
      <t xml:space="preserve">, </t>
    </r>
    <r>
      <rPr>
        <b/>
        <sz val="10"/>
        <color theme="1"/>
        <rFont val="Arial"/>
        <family val="2"/>
      </rPr>
      <t>Aprobación del formulario, Validación del formulario, Reunión de seguimiento y actualización de cronograma de acuerdo a los resultados de la validación, Desarrollo e implementación del formulario, Realizar prueba Piloto,  ajustes del formulario y Actualización y/o creación y aprobación del procedimiento o instructivo incluyendo la nueva metodología, actualización del SUIT incluyendo la nueva metodología, creación de la estrategia de comunicaciones para la divulgación del trámite a los grupos de interés y la divulgación del procedimiento o instructivo aprobado, Implementación de la estrategia de divulgación de la nueva metodología.</t>
    </r>
  </si>
  <si>
    <r>
      <t xml:space="preserve">En el mes de enero de 2019 fueron generados 18 talonarios de recibos de pago, de los cuales 1 fue enviado por correo electrónico, lo demás los deudores los reclamaron directamente en la Subdirección Financiera.
En el mes de febrero de 2019, las solictudes de talonarios de recibos de pago fueron 22, de los cuales 2 se enviaron por correo electrónico y el resto se entregaron personalmente.
En el mes de marzo de 2019, las solictudes de talonarios de recibos de pago fueron 19, de los cuales 3 se enviaron por correo electrónico y el resto se entregaron personalmente.
En el mes de abril de 2019, las solictudes de talonarios de recibos de pago fueron 15, de los cuales 8 se enviaron por correo electrónico y el resto se entregaron personalmente.
En el mes de mayo de 2019, las solictudes de talonarios de recibos de pago fueron 22, de los cuales 1 se solicito por correo electrónico y el resto se entregaron personalmente.
En el mes de junio de 2019, las solictudes de talonarios de recibos de pago fueron 20, de los cuales 3 se soliucionó por correo electrónico y el resto se entregaron personalmente.
En el mes de julio de  2019 se han entregado un total de 139 talonarios de pago, de los cuales 20 fueron solictados por teléfono y uno por página WEB, estos fueron enviados por correo electrónico.
En el mes de agosto de 2019, las solictudes de talonarios de recibos de pago fueron 17, de los cuales 2 fueron solicitados por la página web.
En el mes de septiembre de 2019, las solictudes de talonarios de recibos de pago fueron 18, de los cuales uno fue solicitado por la página web.
En el mes de octubre de 2019, las solictudes de talonarios de recibos de pago fueron 21, de los cuales uno fue solicitado por la página web.
En el mes de noviembre, las solictudes de talonarios de recibos de pago fueron 11, los cuales fueron reclamados personalmente.
El corte a 31 de diciembre se encuentra en proceso de verificacion y revision de cuantos paz y salvos y certificaciones de la deuda se realizaron por via web.
Adicionalmente en el proceso de racionalizacion de tramites se realizaron 2 mesas de trabajo, la cual se establecio un plan de acción la cual consta de 11 acciones durante la la vigencia 2019. 
Para el primer y segundo cuatrimestre de 2019 se realizaron 11 acciones como: </t>
    </r>
    <r>
      <rPr>
        <b/>
        <sz val="10"/>
        <color rgb="FF000000"/>
        <rFont val="Arial"/>
        <family val="2"/>
      </rPr>
      <t xml:space="preserve"> Elaborar el formulario de solicitud de paz y salvo y recibos de pago, Aprobación del formulario, Validación del formulario, Reunión de seguimiento y actualización de cronograma de acuerdo a los resultados de la validación, Desarrollo e implementación del formulario, Realizar prueba Piloto,  ajustes del formulario y Actualización y/o creación y aprobación del procedimiento o instructivo incluyendo la nueva metodología, actualización del SUIT incluyendo la nueva metodología, creación de la estrategia de comunicaciones para la divulgación del trámite a los grupos de interés y la divulgación del procedimiento o instructivo aprobado, Implementación de la estrategia de divulgación de la nueva metodología.</t>
    </r>
    <r>
      <rPr>
        <b/>
        <sz val="10"/>
        <color theme="1"/>
        <rFont val="Arial"/>
        <family val="2"/>
      </rPr>
      <t xml:space="preserve">
</t>
    </r>
  </si>
  <si>
    <t xml:space="preserve">El procedimiento fue actualizado el 28-11-2019.
El procedimiento de Rendición de Cuentas se encuentra en su versiòn final, se encuentra en la carpeta:
\\10.216.160.201\calidad\1. PROCESO DE GESTIÓN ESTRATÉGICA\PROCEDIMIENTOS\208-PLA-Pr-19 RENDICIÓN DE CUENTAS, PARTIC. CIUDADANA Y CTRL SOCIAL
</t>
  </si>
  <si>
    <t xml:space="preserve">
\\10.216.160.201\calidad\1. PROCESO DE GESTIÓN ESTRATÉGICA\PROCEDIMIENTOS\208-PLA-Pr-19 RENDICIÓN DE CUENTAS, PARTIC. CIUDADANA Y CTRL SOCIAL</t>
  </si>
  <si>
    <t>Se realizó la actividad satisfactoriamente</t>
  </si>
  <si>
    <t>\\10.216.160.201\calidad\1. PROCESO DE GESTIÓN ESTRATÉGICA\DOCUMENTOS REFERENCIA\DIAGNOSTICO RC</t>
  </si>
  <si>
    <t>Se evidencia que se realizó el diagnóstico a la audiencia pública de rendición de cuentas.</t>
  </si>
  <si>
    <t>Se realizó la actividad. Se recomienda revisar la consistencia de la herramienta de control vs objetivos específicos.</t>
  </si>
  <si>
    <t>https://www.cajaviviendapopular.gov.co/?q=matriz-de-riesgos-plan-anticorrupci%C3%B3n-y-atenci%C3%B3n-al-ciudadano
Herramienta de Seguimiento RdC</t>
  </si>
  <si>
    <t>Se cuenta con la versiòn final de la Estrategia de Rendiciòn de Cuentas vigencia 2019
https://www.cajaviviendapopular.gov.co/?q=Nosotros/Informes/rendicion-de-cuentas
\\10.216.160.201\calidad\1. PROCESO DE GESTIÓN ESTRATÉGICA\DOCUMENTOS REFERENCIA\ESTRATEGIA DE RENDICIÓN DE CUENTAS
Se evidencia que el cronograma que estuvo vigente hasta octubre de 2019 se cumplió en un 100%, el cual refería al cronograma de la audiencia pública de rencdición de cuentas. La estrategia que se implementó desde octubre abarcó el seguimiento a los eventos de rención de cuentas realizados con la comunidad.</t>
  </si>
  <si>
    <t>Se evidenció que se realizó  Informes de ejecución mensual del presupuesto de ingresos y gastos de los meses enero a noviembre de 2019, los cuales están publicado en la pagina web.
También se evidencia la publicación de diciembre de 2018 en 2019.</t>
  </si>
  <si>
    <t>Ejecución Presupuestal de la entidad</t>
  </si>
  <si>
    <t>Publicación de la Ejecución Presupuestal de la entidad.</t>
  </si>
  <si>
    <t xml:space="preserve">Los resultados de ITB fueron entregados en el mes de Diciembre, dando así la ubicación de la Entidad en la Evalaución efectuada por Transparencia por Colombia. 
Teniendo en cuenta el resultado de la Evaluación de Transparencia por Colombia, emitido acorde a la comunicación TPC-108-2019, Ref: Entrega de resultados preliminares ITB 2018-2019, se generó en la entidad solicitud a las áreas, mediante memorando 2019IE13320,13323, 13324, 13326, 13328,13330 y 13331en los cuales se requería la información para ser consolidada y enviada el 23 de agosto - 2019, bajo el oficio 2019EE15450, con el cual se radicó el formulario y sus respectivas evidencias.
\\10.216.160.201\Oficial\TRANSPARENCIA - REPLICA OAP
Se dileigenció la herramienta ITA de acuerdo con los requerimientos de la PGN. Revisada y aprobada por los jefes de las oficinas de Comunicaciones y Planeación. 
https://apps.procuraduria.gov.co/ita/seguimiento/seguimiento/
Con el apoyo de Planeación, Subdirección Financiera, Oficina Asesora de Control Interno, Dirección Corpotariva,  Servicio al Ciudadano , Oficina TIC y la Oficina Asesora de Comunicaciones, se raizó la revisión y ajustes del botón de transparencia.
Se realizó socilaización de la ley de transparencia a través de las pantallas dispuestas en la sede de la CVP de correos electrónicos, Intranet, Facebook y Twiter. </t>
  </si>
  <si>
    <t xml:space="preserve">Durante el periodo se realizarón revisiones de la Matriz de Cumplimiento y se generaron reuniones de seguimiento, para validar la correcta publicación de la Información, para cada numeral de la Matriz de cumplimiento Ley 1712 /14.
La OAC mensualmente socializa a través de los diferentes medios de comunicación como  carteleras digitales, correos electrónicos, carteleras físicas, volantes dispuestos en los escritorios de los funcionarios y contratistas, intranet, redes sociales como facebook y twitter, Además se creó un video clip "CONÉCTATE CON LA CVP"  mediante el cual se publican de manera dinámica diferentes temas entre ellos ley de transparencia, así mismo para el día 9 de diciembre se publicó a través de diferentes medios entrevistas a funcionarios, contratistas y público externo usuarios de la CVP sobre temas de la lucha contra la corrupción y ley de transparencia además de publicar aspectos importantes respecto del día internacional de la lucha contra la corrupción. Es así que se puede evidenciar que los medios utilizados han sido efectivos para llegar a los sujetos objeto de la ley de transparencia.   cv11 -2019 -transparencia </t>
  </si>
  <si>
    <t xml:space="preserve">Se evidenció que se han publicado documentos en datos abiertos de los procesos Tecnologías de la información y las comunicaciones y Servicio al Ciudadano.
</t>
  </si>
  <si>
    <t>Se evidenció que se realizó virtualización de la solicitud de los servicios:
Solicitud de Certificación de la Deuda*  
Solicitud de Paz y Salvo*  
Solicitud de Recibos de Pago* 
los cuales se realizan desde la página web de la CVP</t>
  </si>
  <si>
    <t>Informe "ENTREGA DE LICENCIAS DE CONSTRUCCION Y/O ACTOS DE
RECONOCIMIENTO A BENEFICIARIOS"
https://www.cajaviviendapopular.gov.co/sites/default/files/Informe%20encuentro%20ciudadano%20DMV.pdf
Evaluación: 
Se evidencia que se hizo solicitud el día 2 de septiembre a planeación para su publicación. memorando 2019IE13938 
Informe "ENTREGA DE LICENCIAS DE CONSTRUCCION Y/O ACTOS DE
RECONOCIMIENTO A BENEFICIARIOS"
https://www.cajaviviendapopular.gov.co/sites/default/files/ENCUENTROS%20CIUDADANIA%20Y%20ENTREGA%20DE%20LICENCIAS%20%283er%20Periodo%29.docx
Evaluación
https://www.cajaviviendapopular.gov.co/sites/default/files/ENCUESTAS%20EVALUACIO%CC%81N.pdf.</t>
  </si>
  <si>
    <t>la actividad se completó en un 50%</t>
  </si>
  <si>
    <t>Cumplimiento parcial</t>
  </si>
  <si>
    <t>INFORME ENCUENTRO CIUDADANO
Entrega del proyecto Urbanístico la Casona y Titulación de predios de 313 predios del 10 de julio de 2019, se debe publicar en pagina web y formatos 08-PLA-Ft-58 Evaluación encuentro ciudadano con la ciudadanía y/o rendición de cuentas
Se envió a planeación mediante radicado 2019IE11570 del 29/06/2019</t>
  </si>
  <si>
    <t>Corte de Seguimiento: 31 de diciembre de 2019.</t>
  </si>
  <si>
    <t>El cronograma se ejecuta con corte a 31 de dic con un porcentaje de cumplimiento de 99%, el 1% que no se logro ejecutar corresponde a las transferencias primarias de dos dependencias que no cumplieron con los requisitos para poder efectuarse.</t>
  </si>
  <si>
    <t>Se realiza un reporte estadístico mensual, consolidado en el informe anual.</t>
  </si>
  <si>
    <t>Informe anual de prestamos del archivo central (Registro de Solicitudes Y Préstamos Archivo Central/ Fondo Acumulado 2019)</t>
  </si>
  <si>
    <t>Actividad ejecutada</t>
  </si>
  <si>
    <t>NA</t>
  </si>
  <si>
    <t>Se evidencia Informe Seguimiento a las Solicitudes de Acceso a la Información Pública Primer Trimestre 2019  publicado en la pagina web.
Se evidencia Informe Seguimiento a las Solicitudes de Acceso a la Información Pública Segundo  Trimestre 2019  elaborado y publicado el 02/09/2019
Se evidencia la publicación del 3 informe de seguimiento a  las Solicitudes de Acceso a la Información Pública Segundo  Trimestre 2019  elaborado y publicado el 25/10/2019.
Se evidencia publicación del 4 informe de seguimiento a las solicitudes de acceso a la información del 4to trimestre con fecha de 13/01/20120</t>
  </si>
  <si>
    <t>Se realizo el seguimiento a la ejecución Presupuestal de la vigencia, reservas y pasivos exigibles, Se envió mensualmente memorando interno y vía correo electrónico a cada uno de los gerentes de los proyectos y gastos de funcionamiento, las ejecuciones presupuestales de vigencia, reservas y pasivos exigibles con corte a 31 de diciembre de 2019.</t>
  </si>
  <si>
    <t>Soportadas por mediante memorandos : 2019IE8170 -  06/06/2019
*2019IE9744 - 04/07/2019
*2019IE11716 - 02/08/2019
*2019IE14009 - 03/09/2019
* Correo electrónicos
*Matriz  pasivos</t>
  </si>
  <si>
    <t>Porcentaje de avance cumplimiento por componente del PAAC 2019</t>
  </si>
  <si>
    <t>Promedio</t>
  </si>
  <si>
    <t xml:space="preserve">En la estrategia de la Administración del Riesgo se evidencia que 22 actividades se encuentran 100% desarrolladas.
</t>
  </si>
  <si>
    <t>Se revisaron 52 actividades planteadas en los planes de tratamiento del mapa de riesgos v1 de 2019, las cuales se cierran en unpromedio de cumplimiento del 99%.
Los hallazgos y recomendaciones se encuentran en las secciones de hallazgos y recomendaciones del presente documento respectivamente.</t>
  </si>
  <si>
    <t>En el seguimiento se evidenció que se realizó solicitud de los tramites y OPAs de cada unas de las misionales, las cuales se consolidaron en el listado de inventario de trámites, el cual tiene un avance del 100%. También se realizó la priorización de trámites a intervenir en la próxima vigencia.</t>
  </si>
  <si>
    <t>2. Antitrámites</t>
  </si>
  <si>
    <t>En este componente hay 2 acciones en las cuales se lleva un cumplimiento del 100% se logró mejoras en el acceso virtual para iniciar solicitudes de solicitud de paz y salvo para que sean enviados por correo electrónico.</t>
  </si>
  <si>
    <t>Se evidenció que el componente Mecanismos para Mejorar la Atención al Ciudadano tiene 9 acciones programadas as cuales se revisaron todas donde todas las actividades se cumplieron con el 100%.</t>
  </si>
  <si>
    <t>De las 25 acciones programadas se evidencio que todas se cumplieron con el 100% de satisfacción.</t>
  </si>
  <si>
    <t>De las 4 acciones programadas se evidencio que todas se cumplieron con el 100% de satisfacción.</t>
  </si>
  <si>
    <r>
      <rPr>
        <sz val="10"/>
        <rFont val="Arial"/>
        <family val="2"/>
      </rPr>
      <t>De las 8 acciones programadas se evidencio que todas se cumplieron con el 100% de satisfacción.</t>
    </r>
    <r>
      <rPr>
        <sz val="10"/>
        <color rgb="FFFF0000"/>
        <rFont val="Arial"/>
        <family val="2"/>
      </rPr>
      <t xml:space="preserve">
</t>
    </r>
  </si>
  <si>
    <t>Mediante acta de reuniòn No. 04 el dia 26-09-2019 los Gestores de Integridad definieròn la herramienta de fortalecimniento de implementacion del Còdigo de Integridad de la CVP, se definiò desarrollar actividades lùdicas en cada una de las dependencias de la entidad reforzando cada uno de los 5 valores de integridad.</t>
  </si>
  <si>
    <t>Del 1 de octubre de 2019 al 15 de noviembre de 2019, se desarrollaron las actividades lúdicas en cada una de las dependencias de la CVP, para fortalecer la implementación del Código de Integridad.
Del 18 de noviembre de 2019 al 29 de noviembre de 2019 los Gestores de Integridad de la entidad presentaron a la Subdirección Administrativa el informe correspondiente a las actividades desarrolladas para fortalecer la implementación del Código de Integridad.</t>
  </si>
  <si>
    <t>A través de oficio No. 2019ER19132 radicado el día 18 de diciembre de 2019 los Gestores de Integridad de la Caja de la Vivienda Popular remitieron el informe de resultados de la herramienta de fortalecimiento del Código de Integridad a la Subdirección Administrativa, para ser remitido a la Dirección General de la entidad</t>
  </si>
  <si>
    <t>Corte de Seguimiento: 31 de Diciembre de 2019.</t>
  </si>
  <si>
    <t>MAPA DE RIESGOS</t>
  </si>
  <si>
    <t>Código: 208-PLA-Ft-78</t>
  </si>
  <si>
    <t>Pagina 1 de 1</t>
  </si>
  <si>
    <t>Versión: 2</t>
  </si>
  <si>
    <t>Vigente desde:  16-08-18</t>
  </si>
  <si>
    <t xml:space="preserve">
FECHA DE ACTUALIZACIÓN:       DÍA 31   MES 8  AÑO 2019
</t>
  </si>
  <si>
    <t>1. Proceso</t>
  </si>
  <si>
    <t>2. Procedimiento</t>
  </si>
  <si>
    <t>3. Líder de Proceso</t>
  </si>
  <si>
    <t>4. Dependencia</t>
  </si>
  <si>
    <t>5. Riesgo</t>
  </si>
  <si>
    <t>6. Descripción</t>
  </si>
  <si>
    <t>7. Tipo</t>
  </si>
  <si>
    <t>8. Causas</t>
  </si>
  <si>
    <t>9. Consecuencias</t>
  </si>
  <si>
    <t>10. Impacto</t>
  </si>
  <si>
    <t>11. Frecuencia</t>
  </si>
  <si>
    <t>12. Valoración Riesgo</t>
  </si>
  <si>
    <t>13. Evaluación Controles</t>
  </si>
  <si>
    <t>14. Valor Riesgo  Residual</t>
  </si>
  <si>
    <t>15. Descripción de la Acción</t>
  </si>
  <si>
    <t>16. Resultado Esperado (Productos)</t>
  </si>
  <si>
    <t>17.  Responsable de la Acción</t>
  </si>
  <si>
    <t>18. Inicio de la Acción</t>
  </si>
  <si>
    <t>19. Fin de la Acción</t>
  </si>
  <si>
    <t>20. Indicador</t>
  </si>
  <si>
    <t>21. Seguimiento</t>
  </si>
  <si>
    <t>RIESGOS CONSOLIDADOS?</t>
  </si>
  <si>
    <t>Cumplimiento</t>
  </si>
  <si>
    <t>Observación de nota</t>
  </si>
  <si>
    <t>Formulación, reformulación y/o actualización y seguimiento a los proyectos de inversión</t>
  </si>
  <si>
    <t xml:space="preserve">Jefe Oficina Asesora de Planeación </t>
  </si>
  <si>
    <t>Errores en la información reportada al Formato Único de Seguimiento Sectorial - FUSS consolidado</t>
  </si>
  <si>
    <t>Reporte Erroneo de cifras y datos en el Formato Unico de Seguimiento Sectorial consolidado</t>
  </si>
  <si>
    <t>Operacional</t>
  </si>
  <si>
    <t xml:space="preserve">Fallas humanas en el registro y/o revisión de la información suministrada por las Direcciones de la entidad, en el FUSS.  - Incumplimiento en Tiempos de entrega, por parte de las Direcciones Misionales, lo cual dificulta una oportuna y correcta revisión de datos e información. - Desconocimiento del Proyecto delegado, al enlace responsable. 
</t>
  </si>
  <si>
    <t>Pérdida de credibilidad y confianza en la información de la entdiad  - Publicación tardía de resultados
Reprocesos de información
Publicación de datos errados  - Entregas a organismos de control, con datos equivocados - Incumplimiento en la entrega oportuna del FUSS a la Secretaría Distrital de Hábitat</t>
  </si>
  <si>
    <t>Moderado</t>
  </si>
  <si>
    <t>Posible</t>
  </si>
  <si>
    <t>Alto</t>
  </si>
  <si>
    <t>Se realizó evaluación a los controles asociados a los riesgos en terminos relacionados con documentación, soportes, responsables, frecuencia y efectividad, evidenciandose una efectividad del 70%</t>
  </si>
  <si>
    <t>Medio</t>
  </si>
  <si>
    <t>Informar mensualmente a los Gerentes y Responsables de Proyectos,  los plazos establecidos para la entrega oportuna de la Información.
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</si>
  <si>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</si>
  <si>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12 Informes </t>
  </si>
  <si>
    <t>Mensualmente se ha informado a los Gerentes y Responsables de Proyectos, los plazos establecidos para la entrega oportuna de la Información, mediante el envío de correos electrónicos, realizados por el Jefe de la Oficina Asesora de Planeación.
Los seguimientos en el FUSS se encuentran en: \\10.216.160.201\planeacion\Oficial\1110-26 Informes\1110-26-06 Informe de gestión\001_FUSS
Las acciones de tratamiento al riesgo no tienen un criterio para evaluar efectividad, pues no hay una medición sistemática de los errores históricos.
Se verifican actas de comité sectorial de hábitat, donde se ha tocado sectorialmente el tema del cumplimiento de la ejecución presupuestal de las entidades. Analizando las actividades y controles que se han implementado en este riesgo, estos no han sido efectivos para evitar la manifestación de este riesgo, se recomienda que a este control se le estandarice las medidas correctivas que sean necesarias implementar cuando se detecten desviaciones, ya que no hay evidencia de ello.</t>
  </si>
  <si>
    <t>OK</t>
  </si>
  <si>
    <t>Ninguno</t>
  </si>
  <si>
    <t xml:space="preserve">Documentación desactualizada en el Sistema Integrado de Gestión </t>
  </si>
  <si>
    <t xml:space="preserve">Los documentos (procedimientos, manuales, formatos, entre otros) que se encuentran desactualizados o fuera de vigencia, que siguen siendo  utilizados por los procesos de la entidad. </t>
  </si>
  <si>
    <t>Otro</t>
  </si>
  <si>
    <t xml:space="preserve">Falta de revisión, de la documentación que compone el SIG, por parte de los dueños de procesos. - Fallas humanas, de quien crea, modifica o elimina los documetos del SIG </t>
  </si>
  <si>
    <t xml:space="preserve">Utilizacion de documentación del Sistema Integrado de Gestión, sin la debida actualización. - Reprocesos de informacion </t>
  </si>
  <si>
    <t xml:space="preserve">Para dar un manejo adecuado a este riesgo se plantea Prevenirlo, mediante el desarrollo de una acción consistente en: 
Solicitar a los Responsables de Proceso - Enlace, la revisión de la documentación, para validar su pertinencia. Se espera que esta acción finalice el 31/12/2019.
Actualización constante del Listado Maestro de documentos, acorde a los requerimientos de los responsables de Procesos. 
Efectuar semestralmente, por parte de la Oficina Asesora de Planeación, revisión general  del Listado Maestro de Documentos, para validar la vigencia de los documentos del Sistema Integrado de Gestión.  </t>
  </si>
  <si>
    <t xml:space="preserve">Memorando con la solicitud de revisión de los Documentos del SIG. 
Atender los requerimientos de cada Responsable de proceso, para actualizar la información en la carpeta de calidad.
Actualización permanente del Listado Maestro de Documentos . </t>
  </si>
  <si>
    <t xml:space="preserve">Oficina Asesora de Planeación
Equipo SIG </t>
  </si>
  <si>
    <t>Solicitudes SIG tramitadas/Solicitudes SIG recibidas*100</t>
  </si>
  <si>
    <t>El 7 de mayo mediante memorando con CORDIS 2019IE6086 SE SOLICITÓ A TODOS LOS RESPONSABLES DE PROCESO VALIDAR LA DOCUMENTACIÓN DE SUS PROCESOS.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
El 20 mayo de 2019 se revisó el listado maestro de documentos evidenciando las inconsistencias.
Actualización del Listado Maestro de Documentos de la entidad, de manera que corroboremos la información documental existente, para cada uno de los 16 procesos de la Caja de la Vivienda Popular.
Solicitud de actualización de la información, respecto a temas del SIG, en intranet y en la página web de la entidad, a la Oficina Asesora de Comunicaciones, para actualizarlos en la Entidad.
Acorde a las solicitudes de las áreas de la entidad, se eliminan documentos de la carpeta de Calidad, y se guardan en la carpeta destinada para tal fin. 
Envío a las áreas de los documentos solicitados frente al SIG, para ajuste de documentos, procedimientos, formatos, instructivos, entre otros, para ser ajustados y generar las nuevas versiones. 
\\10.216.160.201\calidad</t>
  </si>
  <si>
    <t>Procedimiento para el manejo de residuos solidos</t>
  </si>
  <si>
    <t>Aparicion de vectores en la entidad</t>
  </si>
  <si>
    <t>Almacenamiento y manipulación inadecuada de residuos solidos generados en la entidad puede causar la aparicion de vectores</t>
  </si>
  <si>
    <t>Los(as) funcionarios(as) de la entidad generalmente no realizan una buena segregación de residuos</t>
  </si>
  <si>
    <t>Enfermedades asociadas con vectores</t>
  </si>
  <si>
    <t>Menor</t>
  </si>
  <si>
    <t>Bajo</t>
  </si>
  <si>
    <t>Para dar un manejo adecuado a este riesgo se plantea Prevenirlo, mediante el desarrollo de una acción consistente en:Programar y desarrollar actividadesde capacitacion  para el buen uso de sistemas de separación y  disposición de residuos generados en la entidad.   
Se espera que esta acción finalice el 31/12/2019</t>
  </si>
  <si>
    <t>Una capacitación semestral en el buen uso de sistemas de separación y  disposición de residuos generados en la entidad (2 para la vigencia 2019).</t>
  </si>
  <si>
    <t>Gestor Ambiental o Referente Ambiental / Oficina Asesora de Planeación</t>
  </si>
  <si>
    <t xml:space="preserve">1 - Capacitación Semestral </t>
  </si>
  <si>
    <t>Se efectuaron sensibilizaciones en las dependencias de la Caja de la Vivienda Popular y se publicaron noticias y comunicados por las pantallas y correos de los funcionarios con el fin de socializar la problemática de la gestión integral de residuos. Se realizaron además inspecciones de puntos ecológicos, para verificar la correcta separación en la fuente de los residuos. Se realiza el pesaje y entrega de residuos aprovechables a la empresa de reciclaje Asochapinero S.A. según el acuerdo de corresponsabilidad y se realiza el pesaje de los residuos NO aprovechables con el fin de verificar la cantidad resultante por cada mes. 
\\10.216.160.201\calidad\30. PRESENTACIONES E INFORMES\SISTEMA INTEGRADO DE GESTIÓN\2019
La efectividad de las acciones implementadas han sido efectivas para la no manifestación de vectores en la entidad.</t>
  </si>
  <si>
    <t>Formulación, reformulación y/o actualización y seguimiento a los proyectos de inversión
Formulación y seguimiento de indicadores</t>
  </si>
  <si>
    <t>Presentación de información alterada</t>
  </si>
  <si>
    <t>Presentación de información adulterada, que no corresponde a la suministrada por las áreas, ante quien lo solicite (entidades externas, organismos de control y la ciudadanía), para favorecer intereses particulares.</t>
  </si>
  <si>
    <t xml:space="preserve">Corrupción </t>
  </si>
  <si>
    <t>Interés en presentar información que demuestre una buena gestión,  alterando los datos reales. - Entrega tardía de la información por parte de los gerentes de proyectos - Desorden en el suministro y consolidación de la información.</t>
  </si>
  <si>
    <t xml:space="preserve">Hallazgos de lon entes de Control a a que pueden acarrear sanciones disciplinarias, fiscales y penales - Publicación de información erronea - Pérdida de credibilidad y confianza en la información de la entidad </t>
  </si>
  <si>
    <t>Catastrofico</t>
  </si>
  <si>
    <t>Improbable</t>
  </si>
  <si>
    <t>Alta</t>
  </si>
  <si>
    <t>Moderada</t>
  </si>
  <si>
    <t>Para dar un manejo adecuado a este riesgo se plantea Prevenirlo, mediante el desarrollo de una acción consistente en:
1. Realizar 1 SensibilIzación  con el fin de tener claridad como desarrollar correctamente las herramientas y la entrega oportuna de la Información. 
2. Realizar Memorando para determinar la forma correcta de suministrar la información a los Responsables de Proyectos. 
Se espera que esta acción finalice el 31/05/2019</t>
  </si>
  <si>
    <t>Sensibilizacion en el primer semestre sobre las herramientas de gestión, para explicar el manejo de la información de proyectos, para lograr el correcto registro de la informacion (una (1) para la vigencia 2019).
Memorando (1) a los Responsables de proyectos</t>
  </si>
  <si>
    <t xml:space="preserve">Oficina Asesora de Planeación
</t>
  </si>
  <si>
    <t xml:space="preserve">1 - Sensibilización </t>
  </si>
  <si>
    <t>Se efectuaron sensibilizaciones con cada uno de los Gerentes y Responsables de Proyectos, con el fin de explicar el manejo de la información de Proyectos. Se cuenta con las evidencias en la siguiente ruta: \\10.216.160.201\planeacion\Oficial\RIESGOS 2019\MAPA DE RIESGOS - SEGUIMIENTO\Actas sensibilizaciones y reuniones 
No se ha reportado inicio de procesos disciplinarios o fallos de procesos disciplinarios asociado a este riesgo.</t>
  </si>
  <si>
    <t>Administración y  Gestión de Contenidos en Web e Intranet</t>
  </si>
  <si>
    <t xml:space="preserve">Jefe Oficina Asesora de Comunicaciones </t>
  </si>
  <si>
    <t>Incumplimiento por publicaciones en la página web de la entidad de acuerdo a la normatividad</t>
  </si>
  <si>
    <t xml:space="preserve">No publicar en la Página Web de la entidad toda la infromación que por normativdad se debe hacer y todas las acciones y encuentros de participación ciudadana realizadas con nuestros beneficiarios son una obligación que nos permite mejorar la interacción. </t>
  </si>
  <si>
    <t>Estratégico</t>
  </si>
  <si>
    <t>Procesos de contratación largos que no permiten contar con el personal.
Falta de información en los tiempos necesarios para la publicación</t>
  </si>
  <si>
    <t>Desinformación de las actividades, encuentros de particiapción ciudadana, contratación, edictos, etc de los entes de control, beneficiarios, etc. 
Hallazgos por parte de los entes de control internos y externos.</t>
  </si>
  <si>
    <t>Se realizó evaluación a los controles asociados a los riesgos en terminos relacionados con documentación, soportes, responsables, frecuencia y efectividad, evidenciandose una efectividad del 85%</t>
  </si>
  <si>
    <t>Para dar un manejo adecuado a este riesgo se plantea 
Prevenirlo, mediante el desarrollo de una acción consistente en:
Realizar reuniones semanales de las publicaciones necesarias
Evidencia: Cuadro de publicaciones semanal
El responsable de ejecutar es el/la Web Master (Contrato No. 321/2019) y se espera que esta acción finalice el 31/12/2019</t>
  </si>
  <si>
    <t>Un (1) cuadro de seguimiento con cada una de las publiaciones realizados de acuerdo al área o misional</t>
  </si>
  <si>
    <t>Con el fin de organizar y garantizar el cumplimiento de las publicaciones desde la OAC realizamos un cuadro semanal con la información publicada en la página web de la entidad. Ruta: https://www.cajaviviendapopular.gov.co/sites/default/files/208-COM-Ft-23%20LISTADO%20DE%20PUBLICACIONES%20WEB%20E%20INTRANET%20JULIO%202019.pdf
El plan de tratamiento con el esquema de publicaci[on no tiene efectividad como control del riesgo, debido a que sirve como un resumen mensual de los que se publica en la página web.
Se recomienda que el riesgos y los controles se analicen de acuerdo con la responsabilidad que tiene el area de comunicaciones.</t>
  </si>
  <si>
    <t xml:space="preserve">Administración y Gestión de Contenidos en Web e Intranet. Y Gestión de Redes Sociales </t>
  </si>
  <si>
    <t xml:space="preserve">Bajos niveles de interacción con el ciudadano en la comunicación digital, plasmada en página web y redes sociales </t>
  </si>
  <si>
    <t xml:space="preserve">Publicar en Redes Sociales sin interactuar es básicamente como hablarle a un muro.                                    De otro lado, en página web se ha detectado oportunidades de mejora en los estándares de Usabilidad a fin de  los usuarios pueden interactuar de la forma más fácil, cómoda, evidente y segura posible. Una web usable denota calidad, genera confianza y nos diferencia positivamente de otras alternativas. </t>
  </si>
  <si>
    <t xml:space="preserve">La ciudadanía desconoce la dirección de la página web de la CVP, así como las redes sociales y esta cuenta con usabilidad básica y bajos niveles de accesibilidad.  - Por limitaciones de infraestructura y acceso, los ciudadanos no acceden a las plataformas digitales que requieren conexión a Internet - No se generan acciones, nuevos contenidos, formularios, foros, aplicaciones que inviten a la ciudadanía a interactuar de acuerdo con las diferentes plataformas  - La ciudadania no se interesa por hacer control social en medios digitales </t>
  </si>
  <si>
    <t>Bajos niveles de visitas en la página web y en redes sociales. - Desconocimiento ciudadano sobre canales de comunicación digital de acceso gratuito  - Se cuenta con información unidireccional, que no aprovecha las herramientas para crear inetracción, participación, diálogo de doble vía con la ciudadanía - Bajos niveles de control social</t>
  </si>
  <si>
    <t>Se realizó evaluación a los controles asociados a los riesgos en terminos relacionados con documentación, soportes, responsables, frecuencia y efectividad, evidenciandose una efectividad del 80%</t>
  </si>
  <si>
    <t>Para dar un manejo adecuado a este riesgo se plantea Mitigarlo, mediante el desarrollo de una acción consistente en:
Formular e implementar estrategias de contenido ( lenguaje más conversacional, formulando preguntas, invitación a la acción) y divulgación  para la página web y cada red social. (Facebook, Twitter, Instagram  y Youtube,).
Se Realiza  dos veces al año una evaluación de la estrategia que incluya insumos de la encuesta de satisfacción con beneficiarios, a fin de  determinar la efectividad de actividades. (Informe de evaluación con los resultados y acciones de mejora).  
Formular un plan de acción de Usabilidad acorde con los lineamientos de Gobierno en Línea. 
El responsable de ejecutar es el/la Contratistas OAC y se espera que esta acción finalice el 1/12/2019</t>
  </si>
  <si>
    <t>Un (1) documento que contenga las estratégias de contenido y divulgación de la página web con su respectiva evaluación semestral (2 al año).
Un (1) lan de acción de Usabilidad acorde con los lineamientos de Gobierno en Línea.</t>
  </si>
  <si>
    <t>Se cuenta con documento PLAN ESTRATÉGICO DE COMUNICACIONES DE LA CVP año 2019 publicado en la carpeta de calidad.
Se evidencia que la verificación del comportamiento mensual a las interacciones y número de seguidores en página web y redes sociales ha sido efectiva, pues se ha incrementado en promedio en más de un 51% con respecto a 2018 en redes sociales, y un 8,15% en la página web.</t>
  </si>
  <si>
    <t xml:space="preserve">Opacidad en la divulgación de la información pública </t>
  </si>
  <si>
    <t>Este riesgo está asociado a la baja capacidad para generar y entregar información públca. Se tiene en cuenta este riesgo y acceso a la información pública como ámbito central de la gestión pública de una entidad.</t>
  </si>
  <si>
    <t>Corrupción</t>
  </si>
  <si>
    <t xml:space="preserve">Bajo conocimiento de directivos y servidores públicos sobre la Ley1712/14 y Resolución 3564 de 2015 - Baja cohesión institucional y compromiso para la entrega de información pública - Baja disposición para la publicación de información sobre contratación, talento humano y gestión de bienes y servicios  - Información desactualizada por bajos controles en Esquema de Publicación y matriz de seguimiento a la Ley1712/14 </t>
  </si>
  <si>
    <t>Desinformación sobre el cumplimiento de la Ley estatutaria de Transparencia y Acceso a la Información Pública  - Condiciones institucionales bajas y falta de aucontrol en el cumplimiento de la divulgación de la información pública  - Se afecta el derecho de la ciudadania a solicitar Peticiones, Preguntas, Quejas y Reclamos a través del sistema PQRS y al acceso a la infromación pública  - Se afecta el acceso a la información de la ciudadanía y beneficiarios sobre trámites y servicios de la entidad, bajos niveles de control social.</t>
  </si>
  <si>
    <t>Mayor</t>
  </si>
  <si>
    <t>Probable</t>
  </si>
  <si>
    <t xml:space="preserve">Para dar un manejo adecuado a este riesgo se plantea mitigarlo mediate el desarrollo de una acción que consiste en:
1. Plan de Acción de sensibilizaciones sobre Ley 1712/14 a funcionarios y cuidadanos. Plan de Acción de Sensibilizaciones y de acciones de actualización al Botón de Transparencia en el marco de la Ley 1712 /14, en ejecucción. </t>
  </si>
  <si>
    <t xml:space="preserve">1. Plan de Acción de Sensibilizaciones y de acciones de actualización y de control en los responsables de productir la información relacionada con el  Botón de Transparencia en el marco de la Ley 1712 /14 en ejecucción.                                                                            </t>
  </si>
  <si>
    <t>Se divulgó y socializó la ley de transparencia y acceso a la información pública a través de diferentes canales de comunicación como: Pagína web, intranet, carteleras digitales, facebook, twitter y correo electrónico.
La estrategia en el plan de tratamiento de socialización fue efectiva para que el riesgo no se materializara, pero las actividades propuestas como controles no son controles.</t>
  </si>
  <si>
    <t>3. Prevencion del Daño Antijuridico y Representacion Judicial</t>
  </si>
  <si>
    <t>Compilación y Actualización de Conceptos Jurídicos de la CVP</t>
  </si>
  <si>
    <t xml:space="preserve">Director Jurídico </t>
  </si>
  <si>
    <t>Dirección Jurídica</t>
  </si>
  <si>
    <t>Falta de unificación de criterios en torno a los diferentes temas consultados en las áreas misionales por cambios normativos.</t>
  </si>
  <si>
    <t xml:space="preserve">Dados los cambios normativos que se presentan con alguna regularidad se corre el riesgo de que algunos conceptos emitidos por esta Dirección pierdan vigencia generando una falta de unidad de criterios.                                                      
</t>
  </si>
  <si>
    <t>Vacios normativos que generen incertidumbre.
Cambios normativos no identificados
Manejo inadecuado de la información publicada en la carpeta de conceptos de calidad
Falta de claridad en la solicitud por parte de la dependencia que realiza la consulta</t>
  </si>
  <si>
    <t>No claridad en la aplicación de la norma
Incumplimiento de la norma
Diversidad de criterio
Respuesta que no satisface las necesidades de la dependencia solicitante</t>
  </si>
  <si>
    <t>Se realizó evaluación a los controles asociados a los riesgos en terminos relacionados con documentación, soportes, responsables, frecuencia y efectividad, evidenciandose una efectividad del 100%</t>
  </si>
  <si>
    <t>Para dar un manejo adecuado a este riesgo se plantea Prevenirlo, mediante el desarrollo de una acción consistente en: Hacer seguimiento de la base de datos que contiene los conceptos ya emitidos por la Dirección Jurídica, en la cual se evidencia: Temática, fecha de emisión, vigencia y área solicitante entre otros, que nos permita tener una herramienta de fácil uso y evitar la duplicidad de conceptos. El responsable de ejecutar es el/la Abogada Contratista - Dirección Jurídica y se espera que esta acción finalice el 30/12/2019</t>
  </si>
  <si>
    <t xml:space="preserve"> Base de datos diseñada y estructurada que contiene los conceptos emitidos a fin de crear unidad de criterio en los conceptos que se emitan. </t>
  </si>
  <si>
    <t>Abogada Contratista - Dirección Jurídica</t>
  </si>
  <si>
    <t>Matriz de Conceptos actualizada</t>
  </si>
  <si>
    <t>Se hace revisión de la base de datos de conceptos emitidos, la cual es revisada cada vez que se emite un concepto con el fin de verificar que no haya duplicidad, y si hay se informa al solicitante sobre el concepto ya emitido.
La efectividad se verifica mediante la no duplicidad de conceptos.</t>
  </si>
  <si>
    <t>Seguimiento a Procesos Judiciales</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</si>
  <si>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</si>
  <si>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</si>
  <si>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Inadecuado proceso de selección
Contratación del personal sin tener en cuenta los perfiles.
Modificación de los perfiles definidos en los estudios previos atendiendo la especilidad de los procesos judiciales en cabeza de la CVP (DEMANDANTE O DEMANDADA), atendiendo intereses particulares.
Premura en el proceso de contratacion, dados los tiempos definidos para el mismo.</t>
  </si>
  <si>
    <t>Personal que incumple los requerimientos y necesidades del proceso
Personal con poco compromiso con la entidad y sus objetivos.
Dificultades para asumir sus tareas por no contar con perfil adecuado.
Contratar personal que no se adapte facilmente a las dinámicas de la Entidad.</t>
  </si>
  <si>
    <t>Excepcional</t>
  </si>
  <si>
    <t>Para dar un manejo adecuado a este riesgo se plantea Prevenirlo, mediante el desarrollo de una acción consistente en: 
1. Seguimiento realizado a través matriz en la cual se pueda evidenciar los Procesos Judiciales que se encuentren activos, por apoderado , y que reflejen la gestión que han tenido dichos procesos. La información contenida hace referencia a: Nombre del Abogado, N° de Proceso a Cargo, Juzgado donde se encuentra radicado, estado del Proceso, entre otros. Esta herramienta facilita la consulta actualizada de los Procesos y evidenciar sus actuaciones procesales. Con la matriz se puede evidenciar los Procesos Judiciales que se encuentren activos, por apoderado , y que reflejen la gestión que han tenido dichos procesos.  
El responsable de ejecutar es el/la Técnico Contratista Dirección Jurídica y se espera que esta acción finalice el 30/12/2019</t>
  </si>
  <si>
    <t>Con la matriz se puede evidenciar los Procesos Judiciales que se encuentren activos, por apoderado , y que reflejen la gestión que han tenido dichos procesos.</t>
  </si>
  <si>
    <t>Técnico Contratista Dirección Jurídica</t>
  </si>
  <si>
    <t>Matriz de Procesos Judiciales Actualizada</t>
  </si>
  <si>
    <t>Se evidencia que la matriz de procesos judiciales fue actualizada a 30 de diciembre y se actualiza mensualmente. 
Al cotejar la información de los casos que están en SIPROJ vs Rama judicial se verifica que no se esté favoreciendo a terceros.
Se evidencia que el éxito procesal fue de 95,83% durante el 2019.</t>
  </si>
  <si>
    <t>Contratación de profesionales y/o asistenciales que no cumplan con el perfil requerido para el cargo y por lo que se podría presentar errores en la ejecución de sus actividades.</t>
  </si>
  <si>
    <t>El cumplimiento del perfil requerido para cada cargo facilita que cada uno de los funcionarios desempeñen a cabalidad las actividades para las que fueron contratados. En caso contrario se podrían presentar errores que generen reprocesos o demoras en el desarrollo adecuado de las actividades y por ende el cumplimiento del objetivo del proceso.</t>
  </si>
  <si>
    <t xml:space="preserve">Operacional </t>
  </si>
  <si>
    <t xml:space="preserve">Inadecuado proceso de selección.
No tener en cuenta el perfil del cargo requerido u omitir características de mayor relevancia.
Falta de oferta del perfil que se está requiriendo para el cargo.
Premura en el proceso de contratacion, dados los tiempos definidos para el mismo.
</t>
  </si>
  <si>
    <t xml:space="preserve">Personal que incumple los requerimientos y necesidades del proceso.
Dificultades para asumir sus tareas por no contar con perfil adecuado.
Personal que requiere de mayor acompañamiento y tiempo de aprendizaje, podría retrasar el proceso. 
Contratar personal que no se adapte fácilmente a las dinámicas de la Entidad.
</t>
  </si>
  <si>
    <t xml:space="preserve">Menor </t>
  </si>
  <si>
    <t xml:space="preserve">Bajo </t>
  </si>
  <si>
    <t xml:space="preserve">Para dar un manejo adecuado a este riesgo se plantea Prevenirlo, mediante el desarrollo de una acción consistente en: 
Con la matriz de seguimiento de procesos judiciales, identificar si existe algún tipo de falencia en el perfil de cada uno de los abogados.
De detectarse la falencia se realizarán retroalimentaciones y/o acompañamientos según sea el caso. 
 El responsable de ejecutar es el/la Abogada Contratista - Dirección Jurídica y se espera que esta acción finalice el 30/12/2019
</t>
  </si>
  <si>
    <t xml:space="preserve">Minimización de reprocesos o demoras en la ejecución de las actividades del proceso. </t>
  </si>
  <si>
    <t>Se evidencia que el área jurídica ha hecho las verificaciones de las falencias presentadas frente al seguimiento que el apoderado debe realizar frente a los procesos, de manera mensual, los cuales son tratados en reuniones de seguimiento a contrato.
Se evidencia que el éxito procesal fue de 95,83% durante el 2019.</t>
  </si>
  <si>
    <t>Reubicación Definitiva</t>
  </si>
  <si>
    <t>Director de Reasentamientos Humanos</t>
  </si>
  <si>
    <t>Dirección de Reasentamientos Humanos</t>
  </si>
  <si>
    <t>Retraso en el proceso de reubicación definitiva</t>
  </si>
  <si>
    <t xml:space="preserve">El proceso de reubicación definitiva depende del cumplimiento de diferentes etapas en el proceso que son sensibles al cumplimiento </t>
  </si>
  <si>
    <t xml:space="preserve"> Escasez de la oferta inmobiliaria VIP nueva y vivienda usada. Retrasos en el cumplimiento de las fechas de entrega de proyectos propios de la Caja de la Vivienda Popular. - No corresponsabilidad de las familias. Demora de los ciudadanos en el proceso de selección de vivienda o desistimiento. </t>
  </si>
  <si>
    <t>Incumplimiento de las metas fijadas en el Plan de Desarrollo Distrital. - Encarecimiento del proceso de reasentamiento al tener màs tiempo a las familias en relocalizaciòn transitoria</t>
  </si>
  <si>
    <t>Incluir en el procedimiento de selección de vivienda los recorridos inmobiliarios mostrando la oferta y reportando el número de familias con selección de viviendas.</t>
  </si>
  <si>
    <t>Correo informativo con el resultado de cada recorrido inmobiliario.</t>
  </si>
  <si>
    <t>Director Técnico de Reasentamientos</t>
  </si>
  <si>
    <t>No. De correos con informe de recorrido inmobiliario / No. De recorridos inmobiliarios realizados</t>
  </si>
  <si>
    <t>En el procedimiento de reubicación definitiva se incluyó el control de recorridos inmobiliarios, este procedimiento se actualizó en 23 agosto de 2019
El impacto de la implementación del plan de tratamiento ha mostrado un aumento significativo en la selección de vivienda, pasando de 195 en 2018 a 437 en 2019, con una tendencia positiva desde 2016.</t>
  </si>
  <si>
    <t>Retrasos en los pagos de ayuda de Relocalización Transitoria</t>
  </si>
  <si>
    <t>Dentro del proceso de reasentamientos las familias beneficiarias pueden acceder al programa de relocalización transitoria, el cual consiste en el pago de un arriendo temporal, mientras se realiza la selección de vivienda para la reubicación definitiva</t>
  </si>
  <si>
    <t>* Errores en la expedición del acto administrativo para asignación de ayuda de relocalización. 
*  Inconsistencia de la información aportada por el beneficiario.</t>
  </si>
  <si>
    <t>* Incumplimiento en el pago de la ayuda temporal
* Reprocesos para aplicar correcciones
* Reproceso frente a la verificación de información de los beneficiarios</t>
  </si>
  <si>
    <t>Generar recordación mediante correos institucionales para afianzar conocimiento del buen uso del procedimiento de relocalización transitoria.</t>
  </si>
  <si>
    <t>Un correo mensual enviado al personal de la Dirección de Reasentamientos, recordando el buen uso del procedimiento de relocalización transitoria</t>
  </si>
  <si>
    <t>Director Técnico de Reasentamientos o quién este delegue</t>
  </si>
  <si>
    <t>No. de Correos enviados / No de Correos a enviar durante la vigencia</t>
  </si>
  <si>
    <t>Se envía correo electrónico cada vez que se presentan retardos de más de un mes en los arriendos de relocalización transitoria, recordando el buen uso del procedimiento de relocalización transitoria.
La efectividad de la implementación del control es alta, pues se evidencia que desde la implementación de la estrategia, se ha presentado una tendencia decreciente en la cantidad de pagos retrasados, llegando a un promedio de pasando de un 45% en 2016,  10% en 2017, 8% en 2018 y un 7% en 2019.</t>
  </si>
  <si>
    <t>Se cumple con el propósito, pero no hay medición sistemática</t>
  </si>
  <si>
    <t>Reubicación Definitiva / Adquisición de Predios</t>
  </si>
  <si>
    <t>Doble asiganción del Valor Único de reconocimiento o Adquisición Pedial a un mismo beneficiario.</t>
  </si>
  <si>
    <t>Los beneficiarios tienen dos opciones dentro del proceso:
Asignación del VUR: Vía decreto 255 del 2013.
Adquisición de Predios: Vía decreto 511 del 2010.</t>
  </si>
  <si>
    <t>*Expedientes no actualizados por no enviar a tiempo las resoluciones 
* Desconocimiento de la norma: Decreto 255 del 2013 y decreto 511 del 2010.</t>
  </si>
  <si>
    <t>* Asignación doble de los recursos
* Mala aplicación de los procedimientos</t>
  </si>
  <si>
    <t xml:space="preserve">Revisar durante los diez (10) primeros días hábiles del mes, la totalidad de los expedientes con pagos VUR y ADQUISICIÓN DE PREDIOS del mes inmediatamente anterior, con el fin de constatar que en la carpeta repose copia del Acto Administrativo y del RP, debidamente foliados.
La fuente de información de los identificadores de los expedientes, será la base de RP con la que se consolida la información del FUSS.
</t>
  </si>
  <si>
    <t>Actas/Registro de reunión entre el Director Técnico de Reasentamientos o quien este delegue y el Coordinador de Gestión Documental, en la que se evidencie el número de expedientes revisados y quede constancia que al final de la revisión todos cuentan con el RP y el Acto Administrativo debidamente archivado y foliado.</t>
  </si>
  <si>
    <t>No. de Expedientes con RP y ACTO ADMINISTRATIVO / No.Total de Expedientes revisados</t>
  </si>
  <si>
    <t>La actualización de expedientes documentales de los casos de reasentamientos tiene en cuenta la verificación del RP, el cual se ha logrado en un 35% (compromiso con contraloría distrital en plan de mejoramiento) y se seguirá actualizando los casos históricos de acuerdo a los casos próximos a cerrar, y los casos nuevos se irán cargando en el sistema GIS.
En los casos de cierre (80) no se han presentado casos de doble asignaciones y en el 35% del archivo histórico verificado tampoco.</t>
  </si>
  <si>
    <t>Se hizo revisión de una muestra de 10 carpetas.</t>
  </si>
  <si>
    <t>Todos los de la Dirección</t>
  </si>
  <si>
    <t>Cobro de dádivas y/o favores para adelantar cualquier etapa del proceso de reasentamientos por parte de personas internas o externas a la CVP.</t>
  </si>
  <si>
    <t>Durante el proceso de reasentamientos los servidores públicos pueden ser suceptibles de ofrecimientos indebidos por parte de los usuarios para un beneficio particular</t>
  </si>
  <si>
    <t>Desconocimiento de los beneficiarios de la gratuidad de los procesos.
 - Aprovechamiento de la necesidad de los ciudadanos para beneficio personal.</t>
  </si>
  <si>
    <t>Cobro por parte de los servidores públicos - Apropiacion indebida de recursos  para favorecer un interes particular</t>
  </si>
  <si>
    <t>Se realizó evaluación a los controles asociados a los riesgos en terminos relacionados con documentación, soportes, responsables, frecuencia y efectividad, evidenciandose una efectividad del 65%</t>
  </si>
  <si>
    <t>1. Desarrollar dos (2) jornadas de sensibilización a los servidores públicos de la Dirección de Reasentamientos, frente a los actos de corrupción.</t>
  </si>
  <si>
    <t>Dos (2) jornadas de sensibilización a los servidores públicos sobre temas de corrupción (una por semestre)</t>
  </si>
  <si>
    <t>No. Jornadas de sensibilización efectuadas / No. Jornadas de sensibilización propuestas</t>
  </si>
  <si>
    <t>19 de marzo: regimen de deberes, derechos, obligaciones y prohibiciones de los servdores publicos.
7 de junio : código de integridad y acción disciplinaria.
No se ha manifestado el riesgo de corrupción.</t>
  </si>
  <si>
    <t>Estructuración de Poryectos Subsidio Distrital MV</t>
  </si>
  <si>
    <t>Director de Mejoramiento de Vivienda</t>
  </si>
  <si>
    <t>Dirección de Mejoramiento de Vivienda</t>
  </si>
  <si>
    <t>La estructuración de proyectos que incluyan aspirantes que no cumplan los requisitos normativos para la presentación ante la Secretaría Distrital del Hábitat.</t>
  </si>
  <si>
    <t>Estructurar proyectos individuales de hogares que no cumplen con los requisitos normativos para ser presentados ante la SDHT para optar por un subsidio distrital de mejoramiento de vivienda en especie.</t>
  </si>
  <si>
    <t>Deconocimiento de los procedimientos y lineamientos normativos para ejecutar los procesos de la direccion. - Carencia de sistemas de informacion adecuados, para la administracion y almacenamiento de datos de los procesos. - Carencia de acceso a sistemas de información externos actualizados.</t>
  </si>
  <si>
    <t>Devoluciones de proyectos estructurados por parte de la SDHT - Peticiones por parte de la ciudadanía - Reprocesos por parte de la CVP</t>
  </si>
  <si>
    <t>Dada la valoración final del riesgo es posible asumirlo</t>
  </si>
  <si>
    <t>N.A.</t>
  </si>
  <si>
    <r>
      <t xml:space="preserve">La Dirección de Mejoramiento de Vivienda cuenta con el procedimiento Estructuración proyectos subsidio distrital mv 208-MV-Pr-06 y se evidencia su aplicación efectiva, para ello cuenta con controles definidos dentro del documento, estos fueron establecidos para  prevenir la materialización del riesgo.
</t>
    </r>
    <r>
      <rPr>
        <b/>
        <sz val="9"/>
        <color theme="1"/>
        <rFont val="Arial"/>
        <family val="2"/>
      </rPr>
      <t xml:space="preserve">Segundo Periodo: </t>
    </r>
    <r>
      <rPr>
        <sz val="9"/>
        <color theme="1"/>
        <rFont val="Arial"/>
        <family val="2"/>
      </rPr>
      <t>La Dirección de Mejoramiento de Vivienda programo para el día 5 de septiembre una jornada de inducción al sistema de gestión de calidad y del  procedimiento 208-MV-Pr-06 ESTRUCTURACIÓN PROYECTOS SUBSIDIO DISTRITAL, a los profesionales del proceso.</t>
    </r>
  </si>
  <si>
    <t>NP</t>
  </si>
  <si>
    <t>Asistencia técnica para la obtención de licencias de construcción y/o actos de reconocimiento</t>
  </si>
  <si>
    <t>Adelantar el proceso sobre predios no viables</t>
  </si>
  <si>
    <t>Adelantar el proceso sobre predios que no cumplan los requisitos técnicos y normativos y sean presentados como proyectos ante las curadurías urbanas.</t>
  </si>
  <si>
    <t>Desconocimiento de los procedimientos establecidos por la Dirección. - Carencia de acceso a sistemas de información externos actualizados.</t>
  </si>
  <si>
    <t>Desistimientos por parte de las curadurías urbanas por inconsistencias presentadas en el expediente radicado. - Demoras en los tramites de obtención de las licencias para los beneficiarios. - Reprocesos internos</t>
  </si>
  <si>
    <t>Se realizó evaluación a los controles asociados a los riesgos en términos relacionados con documentación, soportes, responsables, frecuencia y efectividad, evidenciándose una efectividad del 100%</t>
  </si>
  <si>
    <t>La Dirección de Mejoramiento de Vivienda cuenta con el procedimiento Asistencia técnica para la obtención de licencias de construcción y/o actos de reconocimiento mv 208-MV-Pr-05 y se evidencia su aplicación efectiva, para ello cuenta con controles definidos dentro del documento, estos fueron establecidos para  prevenir la materialización del riesgo.</t>
  </si>
  <si>
    <t>Estructuración de Proyectos Subsidio Distrital MV</t>
  </si>
  <si>
    <t>Incluir predios y/o aspirantes que no cumplan requisitos</t>
  </si>
  <si>
    <t>Incluir dentro de los proyectos estructurados a presentar ante la SDHT hogares que no cumplen con los requisitos normativos.</t>
  </si>
  <si>
    <t>Intereses de terceros, contratistas y/o funcionarios para incluir hogares que no cumplan los requisitos del proceso.</t>
  </si>
  <si>
    <t>Devoluciones de diagnósticos individuales por parte de la SDHT - Reclamos o denuncias por parte de la ciudadanía. - Investigaciones por entes de control.</t>
  </si>
  <si>
    <t>Baja</t>
  </si>
  <si>
    <t>Se realizó evaluación a los controles asociados a los riesgos en términos relacionados con documentación, soportes, responsables, frecuencia y efectividad, evidenciándose una efectividad del 85%</t>
  </si>
  <si>
    <t>Para dar un manejo adecuado a este riesgo se plantea Mitigarlo, mediante el desarrollo de una acción consistente en: 
1. Establecer dentro de la presentación de la socialización del proyecto a los líderes sociales de cada una de las Intervenciones Integrales de Mejoramiento (IIM) priorizadas por la SDHTy en las jornadas de recolección de documentos de la comunidad un protocolo de recordación donde se recuerde y aclare que el proceso no tiene ningún costo para los aspirantes frente a la Entidad y sus representantes, y tampoco intermediarios. 
El responsable de ejecutar es el/la Coordinador de Proyecto y se espera que esta acción finalice el 31/12/2019</t>
  </si>
  <si>
    <t>Dos (2) actas de reunión con el registro de la socialización de la información a los líderes sociales de cada uno de las Intervenciones Integrales de Mejoramiento (IIM), priorizadas por la Secretaria Distrital del Habitad (SDHT). Para lo cual se han priorizado para la vigencia 2019 por parte de la SDHT dos IIM, Jalisco y Cable en la localidad de Ciudad Bolívar.
Diligenciamiento del formato 208-MV-Ft-99 Formato Registro Visita de Avanzada V2, donde se registra la entrega del protocolo a los beneficiarios aspirantes.</t>
  </si>
  <si>
    <t>Número de actas de reuniones realizadas/Número de actas programadas * 100%</t>
  </si>
  <si>
    <t>Se evidencian 3 actas de reunión con fechas 26/02/219 - 22/04/2019 - 15/10/19 de los proyectos IIM para Jalisco, Cable y UNIR II.
Se evidencia el registro en el formato 208-MV-Ft-99 Formato Registro Visita de Avanzada V2 y a su vez el registro en la matriz "AVANZADA"  para cada proyecto.
Se valora la efectividad del control y se valora como alta, pues la ejecución de la IIM se hacen basadas en las priorizaciones de la secretaría de hábitat y la comprobación de:
0 - ENTREGADA A LA MANO
1 - ENTREGADA BAJO LA PUERTA
2 - SITIO PROPIO
3 - NO ENTREGADO
4 - NO INTERESADO
5 - CON SUBSIDIO
6 - NO SE ENTREGA (SEGURIDAD)
De la información de los servicios a los que podría acceder las personas priorizadas.</t>
  </si>
  <si>
    <t>Cobro por adelantar el proceso de acompañamiento para la obtención de licencias de construcción y/o actos de reconocimiento.</t>
  </si>
  <si>
    <t>Que se realicen cobros por la inclusión, desarrollo y/u obtención de las licencias de construcción y/o actos de reconocimiento por parte de representantes de la de la CVP directamente o a través de intermediarios.</t>
  </si>
  <si>
    <t>Intereses de terceros, contratistas y/o funcionarios por percibir recursos escudados en el servicio gratuito que presta la entidad</t>
  </si>
  <si>
    <t>Reclamos o denuncias por parte de la ciudadanía. - Investigaciones por entes de control.</t>
  </si>
  <si>
    <t>Para dar un manejo adecuado a este riesgo se plantea Mitigarlo, mediante el desarrollo de una acción consistente en:
1. Establecer en la documentación que se entrega a los beneficiarios la claridad sobre el no cobro del acompañamiento, a funcionarios, contratistas o intermediarios. 
El responsable de ejecutar es el/la Coordinador Equipos y se espera que esta acción finalice el 31/12/2019</t>
  </si>
  <si>
    <t>Envío de 68 oficios de información de vinculación a los beneficiarios del proceso de mejoramiento de Vivienda que incluya información recordatoria sobre el "no cobro" del proceso, ni la entrega de dineros a funcionarios, contratistas o  intermediarios.</t>
  </si>
  <si>
    <t>Oficios de vinculación enviados/oficios de vinculación programados * 100%</t>
  </si>
  <si>
    <t>Se evidencia que se han enviado 76 de 76 programados oficios sobre información de vinculación, donde se aclara que el trámite es totalmente gratis.
La efectividad del control es alta, pues se hace de manera personalizada y no se ha manifestado este riesgo de corrupción.</t>
  </si>
  <si>
    <t>No hay una meta sistematizada en este aspecto</t>
  </si>
  <si>
    <t>208-MB-Pr- 02 Estudios de Previabilidad.
208-MB-Pr-05 SUPERVISIÓN DE CONTRATOS
208-MB-Pr-06 PLANIFICACIÓN Y VALIDACIÓN DEL DISEÑO E INGENIERIA</t>
  </si>
  <si>
    <t>Director de Mejoramiento de Barrios</t>
  </si>
  <si>
    <t>Dirección de Mejoramiento de Barrios</t>
  </si>
  <si>
    <t>Baja ejecución de los recursos del Proyecto de Inversión 208 Mejoramiento de Barrios</t>
  </si>
  <si>
    <t>Baja ejecución de los recursos en el tipo de gasto Infraestructura, en el compromiso y giros presupuestales por cada vigencia.</t>
  </si>
  <si>
    <t>Financiero</t>
  </si>
  <si>
    <t>Extensión del tiempo requerido en la planeación de las intervenciones a ejecutar en cada vigencia con la Secretaría Distrital del Hábitat. - Extensión del tiempo requerido en la proyección de los procesos contractuales para la ejecución oportuna del presupuesto. - Extensión del tiempo programado en la ejecución de los productos y servicios suministrados externamente, debido a  factores externos.
 - Incumplimiento en las entregas estipuladas de los avances y/o productos para la aprobación de pagos a los contratistas afectando el porcentaje de giros por cada vigencia.</t>
  </si>
  <si>
    <t>Traslados  de los recursos de infraestructura de la vigencia a la creación de reservas presupuestales y pasivos exigibles. -  Baja eficacia en el compromiso de los recursos disponibles por el tipo de gasto 01-Infraestructura en cada vigencia. - Baja eficacia en el giro de los recuros comprometidos por el tipo de gasto 01-Infraestructura en cada vigencia.
 - Castigo del  presupuesto asignado por cada vigencia en el Proyecto de Inversión 208.</t>
  </si>
  <si>
    <t>Se realizó evaluación a los controles asociados a los riesgos en terminos relacionados con documentación, soportes, responsables, frecuencia y efectividad, evidenciandose una efectividad del 55%</t>
  </si>
  <si>
    <t xml:space="preserve">Para dar un manejo adecuado a este riesgo se plantea Mitigarlo, mediante el desarrollo de una acción consistente en:
1. Realizar la priorización con la Secretaría Distrital del Hábitat en los primeros dos meses de cada vigencia de acuerdo con el cronograma proyectado. 
2. Proyectar los estudios previos a la contratación en el primer cuatrimestre de la vigencia para publicar la contratación de los recursos de infraestructura.
</t>
  </si>
  <si>
    <t xml:space="preserve">Dos (2) Comunicados con SDHT de priorización para la vigencia 2019
Estudios de Previabilidad (Según la demanda).
</t>
  </si>
  <si>
    <t>Director (a) Técnico (a) de Mejoramiento de Barrios</t>
  </si>
  <si>
    <t>Dos (2) Comunicados con SDHT de priorización para la vigencia 2019.
Estudios de Previabilidad (Según la demanda).</t>
  </si>
  <si>
    <t>Durante el primer cuatrimestre de la vigencia 2019,  se recibió el comunicado (1) con CORDIS 2019ER2643 con asunto respuesta al radicado No. 1-2019-03434 y número 2019EE1415,  que contiene larelación de los Territorios  Con Oportunidades - TCO, estratégicos para esta vigencia en la priorización de recursos para  contribuir al plan de acción del sector. Se identifican 11 de los 13 territorios identificados.
Durante el Segundo cuatrimiestre de la Vigencia 2019, se recibió el comunicado  (1) con CORDIS 2019ER9151, con asunto respuesta a radicadoSDHT Nº 1-2019-18343, referencia solicitud de información salones comunales Localidad Ciudad Bolivar , identificando los predios que no presentan afectación y que pueden ser viables para su posbile Intervención.
Los resultados de los estudios "previables" y los conceptos definitivos de conveniencia se proyectan ser definidos en el mes de septiembre para dar continuidad al proceso de Licitación.
Durante el Tercer cuatrimiestre se evidencia la culminaciòn del esudio de previabilidad del salòn comunal del barrio caracolì en la Localidad de Ciudad Bolivar.
La efectividad de los controles y el plan de tratamiento es buena, pues se lleva un control de los recursos de forma efectiva.</t>
  </si>
  <si>
    <t>Supervisión de Contratos</t>
  </si>
  <si>
    <t xml:space="preserve">Incumplimientos en los tiempos y calidad de los productos y servicios suministrados externamente </t>
  </si>
  <si>
    <t>Incumplimientos por parte de los contratistas de consultoría, obra e interventoría  en la ejecución de los objetos contracutales, en los requisitos de  servicios y productos contratados que afectan directamente el cumplimiento de las metas del Proyecto de Inversión 208 Mejoramiento de Barrios.
Además se presentan factores externos que requieren de mayores tiempos de ejecución en los productos y servicios programados.</t>
  </si>
  <si>
    <t xml:space="preserve">Retrasos por causas  imputables  al contratista en la ejecución del plazo contractual  para la entrega de productos o entregas misionales. - Factores externos que limitan la ejecución del plazo contractual  para la entrega de productos o entregas misionales. - Incumplimiento de las obligaciones contractuales en calidad del producto y especificaciones técnicas, SST-MA y sociales.  
</t>
  </si>
  <si>
    <t>Mayores tiempos requeridos en las entregas misionales  y valores adicionales en la ejecución de los productos y servicios programados a la comunidad.
 - Productos No Conformes y Obras inconclusas.
 - El no cumplimiento de las metas cuantificadas por cada vigencia.</t>
  </si>
  <si>
    <t>Extremo</t>
  </si>
  <si>
    <t>Para dar un manejo adecuado a este riesgo se plantea Prevenirlo, mediante el desarrollo de una acción consistente en:
Implementación de planes de contingencia por parte de los contratistas de consultoría, obra e interventoría debidamente controlados por la Supervisión de la Dirección de Mejoramiento de Barrios
 El responsable de ejecutar es el/la Director (a) Técnico (a) de Mejoramiento de Barrios y se espera que esta acción finalice el 31/12/2019</t>
  </si>
  <si>
    <t>Planes de contingencia proyectados por los contratistas de consultoría y obra, aprobados  y controlados por los contratistas de interventoría y debidamente inspeccionados en la ejecución por la Supervisión. (según la demanda).
Cronogramas de ejecución ajustados por los contratistas de consultoría, obra e interventoría y debidamente aprobados por la Supervisión de la Dirección de Mejoramiento de Barrios. (según la demanda).</t>
  </si>
  <si>
    <t>No. De planes de contigencia implementados (según la demanda)
No. De Cronogramas ajustados e implemetados (según la demanda)</t>
  </si>
  <si>
    <t>En el segundo Cuatrimestre de la vigencia 2019, se crearon dos (2) planes de Contingencia para los siguientes contratos de Obra:
 Contrato de Obra 627 de 2017
 Contrato de Obra 582 de 2018
Estos planes de Contingencia fueron gestionados y controlados a través de la Interventoría y la Supervisión de la Dirección de Mejoramiento de barrios.
Como resultado del seguimiento y control contractual, la gestión de cambios y riesgos presentados durante la ejecución de las obras, se obtuvieron cronogramas ajustados para cada suspensión y prorroga implementada como medida de actuación para obtener la finalización de las obras a satisfacción: 
Contrato de Obra 627: (8 segmentos viales en localidad San Cristóbal): cinco (5) ajustes a los cronogramas.
Contrato de obra No. 582 de 2018 (5 segmentos viales en Ciudad Bolívar): Dos (2) ajustes a los cronogramas.
Contrato de Obra 584 de 2018 ((3 segmentos viales en la localidad de Usme en el barrio Villa Diana, y 2 en Localidad San Cristóbal):  cinco (5) ajustes a los cronogramas
Contrato de Obra 766 de 2018 (4 segmentos viales, en la localidad de Usaquén): Un (1) ajuste al cronograma
Se realizaron  ajustes a los contratos 627 de 2017 y  el 691 de 2018.
-627: Octubre suspención (3) y prórroga (15)
-691: 21 octubre prórroga.
las medidas de tratamiento del riesgo han sido sido efectivas, pues los retrasos en las obras son justificados y tratados en los comitès de obra semanalmente con el fin de evitar retrasos o acordar ampliaciòn de tiempo. En el comitè participan la interventorìa, contratista de obra y diferentes componentes de CVP de la direcciòn de mejoramiento de barrios.</t>
  </si>
  <si>
    <t>Favorecimiento a terceros</t>
  </si>
  <si>
    <t>Favorecimiento a contratistas de obra, interventoría y/o terceros por parte de los supervisores de la Caja de la Vivienda Popular mediante la sustentación indebida de  modificaciones contractuales solicitadas.</t>
  </si>
  <si>
    <t>Aprovechamiento de terceros para obtener beneficios económicos y/o contractuales. - Manipulación de la ejecución de los  proyectos de infraestructura suministrados externamente - Emisión de falsos conceptos técnicos para favorecer indebidamente intereses de terceros.</t>
  </si>
  <si>
    <t>Sanciones disciplinarias, fiscales y/o penales. - Desvío de recursos del Distrito para aprovechamiento de intereses propios o de terceros involucrados en el favorecimiento. 
 - Sobrecostos generados en las obras por modificaciones contractuales  sustentadas de manera indebida.</t>
  </si>
  <si>
    <t>Extrema</t>
  </si>
  <si>
    <t>Para dar un manejo adecuado a este riesgo se plantea Mitigarlo, mediante la mejora continua del 
1. " Seguimiento y control a la ejecución de productos y servicios suministrados externamente". específicamente para la verificación de cada una de las etapas del proceso técnico y contractual con su respectiva evidencia; adicionalmente, se identificaran los resultados obtenidos en los controles asociados y en las acciones de  mejora desarrolladas en la supervisión de contratos. 
El responsable de ejecutar es el/la Director (a) Técnico (a) de Mejoramiento de Barrios y se espera que esta acción finalice el 31/07/2019</t>
  </si>
  <si>
    <t xml:space="preserve"> Procedimiento "Supervisión de Contratos - Seguimiento y control a la ejecución de productos y servicios suministrados externamente -", implemetando, controlado y mejorado.  </t>
  </si>
  <si>
    <t>No. De actualizaciones realizadas en la mejora continua del procedimiento "Supervisión de Contratos - Seguimiento y control a la ejecución de productos y servicios suministrados externamente -",</t>
  </si>
  <si>
    <t>Durante el segundo cuatrimestre de la vigencia 2019,  mediante memorando 2019IE9666, con fecha 02 de Julio de 2019 enviado a la  Oficina Asesora de Planeación, se surtió tramite de actualización a Versión 5 del procedimiento Código: 208-MB-Pr-05, “SUPERVISIÓN DE CONTRATOS (Seguimiento y Control a los productos y servicios suministrados externamente)”, junto con la actualización del formato Código: 208-MB-Ft-17 “ACTA DE ENTREGA Y RECIBO DEFINITIVO DE OBRA”, asi como la creación de Dos nuevos Formatos que se integraron a las actividades de seguimiento y control del procedimiento: 
Creación del Formato “208-MB-Ft-63 ACTA RECIBO PARCIAL DE OBRA”
Creación del Formato “208-MB-Ft-61 CERTIFICACIÓN DE CUMPLIMIENTO DE INTERVENTORÍA”
Creación del Formato “208-MB-Ft-62 CERTIFICACIÓN DE CUMPLIMIENTO SUPERVISIÓN”, 
Las modificaciones realizadas al procedimiento y a los formatos, permiten tener mejor control por parte de la Dirección de Mejoramiento de Barrios sobre las obras en ejecución, los nuevos formatos relacionados brindan mayor control al seguimiento de las entregas parciales de obra de cada intervención que se está ejecutando.
Los controles y los planes de tratamiento han sido efectivos para evitar que el riesgo se manifieste.</t>
  </si>
  <si>
    <t>208-MB-Pr-05 Supervisión de Contratos
208-MB-Pr-06 PLANIFICACIÓN Y VALIDACIÓN DEL DISEÑO E INGENIERIA</t>
  </si>
  <si>
    <t>Tráfico de Influencias</t>
  </si>
  <si>
    <t xml:space="preserve">Tráfico de Influencias en la afectación de los tiempos, presupuestos y en la calidad de los productos contratados favoreciendo a un tercero.
</t>
  </si>
  <si>
    <t>Influencia personal y conexiones con personas que ejercen autoridad en las decisiones. 
 - Direccionamiento de las  decisiones en las modificaciones contractuales.
 - Gestión de intereses privados  terceros/contratistas/proveedores.</t>
  </si>
  <si>
    <t>Afectación de las metas cuantificadas por cada vigencia. 
* Disminución en la percepción
y la confianza por parte de la ciudadanía hacia la
entidad.
* Mala calidad de las obras.
* Afectación de la libre
competencia y la pluralidad de oferentes.
* Sobrecostos generados en las obras por la ampliación de tiempos y presupuesto en los proyectos. 
* Incumplimiento de las normas contractuales vigentes.
Sobrecostos generados en las obras por la ampliación de tiempos y presupuesto en los proyectos. 
Disminución en la percepción
y la confianza por parte de la ciudadanía hacia la
entidad.</t>
  </si>
  <si>
    <t>Para dar un manejo adecuado a este riesgo se plantea Prevenirlo, mediante el desarrollo de una acción consistente en:
1. Realizar la verificación de la validez de las justificaciones, necesidades y requerimientos de modificaciones contractuales por un equipo interdisciplinario.
El responsable de ejecutar es el/la Director Técnico de Mejoramiento de Barrios y se espera que esta acción finalice el 31/12/2019  (según la demanda)</t>
  </si>
  <si>
    <t xml:space="preserve">Actas y registros de verificación justificaciones, necesidades y requerimientos de modificaciones contractuales realizada por un equipo interdisciplinario para las modificaciones contractuales de la vigencia. </t>
  </si>
  <si>
    <t>No. Actas y registros de verificación justificaciones, necesidades y requerimientos de modificaciones contractuales (según la demanda)</t>
  </si>
  <si>
    <t>Durante el segundo cuatrimestre de la vigencia 2019, Como resultado del seguimiento y control contractual, la gestión de cambios y riesgos presentados durante la ejecución de las obras, se obtuvo dieciséis (16) Actas y/o registros de reunión con la verificación de las justificaciones, necesidades y requerimientos de modificaciones contractuales (según demanda).
Contrato de Obra 627: (8 segmentos viales en localidad San Cristóbal): cinco (5) Actas y/o registros de reunión.
Contrato de obra No. 582 de 2018 (5 segmentos viales en Ciudad Bolívar): Tres (3) Actas y/o registros de reunión.
Contrato de Obra 584 de 2018 ((3 segmentos viales en la localidad de Usme en el barrio Villa Diana, y 2 en Localidad San Cristóbal):  Cinco (5) Actas y/o registros de reunión
Contrato de Obra 766 de 2018 (4 segmentos viales, en la localidad de Usaquén): Tres (3) Actas y/o registros de reunión
la implementación de las acciones y controles es efectiva, debido a que todas las decisiones de modificaciones de plazos y adiciones son aprobadas por comités técnicos.</t>
  </si>
  <si>
    <t>208-TIT-Pr-05; 208-TIT-Pr-06; 208-TIT-Pr-07;208-TIT-Pr-08</t>
  </si>
  <si>
    <t>Director de Urbanizaciones y Titulación</t>
  </si>
  <si>
    <t>Dirección de Urbanizaciones y Titulación</t>
  </si>
  <si>
    <t>Demora en el tiempo de trámite por reproceso de documentos</t>
  </si>
  <si>
    <t>Emisión  tardía de las resoluciones para titular</t>
  </si>
  <si>
    <t>Errores en la revisiòn y/o registro en los avaluos, planos del lote, certificados catastrales y demàs documentos que sirven de insumo en el proceso de titulaciòn</t>
  </si>
  <si>
    <t xml:space="preserve">Incumplimientos de las metas presupuestadas - Demoras en la titulaciòn por reprocesos - Necesidad de revocatoria de actos administrativos que pueden llegar a generar costos adicionales - Perdida de credibilidad </t>
  </si>
  <si>
    <t>Para dar un manejo adecuado a este riesgo se plantea Prevenirlo, mediante el desarrollo de una acción consistente en:
Incluir en el Procedimiento de Cesión a Titulo Gratuito una revisión final de los datos de las Resoluciones, previo a su numeración . El responsable de ejecutar es el/la DIRECTOR DE URBANIZACIONES Y TITULACION y se espera que esta acción finalice el 31/12/2019</t>
  </si>
  <si>
    <t>En el período de mayo a agosto  de 2019 se han titulado 55   predios por el mecanismo de cesión a título gratuito, los cuales han sido verificados de acuerdo a la lista de chequeo anexa a cada expediente, responsables de la conformación y revisión del expediente (componente social, componente técnico, componente jurídico y componente documental) y mediante la herramienta SIMA se evaluó todo el proceso de titulación mediante la trazabilidad de cada actividad</t>
  </si>
  <si>
    <t>DIRECTOR DE URBANIZACIONES Y TITULACION</t>
  </si>
  <si>
    <t xml:space="preserve">Predios titulados en el periodo sobre lo proyectado
</t>
  </si>
  <si>
    <t>Se evidencia la actualización del procedimiento 208-TIT-Pr-05 TITULACIÓN POR MECANISMO DE CESIÓN A TÍTULO GRATUITO, en el cual no se incluyó las verificaciones que se hacen en la plataforma SIMA, pues la mejoras implementadas han sido ampliamente mejores a las que se plantearon, pues se logró hacer una sistematización electrónica para este riesgos y otros, y para medir otros aspectos de gestión de interés
Se evidencia que el tratamiento de la información del proceso en un gran porcentaje se está haciendo en el sistema SIMA, el cual está sirviemdo para mitigar riesgos y otros vulnerabilidades en el proceso.
Se recomienda que este sistema sea incluido en los controles que se vayan a construir en próximas vigencias y en la documentación del proceso.
17% asociado al cumplimiento de la meta, la cual es baja por factores externos a la caja.
Se recomienda que el indicador asociado a este riesgo se revise.</t>
  </si>
  <si>
    <t>Se recomienda cambiar el indicador, pues está fuertemente afectado por factores externos no medibles y muy influyentes.</t>
  </si>
  <si>
    <t xml:space="preserve">208-TIT-Pr-02 </t>
  </si>
  <si>
    <t>Favorecimiento a un contratista de obra, interventor y/o terceros, por parte del supervisor de la CVP,  frente a las modificaciones contractuales sin aval del comité Fiduciario y  pagos (anticipos)  sin soportes legales ni aprobaciones</t>
  </si>
  <si>
    <t>Manejo inadecuado de los recursos programados para efectuarse por la Fiducia</t>
  </si>
  <si>
    <t>Inadecuado seguimiento al cumplimiento de los contratos y de los pagos a la   Interventoría a través de la Fiduciaria Fidubogotá.</t>
  </si>
  <si>
    <t>No se puede cumplir con la meta de entrega de proyectos de vivienda - Retrasos en las entregas de las viviendas</t>
  </si>
  <si>
    <t>Para dar un manejo adecuado a este riesgo se plantea Prevenirlo, mediante el desarrollo de una acción consistente en:
1. Efectuar una revisión  a  las acciones aprobadas sobre  las modificaciones contractuales por parte del Comité Directivo, Operativo y Financiero del fideicomiso y su mecanismo de soporte.
El responsable de ejecutar es el/la DIRECTOR DE URBANIZACIONES Y TITULACION y se espera que esta acción finalice el 31/12/2019</t>
  </si>
  <si>
    <t>Se efectuó revisión y aprobación de las modificaciones contractuales por parte del Comité Directivo del fideicomiso</t>
  </si>
  <si>
    <t xml:space="preserve">Comités efectuados/comités programados para el año
</t>
  </si>
  <si>
    <t>Se evidencia que todas modificaciones son revisadas en el comité directivo fiduciario, para determinar si es factible o no su modificación.
Los controles y actividades realizados han sido efectivos para que el riesgo no se materialice.</t>
  </si>
  <si>
    <t>Se revisaron las actas de los comités mínimos programados, pues se hicieron más de 12.</t>
  </si>
  <si>
    <t xml:space="preserve"> Cobro de Dadivas y/o favores para adelantar cualquier etapa y/o actividad del proceso de titulación</t>
  </si>
  <si>
    <t>Falta de credibilidad en los procesos de titulación por doble titulación de los predios</t>
  </si>
  <si>
    <t>Manejo político detrás del proceso de titulaciones paralelo de la CVP con la comunidad - Legitimidad del evento generado por la costumbre de su uso por parte de la comunidad</t>
  </si>
  <si>
    <t>No se puede cumplir con la meta de titulación de predios - Facilidad para que la comunidad se afecte por engaños por parte de funcionarios y/o contratistas de la entidad.  - Perdida de información histórica de los procesos adelantados por la CVP - Perdida de información histórica de los procesos adelantados por la CVP</t>
  </si>
  <si>
    <t>Para dar un manejo adecuado a este riesgo se plantea Prevenirlo, mediante el desarrollo de una acción consistente en:
1. Revisión del  Procedimiento de Cesión a Titulo Gratuito y Transferencia de dominio por venta   una revisión final de los datos de las Resoluciones, previo a su numeración .
El responsable de ejecutar es el/la DIRECTOR DE URBANIZACIONES Y TITULACION y se espera que esta acción finalice el 31/12/2019</t>
  </si>
  <si>
    <t>En el período de mayo a agosto de 2019 se han efectuado 14       reuniones por parte de los líderes con cada grupo con el fin de socializar cada uno de los procedimientos  por el mecanismo de cesión a título gratuito, validando y revisando la autenticidad de los documentos requeridos en cada una de las actividades</t>
  </si>
  <si>
    <t xml:space="preserve">Reuniones realizadas/reuniones proyectadas
</t>
  </si>
  <si>
    <t>Se evidencia la actualización del procedimiento 208-TIT-Pr-05 TITULACIÓN POR MECANISMO DE CESIÓN A TÍTULO GRATUITO, en el cual no se incluyó las verificaciones que se hacen en la plataforma SIMA, pues la mejoras implementadas han sido ampliamente mejores a las que se plantearon, pues se logró hacer una sistematización electrónica para este riesgos y otros, y para medir otros aspectos de gestión de interés.
50%</t>
  </si>
  <si>
    <t>El indicador no corresponde a las actividades de tratamiento ni a los controles planteados.</t>
  </si>
  <si>
    <t>Manipulación de la información manifestada en: I) tráfico indebido;  o II)  guardar información valiosa para el desarrollo del proceso con el fin de favorecer a una de las partes, a cambio de una contraprestación.</t>
  </si>
  <si>
    <t>Fuga de información por falta de seguridad y control en la información digital y física</t>
  </si>
  <si>
    <t>Mal ejercicio de la profesiòn buscando un beneficio personal anteponièndolo a las metas institucionales - Aprovechamiento de terceros para obtener beneficios econòmicos y/o polìtcos</t>
  </si>
  <si>
    <t>Sanciones o procesos disciplinarios para la DUT - Sanciones o procesos disciplinarios para la Entidad y/o Servidores Públicos. - Pérdida de credibilidad y confianza de la  imagen de la Caja de Vivienda Popular por parte de la comunidad.</t>
  </si>
  <si>
    <t>Se realizó evaluación a los controles asociados a los riesgos en terminos relacionados con documentación, soportes, responsables, frecuencia y efectividad, evidenciandose una efectividad del 90%</t>
  </si>
  <si>
    <t>Para dar un manejo adecuado a este riesgo se plantea Prevenirlo, mediante el desarrollo de una acción consistente en:
1. Revisión permanente al  Plan de Mejoramiento de la Contraloría. 
El responsable de ejecutar es el/la DIRECTOR DE URBANIZACIONES Y TITULACION y se espera que esta acción finalice el 31/12/2019</t>
  </si>
  <si>
    <t xml:space="preserve">En el período de mayo a agosto de 2019 se han titulado 55 predios por el mecanismo de cesión a título gratuito y 37 por transferencia de dominio , los cuales han sido verificados de acuerdo a la lista de chequeo anexa a cada expediente, ubicados en la base de datos Anexa en la herramienta FUSS del mes de agosto de 2019. </t>
  </si>
  <si>
    <t>Hallazgos cerrados en el periódo/Hallazgos para cerrar en el periodo</t>
  </si>
  <si>
    <r>
      <t xml:space="preserve">La caja de vivienda popular sistemáticamente ha informado por varios medios el no cobro por trámites y servicios prestados en la caja: Página web, pantallas en sala de espera, impresión en gran formato en la sala de espera y desde los informadores de las personas de atención al usuario, el cual es verificable.
Los profesionales sociales del proceso de titulación, durante sus visitas les informa a cada uno de los posibles beneficiarios el no cobro de los servicios de titulación en la caja de vivienda popular. Este control es anecdótico y se recomienda que quede sistematizado como un lineamineto o en sensibilizaciones y capacitaciones del área de titulación, pues se implementa sin dejar evidencias.
</t>
    </r>
    <r>
      <rPr>
        <sz val="9"/>
        <color rgb="FFFF0000"/>
        <rFont val="Arial"/>
        <family val="2"/>
      </rPr>
      <t>Se cerraron todas las actividades del plan de la contraloría</t>
    </r>
  </si>
  <si>
    <t>Servicio al Ciudadano</t>
  </si>
  <si>
    <t>Director de Gestión Corporativa y CID</t>
  </si>
  <si>
    <t>Dirección de Gestión Corporativa y Control Interno Disciplinario</t>
  </si>
  <si>
    <t>Inoportunidad al emitir las respuestas de las PQRSD que se presentan a la CVP</t>
  </si>
  <si>
    <t>Eventualmente las areas o dependencias responsables de dar respuesta a las PQRSD, las generan por fuera de los tiempos determinados por la Ley 1755 de 2015.</t>
  </si>
  <si>
    <t>Inadecuada operación del aplicativo SDQS por parte del responsable en cada dependencia
Desacierto en la asignación de PQRS a las dependencias
Fallas en los sistemas de información</t>
  </si>
  <si>
    <t>Acciones disciplinarias 
Observaciones de los entes de control 
Información incompleta o inexacta en el Sistema Distrital de Quejas y Soluciones y en el CORDIS.</t>
  </si>
  <si>
    <t>Para dar un manejo adecuado a este riesgo se plantea Prevenirlo, mediante el desarrollo de las siguientes acciones consistente en:
1. Solicitud de la realización de las acciones administrativas pertinentes para el cierre efectivo de las peticiones en los sistemas de información CORDIS y SDQS. 
2. Envío del reporte de Alarmas Tempranas al responsable de cada dependencia que carga la información de la PQRSD en la plataforma SDQS.
3. Controlar la gestión de las PQRSD registradas en el SDQS identificando: respuestas a PQRSD vencidas, validando las posibles causas que generan estas anomalías y acordando el cierre definitivo de las mismas en las mesas de trabajo establecidas.</t>
  </si>
  <si>
    <t>Cuarenta y ocho (48) Actas de mesas de trabajo sobre el control a la gestión de las QRSD.</t>
  </si>
  <si>
    <r>
      <rPr>
        <b/>
        <sz val="9"/>
        <color theme="1"/>
        <rFont val="Arial"/>
        <family val="2"/>
      </rPr>
      <t>Nombre del indicador:</t>
    </r>
    <r>
      <rPr>
        <sz val="9"/>
        <color theme="1"/>
        <rFont val="Arial"/>
        <family val="2"/>
      </rPr>
      <t xml:space="preserve"> Número de mesas de trabajo de seguimiento a las PQRSD               
</t>
    </r>
    <r>
      <rPr>
        <b/>
        <sz val="9"/>
        <color theme="1"/>
        <rFont val="Arial"/>
        <family val="2"/>
      </rPr>
      <t xml:space="preserve">Fórmula:
</t>
    </r>
    <r>
      <rPr>
        <sz val="9"/>
        <color theme="1"/>
        <rFont val="Arial"/>
        <family val="2"/>
      </rPr>
      <t>(Número de mesas de trabajo realizadas / Número de mesas de trabajo programadas) * 100</t>
    </r>
  </si>
  <si>
    <t>En lo corrido del año se realizaron cuarenta y ocho (48) mesa de trabajo de seguimiento a las PQRSD; como se evidencia en las actas adjuntas.
La efectividad de los controles y de las acciones de tratamiento han sido bajas, pues la tendencia del promedio de días de respuesta a las PQRSD ha mostrado una tendencia creciente en lo largo del año 2019.</t>
  </si>
  <si>
    <t>Imprecisión al informar y orientar al ciudadano sobre los trámites y servicios que ofrece la entidad por parte del personal que hace parte  del proceso de Servicio al Ciudadano.</t>
  </si>
  <si>
    <t xml:space="preserve">Entregar información errada por parte del personal que hace parte del proceso de Servicio al Ciudadano sobre los trámites y servicios ofrecidos por la entidad que originen un mal direccionamiento al ciudadano o usuario. </t>
  </si>
  <si>
    <t>Conocimientos desactualizados o insuficientes sobre los trámites y servicios por parte del personal del proceso de Servicio al Ciudadano.
Bajo compromiso en la atención a los ciudadanos.
Información básica de los programas misionales incompleta, no disponible, demasiado extensa o poco clara.</t>
  </si>
  <si>
    <t>Ciudadanos confundidos
Pérdida de credibilidad y confianza de la ciudadanía en la Entidad
Reprocesos por información incompleta o inexacta
Pérdida de tiempo del ciudadano
Falta de claridad al suministrar la información</t>
  </si>
  <si>
    <t>Para dar un manejo adecuado a este riesgo se plantea Prevenirlo, mediante el desarrollo de las siguientes acciones consistente en:
Sensibilizar y actualizar al personal de Servicio al Ciudadano sobre los siguientes temas:
1. Información frente a la prevención de los actos de corrupción.
2. Cambios recientes de los trámites y servicios de los procesos misionales.
3. Fortalecimiento de habilidades en el uso de las TIC.
4. Manejo del aplicativo SDQS.
5. Uso de lenguaje claro e inclusivo</t>
  </si>
  <si>
    <t>Cuatro (4) actas de igual numero de sesiones de sensibilización y actualización al personal de servicio al ciudadano.</t>
  </si>
  <si>
    <r>
      <rPr>
        <b/>
        <sz val="9"/>
        <color theme="1"/>
        <rFont val="Arial"/>
        <family val="2"/>
      </rPr>
      <t xml:space="preserve">Nombre del indicador: </t>
    </r>
    <r>
      <rPr>
        <sz val="9"/>
        <color theme="1"/>
        <rFont val="Arial"/>
        <family val="2"/>
      </rPr>
      <t xml:space="preserve">Numero de sesiones de sensibilización y actualización
</t>
    </r>
    <r>
      <rPr>
        <b/>
        <sz val="9"/>
        <color theme="1"/>
        <rFont val="Arial"/>
        <family val="2"/>
      </rPr>
      <t xml:space="preserve">Fórmula:
</t>
    </r>
    <r>
      <rPr>
        <sz val="9"/>
        <color theme="1"/>
        <rFont val="Arial"/>
        <family val="2"/>
      </rPr>
      <t>(Número de sesiones realizadas / Número de sesiones programadas) * 100</t>
    </r>
  </si>
  <si>
    <t>Se realizaron cuatro (4) sesiones de sensibilización y actualización al personal de servicio al ciudadano.
La primera sesion fue el 29 de abril de 2019, al personal de proceso de servicio al ciudadano, sobre mecanismos de atención a las PQRSD, trámites y servicios, lenguaje claro y manual del servicio al ciudadano.
La segunda sesion fue el 26 de agosto de 2019, al personal de proceso de servicio al ciudadano, sobre Lenguaje Claro e Incluyente, Tipologías y Tiempos de Respuesta de Peticiones, Trámites &amp; Servicios, de conformidad con la retro alimentación realizada en la jornada de sensibilización del 29 de abril de 2019".
La tercera el 28 de octubre de 2019, sobre la actualización del Procedimiento de Atención a las Peticiones, Quejas, Reclamos, Sugerencia y Denuncias por Actos de Corrupcion.
La cuarta, fue una sensibilizacion sobre el Lenguaje claro e incluyente, Tipologías de PORSD, términos para responder y canales de atención, Trámites &amp; servicios (OPAS), Circular 11 del 2019 Lineamiento interno para la atención de peticiones recibidas por redes sociales; realizada el 17 de diciembre de 2019.
La efectividad del control ha sido buena, pues de las 8 personas evaluadas han sacado una conformidad del 88% en promedio en sus pruebas post capacitación, teniendo en cuenta que 4 personas ingresaron durante el 2019.</t>
  </si>
  <si>
    <t>Cobros indebidos por la realización de  trámites y servicios ante la CVP por parte de contratistas o funcionarios que pertenecen a la entidad.</t>
  </si>
  <si>
    <t xml:space="preserve">Realizar cobros indebidos para realizar trámites o acceder a un servicio ante la Caja de la Vivienda Popular por parte de funcionarios o contratistas a los ciudadanos o usuarios de la entidad. </t>
  </si>
  <si>
    <t>El ciudadano desconoce que los trámites y servicios de la CVP son gratuitos y que no se requieren intermediarios - La información que se brinda a la ciudadanía relacionada con los trámites  no es veraz y oportuna.</t>
  </si>
  <si>
    <t>Acciones judiciales en contra de la entidad
Afectación de la imagen institucional
Pérdida de confianza y credibilidad frente a la entidad</t>
  </si>
  <si>
    <t>Se realizó evaluación a los controles asociados a los riesgos en terminos relacionados con documentación, soportes, responsables, frecuencia y efectividad, evidenciandose una efectividad del 75%</t>
  </si>
  <si>
    <t>Para dar un manejo adecuado a este riesgo se plantea Prevenirlo, mediante el desarrollo de las siguientes acciones consistente en:
1. Sensibilizar a los funcionarios y contratistas de la entidad sobre la prohibición de realizar cobros no autorizados por la realización de trámites y servicios que presta la CVP. 
2. Informar a la ciudadanía sobre la gratuidad de los trámites y servicios de la CVP, que permita generar el conocimiento y la comprensión de lo innecesario de los intermediarios.</t>
  </si>
  <si>
    <t>Diseñar, elaborar y difundir una pieza comunicativa que contenga la información de los servicios que prestan las misionales de la entidad, así como la gratuidad de los mismos; que permita informar y sensibilizar a los servidores públicos y a la ciudadanía.</t>
  </si>
  <si>
    <r>
      <t xml:space="preserve">Nombre del indicador: </t>
    </r>
    <r>
      <rPr>
        <sz val="9"/>
        <color theme="1"/>
        <rFont val="Arial"/>
        <family val="2"/>
      </rPr>
      <t xml:space="preserve">Numero de impactos de la divulgación
</t>
    </r>
    <r>
      <rPr>
        <b/>
        <sz val="9"/>
        <color theme="1"/>
        <rFont val="Arial"/>
        <family val="2"/>
      </rPr>
      <t>Fórmula:</t>
    </r>
    <r>
      <rPr>
        <sz val="9"/>
        <color theme="1"/>
        <rFont val="Arial"/>
        <family val="2"/>
      </rPr>
      <t xml:space="preserve">
(# de impactos obtenidos mensuales / # de impactos progamados mensuales)*100</t>
    </r>
  </si>
  <si>
    <t>En articulación con la Oficina Asesora de Comunicaciones, se diseñaron y publicaron banners en la página web de la entidad, orientados a divulgar "Los Derechos y Deberes de los Ciudadanos" y el segundo sobre "La Gratuidad de los Tramites y Servicios de la C.V.P.", siendo publicados en diferentes medios como Carteleras Digitales, pagina web, redes sociales yentrega de volantes informativos.
Ademas se publicaron: Aviso de Privacidad del tratamiento de datos personales, Localización física de la Sede,  Horarios de atención de la Sede, Teléfonos de contacto y fax, Carta de trato digno,  Listado de trámites y servicios, Responsable (dependencia o nombre o cargo) de la atención de peticiones, quejas, reclamos y/o denuncias,  Correo electrónico de contacto de la Entidad, Información relevante de la Rendición de Cuentas y Calendario de actividades.
Y por ultimo, se dio cumplimiento a las Directiva No. 15, relacionada con desarrollar una campaña sobre el uso del Sistema Distrital de Quejas y Soluciones -SDQS, como herramienta de denuncia de posibles actos de corrupción y en la forma en la cual los ciudadanos pueden interponer una queja o denuncia. Esta campaña se divulgo en la Pantalla Digital ubicada en el área de atención al Ciudadano, mediante un Banner que ilustra el uso del SDQS como herramienta de denuncia de posibles actos de corrupción. De igual manera se divulgo por medio de la pagina web de la entidad, en donde se puede descargar un instructivo en pdf.
La efectividad de este control ha sido alta, pues no se han presentado quejas por este factor.</t>
  </si>
  <si>
    <t>El indicador carece de objetividad medible en la vigencia.</t>
  </si>
  <si>
    <t>Todos los del proceso de Gestión Administrativa</t>
  </si>
  <si>
    <t>Subdirector Administrativo</t>
  </si>
  <si>
    <t>Deficiencias en el seguimiento al cumplimiento del Plan Anual de Adquisiciones</t>
  </si>
  <si>
    <t>No se cuentan con las herramientas de gestión para realizar el seguimiento de forma metodológica y con la periodicidad requerida</t>
  </si>
  <si>
    <t xml:space="preserve">Falta de seguimiento al Plan Anual de Adquisiciones </t>
  </si>
  <si>
    <t xml:space="preserve">Baja ejecución presupuestal de la vigencia, reservas y pasivos exigibles </t>
  </si>
  <si>
    <t xml:space="preserve">Mayor </t>
  </si>
  <si>
    <t xml:space="preserve">Para dar un manejo adecuado a este riesgo se plantea Prevenirlo, mediante el desarrollo de una acción consistente en:Establecer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
Construir, implementar y hacer seguimiento a la matriz de contratación vigente de la Subdirección Administrativa. </t>
  </si>
  <si>
    <t>Definición oficial de un funcionario o contratista responsable de realizar seguimiento a las actividades del Plan Anual de Adquisiciones.
Una (1) matriz de contratación vigente diseñada, aprobada e implementada.</t>
  </si>
  <si>
    <t>Gestión Administrativa</t>
  </si>
  <si>
    <t xml:space="preserve">
Cantidad de procesos presupuestados en el PAA / cantidad de procesos ejecutados PAA</t>
  </si>
  <si>
    <t>Mediante el Memorando No. 2019IE:4778 DEL 4-05-2019 se oficializó la designación para el seguimiento al Plan Anual de Seguimiento de la Subdirección Administrativa. La evidencia se encientra en la Ruta :\\10.216.160.201\administrativa\Administraiva 2019\EVIDENCIA PAAC.
La matriz de seguimiento a los contratos se encuentra aprobada en el sistema de calidad e implementada con corte a la fecha. La evidencia  se encientra en la Ruta :\\10.216.160.201\administrativa\Administraiva 2019\EVIDENCIA PAAC
Se ajusta  matriz con el fin de identificar seguimiento real a la ejecución del PAA, Se actualizó la información con los procesos vinculados a la subdirección administrativa, controlar los traslados presupuestales que realiza la ejecucion del PAA, identificar los porcentajes de ejecución.
Actividades que se ejecutan de manera bimestral.</t>
  </si>
  <si>
    <t>Refiere a la ejecución en funcionamiento</t>
  </si>
  <si>
    <t>Alteración de la seguridad de las instalaciones y las personas que se encuentran en la entidad.</t>
  </si>
  <si>
    <t>Es importante realizar el control sobre las instalaciones de la entidad respecto a su seguridad, para garantizar la protección de las personas que se encuentran al interior de la misma, máxime cuando la Caja de la Vivienda Popuular tiene sus propias instalaciones, edificio administrativo ubicado en el barrio Chapinero, carrera 13 # 54-30.</t>
  </si>
  <si>
    <t>Alteraciones de orden púlbico que afecten las las instalaciones y personal de la Caja de la Vivienda Popular. -</t>
  </si>
  <si>
    <t xml:space="preserve">Funcionarios y personal que prestan sus servicios en la Entidad con percepción de inseguridad en las instalaciones. 
 - Siniestros, pérdidas y robos al interior de la entidad. </t>
  </si>
  <si>
    <t xml:space="preserve">Para dar un manejo adecuado a este riesgo se plantea Mitigarlo, mediante el desarrollo de una acción consistente en:el seguimiento al  protocolo de seguridad de la Caja de la Vivienda Popular </t>
  </si>
  <si>
    <t xml:space="preserve">Seguimiento al protocolo  de seguridad de la Caja de la Vivienda Popular. </t>
  </si>
  <si>
    <t xml:space="preserve">
Cantidad de incidentes de seguridad reportados / cantidad de incidentes de seguridad gestionados.</t>
  </si>
  <si>
    <r>
      <t>En el mes de Mayo de 2019 se firmó nuevo contrato</t>
    </r>
    <r>
      <rPr>
        <sz val="9"/>
        <color rgb="FFFF0000"/>
        <rFont val="Arial"/>
        <family val="2"/>
      </rPr>
      <t xml:space="preserve"> </t>
    </r>
    <r>
      <rPr>
        <sz val="9"/>
        <rFont val="Arial"/>
        <family val="2"/>
      </rPr>
      <t>con el proveedor Seguridad Decapolis ltda mediante licitacion publica, se solicita estudio de seguridad.
El pasado 8 de octubre se presento un (1) incidente de seguridad el cual fue gestionado y manejado por la empres de vigilancia  Seguridad Decapolis ltda
Se cumplen con las actividades de plan de tratamiento del riesgo, sin embargo, las actividades y los controles implementados no son efectivos debido a la manifestación del evento de seguridad, el cual tuvo como causa una vulnerabilidad que se detectó y se comunicó en el Protocolo de seguridad.</t>
    </r>
  </si>
  <si>
    <t>Corrupción en las etapas contractuales de los contratos a cargo del proceso.</t>
  </si>
  <si>
    <t>Realizar gestiones con fines de lucro, prebendas o beneficios recibidos en los procesos de contratación o ejecución de contratos a cargo del proceso de Gestión Administrativa.</t>
  </si>
  <si>
    <t>Ausencia de ética profesional respecto a las supervisiones ejecutadas por los funcionarios del proceso de Gestión Administrativa o los apoyos de las supervisiones. - Poco conocimiento frente a la estructuración de procesos contractuales, supervisión de contratos y requermientos de incumplimiento a los proveedores de la entidad.</t>
  </si>
  <si>
    <t xml:space="preserve">Resultados nefastos del funcionamiento administrativo de la entidad. - Investigaciones disciplinarias, penales, fiscales y administrativos por mala admisnitración de los recursos. </t>
  </si>
  <si>
    <t>Para dar un manejo adecuado a este riesgo se plantea Prevenirlo, mediante el desarrollo de una acción consistente en:
1. 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
2. Construir, implementar y hacer seguimiento a la matriz de contratación vigente de la Subdirección Administrativa. 
El responsable de ejecutar es el/la Subdirector Adminsitrativo ( e ), y se espera que esta acción finalice el 31/12/2019</t>
  </si>
  <si>
    <t>Bajo el formato 208-GA-Ft-126 CONTROL SEGUIMIENTO PAA, se realiza seguimiento a la ejecución del PAA, Se actualizo la información con los procesos vinculados a la subdirección administrativa, controlar los traslados presupuestales que realiza la ejecucion del PAA, identificar los porcentajes de ejecución.
Se ajusta  matriz con el fin de identificar seguimiento real a la ejecución del PAA, Se actualizo la información con los procesos vinculados a la subdirección administrativa, controlar los traslados presupuestales que realiza la ejecucion del PAA, identificar los porcentajes de ejecución.
A la fecha no se han presentado casos de corrupción.</t>
  </si>
  <si>
    <t>Ejecución Presupuestal</t>
  </si>
  <si>
    <t>Subdirector Financiero</t>
  </si>
  <si>
    <t xml:space="preserve">Retrasos en la ejecución del presupuesto institucional programado </t>
  </si>
  <si>
    <t>No ejecución de compromisos y giros en los presupuestos de vigencia, reserva y pasivos exigibles.</t>
  </si>
  <si>
    <t>Incumplimiento por parte de los supervisores y apoyo a la supervisión de las condiciones de pago a los contratistas, previo cumplimiento de los requisitos establecidos. 
Falta de gestión de pagos  de las reservas presupuestales y pasivos exigibles, por parte de los encargados de los proyectos y/o ordenadores de gasto, previo cumplimiento de las obligaciones contractuales por parte de los contratistas.  Devolución por la no programación de PAC para los pagos radicados. 
Falta de seguimiento y control  por parte de los proyectos en el Plan Anual de Adquisiciones</t>
  </si>
  <si>
    <t>Alta generación de reservas presupuestales. 
Reclamaciones por parte de los contratistas y proveedores por incumplimiento en los pagos. 
Impacto negativo en las apropiaciones presupuestales en futuras vigencias.
Castigo presupuestal.</t>
  </si>
  <si>
    <t>Para dar un manejo adecuado a este riesgo se plantea Prevenirlo, mediante el desarrollo de una acción consistente en:
Establecer sistema de alertas tempranas a los proyectos de inversión y de funcionamiento frente a la programación de compromisos y de giros en la CVP que contengan acciones de seguimiento y control por medio de comunicaciones informativas a los proyectos de inversión y funcionamiento. 
El responsable de ejecutar es el/la Profesionales de Presupuesto y Tesorería y se espera que esta acción finalice el 31/12/2019</t>
  </si>
  <si>
    <t>Un (1) sistema de Alertas Tempranas para los proyectos de inversión estructurado, aprobado y en ejecución.</t>
  </si>
  <si>
    <t>Profesionales de Presupuesto y Tesorería</t>
  </si>
  <si>
    <t>No. De seguimientos realizados / No. De seguimientos programados * 100</t>
  </si>
  <si>
    <t>Durante la vigencia 2019, se desarrolló, aprobó e implementó la nueva matriz de seguimiento presupuestal con el fin de establecer las alertas tempranas necesarias para el seguimiento y control de ejecución de presupuesto para la vigencia 2019. Se tomaron como insumos la programación del PAA, programación del PAC y programación de pasivos exigibles. A partir del segundo cuatrimestre se actualizo la matriz y enviando mensualmente la respectiva informacion sobre retrasos y alertas en la ejecucion presupuestal a las areas correspondientes. Con corte a 31 de diciembre de 2019 se tiene un porcentaje de ejecución del 100 %.</t>
  </si>
  <si>
    <t>Todos los prcoedimientos del proceso</t>
  </si>
  <si>
    <t>Desconocimiento del marco legal aplicable .</t>
  </si>
  <si>
    <t>El desconocimiento de la normatividad contable y presupuestal vigente que afecta los procesos financieros de la CVP.</t>
  </si>
  <si>
    <t>Falta de conocimiento en términos Contables y presupuestales
Falta de conocimiento y desactualización en la normatividad contable vigente</t>
  </si>
  <si>
    <t>Toma de decisiones sin fundamento legal. 
Multas y sanciones. 
Hallazgos y sanciones disciplinarias oficiales.</t>
  </si>
  <si>
    <t>Para dar un manejo adecuado a este riesgo se plantea Prevenirlo, mediante el desarrollo de una acción consistente en:
Desarrollo de metodologías de inducción y/o  actualización a las partes involucradas en el manejo y control de recursos y mesas de trabajo donde se especifique los cambios o actualizaciones de las normas contables y presupuestales.
El responsable de ejecutar es el/la Contador(a) - Profesional de presupuesto. y se espera que esta acción finalice el 31/12/2019</t>
  </si>
  <si>
    <t>Dos (2) capacitaciones de trabajo en la que se socialicen las actualizaciones normativas vinculadas al proceso.</t>
  </si>
  <si>
    <t>Contador(a) - Profesional de presupuesto.</t>
  </si>
  <si>
    <t>No. De capacitaciones de trabajo de revisión de actualización de normatividad efectuadas/No. De capacitaciones de trabajo programadas*100</t>
  </si>
  <si>
    <t>Para el primer cuatrimestre de 2019 se realizaron dos capacitaciones de "pago y/o liberaciones de pasivos exigibles" y "Efectivo uso restringido y depositos en instituciones financieras",  donde asistieron los referentes de cada uno de los proyectos de inversión y de las demas areas involucradas. Para el segundo cuatrimestre se desarrollaron seis (6) capacitaciones "Creación de terceros, Cuentas y prestamos por cobrar, bienes muebles, inmuebles e intangibles, información Exogena y Beneficios a empleados. Y para el tercer cuatrimestre se desarrolló una capacitación "Flujo de efectivo". Con corte a 31 de diciembre de 2019, se tiene una ejecución del 100%
Se valora la efectividad de la acción, ya que no se han presentado problemas por la inadecuada actualizacion normativa.</t>
  </si>
  <si>
    <t>RECONOCIMIENTO, MEDICIÓN POSTERIOR Y REVELACIÓN DE LOS HECHOS ECONÓMICOS</t>
  </si>
  <si>
    <t>Generación de información financiera sin las características fundamentales de relevancia y representación fiel establecidas en el Régimen de Contabilidad Pública</t>
  </si>
  <si>
    <t>Emisión de Estados financieros sobre o subestimados</t>
  </si>
  <si>
    <t xml:space="preserve">Áreas generadoras de información financiera no remiten los reportes o información establecida en los procedimientos o lo hacen de manera no oportuna o de manera inexacta.
Aplicación incorrecta de los principios de contabilidad.
Aplicación inadecuada del criterio de clasificación del hecho económico establecido en el marco normativo para entidades de gobierno.
Realización de cálculos errados o aplicación de criterios de medición posterior que no corresponden al marco normativo para entidades de gobierno.
</t>
  </si>
  <si>
    <t xml:space="preserve">La información disponible para los usuarios con el fin de que
pueda influir en sus decisiones no refleja la realidad eonómica.
El proceso contable en la etapa de reconocimiento y subetapa de identificación  de hechos económicos no cumplen con el Marco Normativo para Entidades de Gobierno.
El proceso contable en la etapa de reconocimiento y subetapa de clasificación de hechos económicos no cumplen con el Marco Normativo para Entidades de Gobierno.
El proceso contable en la etapa dede medición posterior  no cumplen con el Marco Normativo para Entidades de Gobierno.
</t>
  </si>
  <si>
    <t>Para dar un manejo adecuado a este riesgo se plantea Mitigarlo, mediante el desarrollo de una acción consistente en: Enviar cronograma a las áreas generadoras de información financiera, el cual contiene las fechas de los diferentes reportes. 
El responsable de ejecutar es el/la Profesional Especializado. y se espera que esta acción finalice el 31/12/2019</t>
  </si>
  <si>
    <t xml:space="preserve">Un (1) Cronograma </t>
  </si>
  <si>
    <t>Profesional Especializado</t>
  </si>
  <si>
    <t>No. De cronogramas realizados / No. De cronograma programados * 100</t>
  </si>
  <si>
    <t>Durante la vigencia 2019, de acuerdo con la normatividad vigente se desarrolló el cronograma de informes financieros y tributarios con el objetivo de realizar el respectivo seguimiento de la elaboración y presentación de informes durante la vigencia 2019. Con corte a 31 de diciembre de 2019 se tiene una ejecución del 100%.
No se han presentado retrasos en el cumplimiento de la ejecución del cronograma.</t>
  </si>
  <si>
    <t>Operaciones de Tesorería</t>
  </si>
  <si>
    <t xml:space="preserve">Baja rentabilidad de los recursos con los que cuenta la CVP </t>
  </si>
  <si>
    <t>Las rentabilidades que ofrecen las entidades financieras no son las mas atractivas del mercado y/o por politicas economicas desfavorables.</t>
  </si>
  <si>
    <t>Estancamiento de la rentabilidad ofrecida por las Entidades Financieras para beneficio propio.
Beneficiar a ciertas entidades financieras por medio de coimas o favores especificos sin un estudio de mercado adecuado.</t>
  </si>
  <si>
    <t>Disminucion de los beneficios economicos.
Bajos rendimientos financieros para posibles reinversiones de capital.</t>
  </si>
  <si>
    <t>Para dar un manejo adecuado a este riesgo se plantea Mitigarlo, mediante el desarrollo de una acción consistente en: Efectuar un análisis de la rentabilidad que ofrecen las entidades bancarias y presentarla al comité financiero para la toma de decisiones. 
El responsable de ejecutar es el/la Tesorero y se espera que esta acción finalice el 31/12/2019</t>
  </si>
  <si>
    <t xml:space="preserve">Dos (2) reportes  vigentes del ranking de entidades financieras emitidos por la SDH </t>
  </si>
  <si>
    <t>Tesorero (a)</t>
  </si>
  <si>
    <t>No. De reportes realizados / No. De reportes programados * 100</t>
  </si>
  <si>
    <t>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Bancolombia (2 puesto), Banco de Bogotá (3 Puesto), BBVA (4 puesto), Davivienda (8 puesto), y AV Villas (12 puesto).  Para el segundo cuatrimeste se presenta algunos cambios en los rankings asi: Banco de Bogota (1 Puesto), Bancolombia (4 Puesto), BBVA (7 puesto), Davivienda (10 puesto) y AV Villas (13 puesto).  Para el tercer cuatrimestre y en conclusión 3 de las 5 entidades financieras s encuentran con un puntaje superior a 80 puntos lo que garantiza la rentabilidad durante la vigencia 2019. Con corte a 31 de diciembre se cuenta con una ejecución del 100%.</t>
  </si>
  <si>
    <t xml:space="preserve">Todos los del proceso de Gestión Documental </t>
  </si>
  <si>
    <t>Pérdida o fuga de información asociada con malas prácticas de archivo, para favorecer intereses particulares .</t>
  </si>
  <si>
    <t>Las malas prácticas de archivo son lasque se producen ante la ausencia de implementación de los instrumentos archivísticos  y de los lineamientos dados por el proceso de Gestión Documental o por instrumentos desactualizados</t>
  </si>
  <si>
    <t>Archivos desorganizados por falta de actualización/aplicación de instrumentos archivísticos regulados por normas vigentes.
- Intereses Particulares para desaperecer o sustraer docuemntos específicos. 
 - Desconocimiento de lineamientos dados por el proceso de Gestión Documental para las buenas prácticas de archivo.</t>
  </si>
  <si>
    <t xml:space="preserve">Pérdida de documentación que impida la toma de decisiones o el cumplimiento de la misión de la Entidad. - Archivos desorganizados y que no son organizados de conformidad con las tablas de retención documental convalidadas y actualizadas.
</t>
  </si>
  <si>
    <t>Para dar un manejo adecuado a este riesgo se plantea Prevenirlo, mediante el desarrollo de una acción consistente en: 
1. Establecer un cronograma de  visitas de seguimiento por parte del proceso de Gestión Documental a los archivos de gestión de las dependencias para acompañar y verificar el proceso de aplicación de instrumentos archivísticos en especial el de las Tablas de Retención Documental. 
El responsable de ejecutar es el/la Subdirector Administrativo
Profesionales contratistas</t>
  </si>
  <si>
    <t>Un (1) cronograma de visitas definido y cumplimiento efectivo al 100% del cronograma planteado para la vigencia.</t>
  </si>
  <si>
    <t xml:space="preserve">
Responsable Subsistema Interno de Gestión Documental y Archivo SIGA / Proceso Gestión Documental  </t>
  </si>
  <si>
    <t>No Visitas realizadas/No. Visitas Programadas</t>
  </si>
  <si>
    <t>De acuerdo al cronograma se definieron 40 visitas, las cuales se realizaron 39 visitas con su respectiva acta de reunion, con un porcentaje de cumplimiento de 98%, no se alcanzó a realizar la ultima visita por que para el mes de noviembre se finalizó el mes sin archivista.
Evidencia se encuentra en ruta \\10.216.160.201\administrativa\Archivo de Gestion\ARCHIVO GESTION DOCUMENTAL\1720.20.03 - TRD\Actas\MONITOREO APLICACION\2019.</t>
  </si>
  <si>
    <t>Reactividad al cambio en la aplicación de procesos, lineamientos y actividades propias de la Gestión Documental.</t>
  </si>
  <si>
    <t xml:space="preserve">Teniendo en cuenta que el proceso de Gestión Documental está regido por el Subsistema Interno de Gestión de Archivos (SIGA) y en atención a que el mismo sigue las instrucciones establecidas en la materia dadas tanto por el Archivo General de la Nación, como por el Archivo de Bogotá, se hace necesario ajustar la operatividad de la entidad a dichas instrucciones lo que genera cambios significativos en las actividades diarias de archivo y gestión documental y la consecuente reactividad del personal responsable de los archivos de gestión. </t>
  </si>
  <si>
    <t>Desconocimiento de los lineamientos para la correcta gestión documental por parte de los colaboradores (funcionarios y contratistas de la Entidad), resistencia a la aplicación de directrices, lineamientos y procedimientos nuevos, así como del reglamento interno de gestión documental y archivos - Falta de reconocimiento del impacto del Proceso de la Gestión Documental en las labores diarias de la Entidad.</t>
  </si>
  <si>
    <t>Retrasos en la implementación de los lineamientos de Gestión Documental en la conservación de la información relacionada con los procesos transversales y misionales de la entidad debido a la reactividad de los cambios implementados.</t>
  </si>
  <si>
    <t xml:space="preserve">Posible </t>
  </si>
  <si>
    <t>Para dar un manejo adecuado a este riesgo se plantea Prevenirlo, mediante el desarrollo de una acción consistente en: realizar 3 jornadas de sensibilización acerca de temas en Gestión Documental y conservación  que aborde la totalidad de dependencias. 
Adicional a lo anterior se tendrá participación en el plan de capacitación de la vigencia, para incluir temas relacionados con la gestión documental.
El responsable de ejecutar es el/la Subdirector Administrativo ( e )
se espera que esta acción finalice el 31/12/2019</t>
  </si>
  <si>
    <t xml:space="preserve">Un (1) cronograma establecido para las jornadas de sensibilización acerca de temas en Gestión Documental y evidencia de su cumplimiento efectivo para la vigencia. </t>
  </si>
  <si>
    <t xml:space="preserve">Gestón Documental 
Responable del Archivo </t>
  </si>
  <si>
    <t xml:space="preserve">No Jornadasde Sensiblización Realizadas/ No. de Jornadas Programadas </t>
  </si>
  <si>
    <t>Se tiene definido el Cronograma de Jornadas de sensibliización para la vigencia, la  evidencia del mismo se encuentra en la siguiente Ruta \\10.216.160.201\administrativa\Administraiva 2019\EVIDENCIA PAAC. 
Según cronograma se han realizado las siguientes capacitaciones: 
18-3-2019 Conservacion y organización de archivos
Diligenciamiento de FUID
Aprobacion de TRD, 
5-6-2019 Primeros auxilios en los archivos de gestión. El 7 de junio se dicta una capacitacion a personal de Dirección Jurídica y 25 de junio: Capacitación Subdirección Financiera
el día 27 de noviembre capacitación organización de expedientes de contratos jornada de sensibilización.
Y adicionalmente se realizó el dia 12 de agosto se realizó una capacitación adicional para el personal de nombramiento en carrera que ingresó.
Se evidencia cumplimiento del 100% de la actividad</t>
  </si>
  <si>
    <t>Todos los del proceso de Gestión del Talento Humano.</t>
  </si>
  <si>
    <t>Actualizacion deficiente de los servidores publicos</t>
  </si>
  <si>
    <t>Hace referencia a una inadecuada formación de los servidores públicos   e incluye el incumplimiento del Plan de Capacitación</t>
  </si>
  <si>
    <t>Falta  de presentación  un diagnóstico  al respecto
Debilidad en la Socialización y divulgación del programa de capacitacion  y seguimiento  la capacitación de los funcionarios</t>
  </si>
  <si>
    <t>1. Deficiencias de los procesos
2. Baja calidad de los productos y/o servicios
3. Incumplimiento de objetivos institucionales. 
4. Incumplimiento a la normatividad legal vigente.</t>
  </si>
  <si>
    <t xml:space="preserve">Alta </t>
  </si>
  <si>
    <t>No se evidencian controles asociados al riesgo</t>
  </si>
  <si>
    <t xml:space="preserve">Para dar un manejo adecuado a este riesgo se plantea Prevenirlo, mediante el desarrollo de una acción consistente en elaborar un plan de capacitación  de la  vigencial  acorde a las necesidades formuladas por las áreas de la entidad que incluya la actividad de seguimiento al plan de capacitación y realizar seguimiento al cumplimiento de las actividades programadas en la vigencia 
</t>
  </si>
  <si>
    <t xml:space="preserve">Un (1) plan de capacitación  con actividad incluida de seguimiento 
</t>
  </si>
  <si>
    <t>Gestión del Talento Humano</t>
  </si>
  <si>
    <t xml:space="preserve">Un (1) plan de capacitación  con actividad incluida de seguimiento </t>
  </si>
  <si>
    <t>De acuerdo con la Resolución 195 de 2019, la cual establece aprobar el Plan Estrategico de Talento Humano de la CVP, donde se incluye el Plan Institucional de Capacitación.
En el mes de Mayo de 2019 se firmó nuevo contrato 537-2019 con el proveedor Universidad Distrital dar inicio a los requerimientos de capacitación,  Se realiza seguimiento al Plan de capacitación dentro del programa de capacitación se han desarrallado las siguientes capacitaciones
1. Diplomado Planeación Urbana inicio el 4 junio y finalizo el 29 de julio 
2. Curso Programación presupuestal y costos inicio el 19 de junio y finalizo el 19 de julio 
3. Sensibilización Programación neurolinguistica y servicio al ciudadano
El seguimiento a los cursos se realiza a través de las evaluaciones solicitud de presentaciones y listas de asistencia
Diplomado de Gerencia de Proyectos, durante los meses de octubre y noviembre se llevarán a cabo el curso de ARCGIS, Sistemas de Información Geográfica.
Diplomado en Planeación Urbana, Cursos Programación presupuestal y costos
Diplomado de Gerencia de Proyectos, Curso de ARCGIS, Coaching Ser-vicio.
Desde la Subdirección Administrativa conscientes de la necesidad de fomentar conocimiento se inscribió a los funcionarios de la entidad en el curso dictado por la Secretaria de la Mujer - Derecho de las mujeres a una vida libre de violencias.
Con la Secretaria General se está realizando el programa de capacitación virtual SOY 10 aprende, con los siguientes temas:
-Diplomado de 144 horas en “Gobierno Abierto”, con acompañamiento tutorial.
-Diplomado de 144 horas en “Políticas Públicas”, con acompañamiento tutorial.
-Curso auto dirigido de 60 horas en “Teletrabajo”.
-Curso de 40 horas en “Supervisión de Contratación Estatal”, con acompañamiento tutorial.
-Curso auto dirigido de 30 horas en “Plan de Desarrollo Distrital y Estructura del Distrito”.
A través de la Veeduría Distrital se desarrolló curso virtual de Servicio al Ciudadano, con el Departamento Administrativo del Servicio Civil Distrital se desarrolló la conferencia, resolución de conflictos, Sena curso básico en Excel.</t>
  </si>
  <si>
    <t>Todos los del proceso de Gestión del Talento Humano</t>
  </si>
  <si>
    <t>Posesión indebida en empleos de la planta de personal de la Caja de la Vivienda Popular.</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</si>
  <si>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</si>
  <si>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 xml:space="preserve">Tráfico de influencias. - La persistencia en Colombia del sistema de patronazgo o de libre disposición de los cargos públicos. - Que no se realicen los controles a la verificación de requisitos previo al nombramiento o que los mismos sean alterados y posesión de los empleados públicos.
</t>
  </si>
  <si>
    <t>Ineficiencia en las actividades desempeñadas por el servidor público que no cuente con el perfil para el desempeño del cargo, afectando el desempeño del proceso y esto se refleje en la cadena de valor de la Entidad. - Impacto negativo en el clima organizacional de la Entidad. - Que el nivel de prestigio y credibilidad de la Entidad se deteriore generando un efecto bola de nieve, impactando negativamente la imagen institucional. - Sanciones disciplinarias derivadas de la acción u omisión de las posesiones indebidas o sin el lleno de los requisitos.</t>
  </si>
  <si>
    <t>Para dar un manejo adecuado a este riesgo se plantea Mitigarlo, mediante el desarrollo de una acción consistente en:
1. Elaborar para cada caso el formato No. 2008SADM-Ft22 Cumplimiento requisitos mìnimos experiencia del cargo, suscrito por el Subdirector Administrativo y el Profesional de Talento Humano
Los antecedentes Disciplinarios, Fiscales y Penales se solicitan directamente en las pàginas de los organismos correspondientes: Policía, Procuradurìa, Personerìa Distrital y Contralorìa General para establecer si los candidatos para los empleos cuentan cun algùn tipo de antecedente y no proceder a nombrarlos, de acuerdo con lo establecido en la Ley 648 de 2017, art. 2,2,5,1,5.</t>
  </si>
  <si>
    <t>Formato No. 2008SADM-Ft22 Cumplimiento requisitos mìnimos experiencia del cargo dilegenciado.
Certificaciones de antecedentes generadas directamente por los organismos de control</t>
  </si>
  <si>
    <t>No. De formatos diligenciados /Total de funcionarios posesionados</t>
  </si>
  <si>
    <t>Se evidencia la utilización del formato 2008SADM-Ft22 Cumplimiento requisitos mìnimos experiencia del cargo y su diligenciado para los funcionarios en nombramiento, 14 de planta temporal y 1 de planta fija, se identifica el control mediante la solicitud  de los  diferentes antecedentes a los organismos de control.
Actividad definida en el procedimiento 208-SADM-Pr-13 Vinculación y desvinculación de servidores publicos.</t>
  </si>
  <si>
    <t>Todos los del Proceso de Gestión del Talento Humano</t>
  </si>
  <si>
    <t xml:space="preserve">Aceptar el suministro de certificaciones falsas o que las expedidas por el proceso sean falsificadas. </t>
  </si>
  <si>
    <t>Se refiere a que se suministre certificaciones con información falsa o inexacta para acreditar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Jefe de Personal o Líder del Proceso, esto con el fin de engañar a personas internas o externas, sean naturales o jurídicas, como por ejemplo: falsedad en certificación de sueldo, salario, cargo, grado, etc.)</t>
  </si>
  <si>
    <t>Que no se apliquen controles sobre la documentación recibida y expedida por la Caja de la Vivienda Popular en el marco de su función como empleador. - Desorden en las bases de datos y sistema dispuesto para la administración de personal y sus nóminas. - Carencia de sensibilización en valores, moral y ética del servidor o candidato a empleado público.
 - Desconocimiento de la normatividad en materia disciplinaria a efectos de presentar información falsa.</t>
  </si>
  <si>
    <t>Que el nivel de prestigio y credibilidad de la Entidad se deteriore generando un efecto bola de nieve, impactando negativamente a la imagen institucional. - Indagaciones e investigaciones derivadas de la acción u omisión de la falta, finalizando con sanciones de tipo administrativo, penal y disciplinario.</t>
  </si>
  <si>
    <t>Para dar un manejo adecuado a este riesgo se plantea Prevenirlo, mediante el desarrollo de una acción consistente en:
1. Incluir- Establecer un control digital de las certificaciones expedidas por la Subdirección Adminisitrativa.
2. Solicitud del establecimiento del número consecutivo de certificación en el Sistema Integrado de Gestión en la totalidad de expediciones por parte de la subdirección Administrativa. El responsable de ejecutar es el Subdirector Adminsitrativo y el Profesional universitario.</t>
  </si>
  <si>
    <t>Libro de certificaciones laborales y de bono pensional con el consecutivo correspondiente para cada año</t>
  </si>
  <si>
    <t>No. De certificaciones expedidas / Total de certificaciones solicitadas</t>
  </si>
  <si>
    <t>Se verificó  la existencia del libro de Certficaciones laborales y de bono pensional con el consecutivo para cada una, el cual reposa en el area de Talento Humano, al 31 de diciembre se realizaron 263 solicitudes de certficaciones expedidas, donde no se han presentado problemas con la expedicion de las mismas, una vez definida y ejecutada esta actividad.</t>
  </si>
  <si>
    <t>208-DGC-Pr-16; 208-DGC-Pr-18; 208-DGC-Pr-20; 208-DGC-Pr-22; 208-DGC-Pr-24; 208-DGC-Pr-25</t>
  </si>
  <si>
    <t>Ausencia en los expedientes contractuales de  la documentación producida en las etapas (Pre-contractual; Contractual y Pos-contractual) de los contratos y convenios  suscritos por la Caja de la Vivienda Popular.</t>
  </si>
  <si>
    <t>Existe por parte de los supervisores de los contratos y convenios suscritos por la Caja de la Vivienda Popular, una Inoportuna y/o ausente radicación en el archivo de gestión contractual de los documentos producidos en las etapas contractual y pos-contractual.</t>
  </si>
  <si>
    <t>Los supervisores no remiten la documentación completa relacionada con la ejecución de los contratos o convenios celebrados por la Entidad</t>
  </si>
  <si>
    <t>Investigaciones y sanciones por parte de los órganos de control.</t>
  </si>
  <si>
    <t>Se realizó evaluación a los controles asociados a los riesgos en términos relacionados con documentación, soportes, responsables, frecuencia y efectividad, evidenciándose una efectividad del 80%</t>
  </si>
  <si>
    <t>Para dar un manejo adecuado a este riesgo se plantea Prevenirlo, mediante el desarrollo de una acción consistente en:
Garantizar por intermedio de un acta y/o documento firmado por el supervisor del contrato (Especialmente para los contratos que no son prestación de servicios); el documento se anexaría obligatoriamente en cada pago radicado, relacionando explícitamente que se anexa toda la documentación producto de la ejecución contractual correspondiente del mes a cobrar. Para lograr sinergia en esta acción es fundamental hacer enlace directo con los lideres de gestión documental de todas las áreas y así estandarizar los tiempos y formas de entrega.</t>
  </si>
  <si>
    <t>Base de datos con el control documental de todos los pagos radicados por el contratista (Acta Firmada por el Supervisor) presente en todos los pagos radicados.</t>
  </si>
  <si>
    <t>No. De actas firmadas por el supervisor del contrato / No. De pagos hechos al contratista</t>
  </si>
  <si>
    <t>El porcentaje de avance del segundo cuatrimestre es del  100%
Se presenta base de datos con la información relacionada al control ingreso de cuentas de los expedientes contractuales que son allegados al archivo de la Dirección de Gestión Corporativa y Control  Interno Disciplinario.
La base de datos reposa en el Archivo del proceso.
la efectividad de las aciones y controles implementados se evaluará cuando se tengan por lo menos 2 vigencias de datos mensuales para comparar.</t>
  </si>
  <si>
    <t>Beneficiar a un tercero en los procesos de selección que adelante la Entidad</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</si>
  <si>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</si>
  <si>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por los profesionales de manera fraudulenta y sin acatar la normatividad vigente .
Pliegos que establecen reglas, fórmulas matemáticas, condiciones o requisitos para favorecer a determinados proponentes</t>
  </si>
  <si>
    <t>Investigaciones y sanciones por parte de los órganos de control. 
El proceso de adquisición de bienes o servicios en condiciones  desfavorables de participación, calidad y precios.</t>
  </si>
  <si>
    <t>Catastrófico</t>
  </si>
  <si>
    <t>Para dar un manejo adecuado a este riesgo se plantea Prevenirlo, mediante el desarrollo de una acción consistente en: 
1. Verificar que el estudio previo y pliego de condiciones este acorde con lo requerido, necesidad, pertinencia, conveniencia y finalidad del contrato a suscribirse, conforme lo establecido en el manual de contratación 208-DGC-Mn-01 y el estatuto general de contratación de la administración pública.</t>
  </si>
  <si>
    <t>Observaciones realizadas a los estudios previos y pliegos de condiciones soporte de los procesos de contratación por parte de los profesionales de la Dirección.</t>
  </si>
  <si>
    <t>No. De observaciones realizadas</t>
  </si>
  <si>
    <t>El porcentaje de avance del tercer cuatrimestre es del 100%. 
Se realiza la verificación de los dirferentes documentos principalmente del estudio previo y anexo tecnico por parte del equipo del proceso.
Se evidencian seis (06) observaciones de los siguientes contratos de la Entidad:
- Contratar un intermediario comercial para llevar a cabo la enajenación de los bienes muebles de la caja de la vivienda popular.
- Renovación de última versión de licenciamiento del software de autodesk (architecture engineering construction collection ic commercial) para uso de la caja de vivienda popular, según especificaciones y cantidades descritas en el anexo técnico.
- Renovación del licenciamiento de software aruba para los equipos access point y controladoras de la red de conectividad inalámbrica de la caja de la vivienda popular.
- Prestar los servicios profesionales a la dirección de mejoramiento de barrios en la emisión de un concepto y diagnóstico técnico especializado, requerido para la culminación de las obras objeto del contrato 459 de 2014 suscrito entre la caja de la vivienda popular y consorcio san juan específicamente para el civ 4003724 - (kr 1d entre dg 41a s y dg 41abis s).
- Adquisición de unidades de almacenamiento y conservación (tapas legajadoras y cajas de archivo) para la conservación de los documentos que produce, recibe y custodia la caja de la vivivenda popular en sus archivos de gestión y central.
- Contratar el desarrollo de actividades culturales en la semana ambiental de la caja de vivienda popular.
No se han iniciado procesos disciplinarios asociados a la manifestación de este riesgo, por tanto, las acciones de tratamiento han sido efectivas.</t>
  </si>
  <si>
    <t>208-DGC-Pr-19 Imposición de multas</t>
  </si>
  <si>
    <t>Indebido ejercicio de las funciones del supervisor para beneficio propio o de terceros</t>
  </si>
  <si>
    <t>Debilidades en el ejercicio de la supervisión, que no permita establecer oportunamente el incumplimiento a las obligaciones contractuales.</t>
  </si>
  <si>
    <t>Favorecimiento al contratista incumplido</t>
  </si>
  <si>
    <t>Para dar un manejo adecuado a este riesgo se plantea Prevenirlo, mediante el desarrollo de una acción consistente en:
1. Verificar el cumplimiento de las jornadas de sensibilización a los supervisores por parte de la Dirección de Gestión Corporativa y CID sobre el cumplimiento de las funciones de los supervisores, interventores y apoyos a la supervisión en temas de incumplimiento.</t>
  </si>
  <si>
    <t>Realizar dos (2) sensibilizaciones sobre la correcta aplicación del trámite de incumplimiento en ejercicio de las funciones de supervisión e interventoría.</t>
  </si>
  <si>
    <t>No. De sensibilizaciones realizadas / No. De sensibilizaciones programadas</t>
  </si>
  <si>
    <t>El porcentaje de avance del segundo cuatrimestre es del 100%
Se realizaron 2 sensibilizaciones sobre la correcta aplicación del trámite de incumplimiento en ejerciciod de las funciones de supervisión e interventoria:
* Sensibilización divulgación del regimen de deberes, derechos, obligaciones y prohibiciones de los servidores públicos, atendiendo los tipos disciplinarios mas reincidentes en la Entidad 19-03-2019.
* Jornada de sensibilización del código de integridad y acción disciplinaria 07-06-2019.
Adicional se realizaron 2 memorandos de buenas practicas de gestíon contractual:
* 2019IE7507 Lineamientos y directrices en materia contractual con ocasión de los procesos electorales del 27 de octubre de 2019.
* 2019IE12912 Directrices para implementar en los procesos y tramites de contratacíon estatal. 
No se han iniciado procesos disciplinarios asociados a la manifestación de este riesgo, por tanto, las acciones de tratamiento han sido efectivas.</t>
  </si>
  <si>
    <t xml:space="preserve">14. Gestión Tecnología de la Información y Comunicaciones </t>
  </si>
  <si>
    <t>Soporte Tecnico</t>
  </si>
  <si>
    <t>Jefe Oficina TIC</t>
  </si>
  <si>
    <t>Oficina TIC</t>
  </si>
  <si>
    <t>Indisponibilidad en las herramientas y/o equipos de cómputo</t>
  </si>
  <si>
    <t>Falla y/o falta de equipos, o indisponibilidad de los mismos, por factores internos o externos, que afecten el normal desarrollo de las labores diarias en la CVP</t>
  </si>
  <si>
    <t>Deterioro o mal manejo de los equipos tecnológicos,  que genera indisponiilidad total o parcial de los mismos
Fallas en los sistemas eléctricos y/o red de datos de la entidad
Desconocimiento de los usuarios de la entidad frente al buen uso de equipos o herramientas tecnológicas instaladas en la entidad
Falla que genere necesidad de reposición del equipo y/o herramienta tecnológica, por requerir repuesto de dificil rotación en el mercado para su reparación</t>
  </si>
  <si>
    <t>Pérdida de productividad o respuestas tardias a las necesidades de los grupos de interes
reprocesos o ejecución  de procesos manuales o alternos
Daños, en algunos casos irreparables, de las herramientas tecnológicas.
Necesidad de recursos económicos adicionales para solventar este tipo de eventos.</t>
  </si>
  <si>
    <t>Para dar un manejo adecuado a este riesgo se plantea Prevenirlo, mediante el desarrollo de una acción consistente en:
- Realizar charlas pedagógicas bimensuales con las 10 personas que mas registros de soporte tecnico tengan del item error de usuario con el fin de culturizarlos y disminuir la cantidad de incidentes reportados de este tipo.
- Construir los indicadores de los casos de soporte resportados asi como las mtericas de los mismos con el fin de medirlos y poderlos controlar.
- Programar y desarrollar las sesiones de mantenimieno a los equipos tecnológicos de la entidad, a través de la celebración y ejecución de contratos de prestación de servicios para este fin. El responsable de ejecutar es el/la Profesional Universitario Oficina TIC y se espera que esta acción finalice el 31/12/2019</t>
  </si>
  <si>
    <t>Disminución en indisponibilidad o incidentes reportados a travez de la herramienta spiceworks que afecten el normal funcionamiento de los equipos de cómputo mediante:
charlas bimensuales con los 10 usuarios que mayor cantidad de reportes tengan del item error de usuario.
Construir indicadores de control de los incidentes reportados con el fin de medirlos y gestionarlos.
Ejecutar al menos un mantenimiento preventivo y/o correctivo, según se requiera, para toda la plataforma tecnológica de la entidad (computadores, impresoras, escaner, plotter, video beam, servidores, carteleras digitales, planta telefónica y aires acondicionados, UPS, centros de cableado)</t>
  </si>
  <si>
    <t>Camilo Augusto Ramos</t>
  </si>
  <si>
    <t>1. Se evidenció que se realizó la primera capacitacion Bimensual  el 30 de abril de 2019 para los usuarios por área que registran más solicitudes de soporte con el fin de ampliar la informacion acerca de los servicios de la Oficina TIC y de como se pueden gestionar los mismos de manera mas efectiva.
Se realizó sensibilización de servicios de soporte TIC en las áreas de mayores solicitudes de soporte. 
Evidencia formato de asistencia 07/06/2019
Se realizó socialización de servicios de soporte TIC el 18 / 11/2019
Se realizó socialización de servicios de soporte TIC el 12 /12/2019
4/6=66%
2. Se evidenció que se creó el indicador de gestiòn interna de TIC, mediante metricas de spaceworks, el cual se puede medir de manera mensual y se mide la cantidad de casos abiertos, cantidad de casos cerrados y cantidad de casos atribuidos a error de usuario.
100%
3, Se verifica la existencia de 3 contratos de mantenimiento de equipos, los cuales en el alcance del contrato tienen la responsabilidad de realizar por lo menos 1 mantenimiento a los equipos que tienen en su responsabilidad. Antes de las intervenciones de mantenimiento, previamente se acuerda a què equipos se van a intervenir y se realiza acompañamiento con el personal de la CVP.
100%</t>
  </si>
  <si>
    <t>Todos los procedimientos</t>
  </si>
  <si>
    <t>Reprocesos y/o desconocimiento del alcance y operatividad del proceso Gestión TIC</t>
  </si>
  <si>
    <t xml:space="preserve">Dado el cambio organizacional que modificó el Mapa de Procesos que integra el Plan Estratégico de la Caja de la Vivienda Popular, el cual dió origen al proceso de Gestión TIC con un enfoque estratégico, se pueden generar reprocesos y/o desconocimiento en la forma de operar con respecto al alcance de la nueva oficina TIC. </t>
  </si>
  <si>
    <t>Procedimientos desactualizados y/o no documentados</t>
  </si>
  <si>
    <t>Falta de claridad en la forma en que se deben ejecutar las funciones de la Oficina TIC
Falta de registro y/o seguimiento de los productos y servicios generados por la Oficina TIC a través de su proceso.
Reprocesos al interior de la Oficina TIC y en otras dependencias</t>
  </si>
  <si>
    <t>Para dar un manejo adecuado a este riesgo se plantea Prevenirlo, mediante el desarrollo de una acción consistente en:
Documentar 3 procedimientos con sus respectivos formatos y demás documentación requerida, de conformidad con el alcance del proceso Gestión Tecnologías de la Información y las Comunicaciones y buscando la mejora continua El responsable de ejecutar es el/la Profesional Universitario Oficina TIC y se espera que esta acción finalice el 31/12/2019</t>
  </si>
  <si>
    <t>3 procedimientos documentados, con sus respectivos formatos actualizados y divulgados en la organización, acordes a la nueva forma de operar de la Caja de la vivienda popular y la oficina TIC</t>
  </si>
  <si>
    <t>Se revisa la actualizaciòn de:
208-DGC-07 ADMINISTRACIÓN DE COPIAS DE SEGURIDAD Y RESTAURACIÓN V2 en 21-08-2019
208-TIC-Pr-04  PRESTAMO DE EQUIPOS AUDIOVISUALES V3 de 12/09/2019
208-TIC-Pr-03 SOPORTE TÉCNICO - V5 de 01/10/2019
208-TIC-Pr-13 GESTIÓN DE INCIDENTES DE SEGURIDAD DE LA INFORMACIÓN V1 de 23/12/2019</t>
  </si>
  <si>
    <t>Seguridad Informatica</t>
  </si>
  <si>
    <t>Fuga de información
y/o mal manejo de la misma</t>
  </si>
  <si>
    <t>Cierta información que maneja la CVP acerca de sus beneficiarios y/o grupos de interés, es de carácter confidencial, por esto la misma debe ser manejada de manera cauteloza y siempre procurando la privacidad de la misma, pues de estar expuesta podría ser usada para fines maliciosos.</t>
  </si>
  <si>
    <t>-Sustracción parcial o total de información para beneficio propio y/o de terceros, por personal interno o intrución de un externo a la entidad y/o a la red de la CVP.
-Acceso no autorizado a los equipos y/o redes de computo.
- Robo y/o manipulación de información sensible</t>
  </si>
  <si>
    <t>* Falta de credibilidad en la información generada por la entidad.
* Posibles procesos judiciales en contra de la entidad
* Investigaciones disciplinarias
* Uso de información sensible con fines maliciosos</t>
  </si>
  <si>
    <t>Para dar un manejo adecuado a este riesgo se plantea Mitigarlo, mediante el desarrollo de una acción consistente en:
1. Realizar charlas pedagógicas cuatrimestrales que apoyen la sensibilización de los funcionarios y/o contratistas de la entidad con respecto al cuidado y buen manejo de la información.
2. Generar comunicaciones mensuales al interior de la entidad, con el fin de propender por la seguridad de la información. El responsable de ejecutar es el/la Profesional de la Oficina TIC y se espera que esta acción finalice el 31/12/2019</t>
  </si>
  <si>
    <t>Registro de asistencia de las tres charlas para la vigencia 2019 que realice la Oficina TIC de sensibilización respecto a la importancia de la seguridad de la información en la Entidad y el buen manejo de la misma.</t>
  </si>
  <si>
    <t xml:space="preserve">Se realizan las siguientes charlas de sensibilización en temas de seguridad de la información:
-07/06/2019 Socializaciòn de gobierno digital y polìtica de seguridad de la informaciòn
-11/06/2019 Seguridad de la informaciòn e ingenierìa social.
-22/10/2019 Socializaciòn de gobierno digital y polìtica de seguridad de la informaciòn
-03/12/2019 Socializaciòn de gobierno digital y polìtica de seguridad de la informaciòn
Las evidencias de lo anterior se encuentran en: \\10.216.160.201\calidad\30. PRESENTACIONES E INFORMES\SISTEMA INTEGRADO DE GESTIÓN\2019\SENSIBILIZACIÓN SEGURIDAD DIGITAL </t>
  </si>
  <si>
    <t>Control Interno Disciplinario</t>
  </si>
  <si>
    <t>Violación de la reserva legal</t>
  </si>
  <si>
    <t xml:space="preserve">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
</t>
  </si>
  <si>
    <t xml:space="preserve">La poca seguridad de la oficina de Control Interno Disciplinario de la Entidad dificulta la reserva legar del proceso.
Desconocimiento del personal de lo oficina de Control Interno Disciplinario, que recibe y asigna las quejas disciplinarias, sobre lo consagrado en el artículo 95 de la Ley 734 de 2002.
Divulgación o utilización indebida de la información que reposa en los procesos disciplinarios </t>
  </si>
  <si>
    <t>*Sanciones por parte de los entes de control.
*Pérdida de información. - Pérdida de la buena imagen y credibilidad de la Entidad.
*Destitución o inhabilitación
*Suspensión del cargo. 
* Incursión en conductas sancionadas penalmente</t>
  </si>
  <si>
    <t>Se realizó evaluación a los controles asociados a los riesgos en terminos relacionados con documentación, soportes, responsables, frecuencia y efectividad, evidenciandose una efectividad del 60%</t>
  </si>
  <si>
    <t>Para dar un manejo adecuado a este riesgo se plantea Prevenirlo, mediante el desarrollo de una acción consistente en: 
Realizar una (1) sesion semestral de divulgación y socialización sobre la apliación del  artículo 95 de la Ley 734 de 2002; dirigida a los funcionarios y contratistas de la Oficina de Control Interno Disciplinario (CID).</t>
  </si>
  <si>
    <t>Dos (2) reuniones de trabajo (con su respectiva acta) en donde se haya divulgado y socializado a los funcionarios y contratistas de la oficina de CID, sobre las pautas para mantener la Reserva Legal de las actuaciones disciplinarias.</t>
  </si>
  <si>
    <t xml:space="preserve">
Número de reuniones de trabajo de Divulgacion y Socializacion a funcionarios y contratistas de CID
Fórmula:
(Número de reuniones realizadas / Número de reuniones programadas) * 100</t>
  </si>
  <si>
    <t>Se realizó la primera reunión del semestre  el día  12 de junio de 2019,  en la cual se realiza la divulgación y socialización sobre la aplicación del artículo 95 de la Ley 734 de 2002; dirigida a los funcionarios y contratistas de la oficina de Control Interno Disciplinarios. (CID)
Se realizó la primera reunión del semestre  el día  10 de diciembre de 2019,  en la cual se realiza la divulgación y socialización sobre la aplicación del artículo 95 de la Ley 734 de 2002; dirigida a los funcionarios y contratistas de la oficina de Control Interno Disciplinarios. (CID).
Se evidencia que no se ha manifestado el riesgo.</t>
  </si>
  <si>
    <t>Prescripción o  caducidad de la acción disciplinaria.</t>
  </si>
  <si>
    <t>Interferir en el impulso procesal, desconociendo los términos establecidos en cada etapa de las actuaciones disciplinarios; generando una  dilación en las actuaciones procesales.</t>
  </si>
  <si>
    <t xml:space="preserve">
Beneficiar a los sujetos procesales dentro de las actuaciones disciplinarias contrariando lo señalado en la ley.
</t>
  </si>
  <si>
    <t>Acciones judiciales en contra de la CVP - Perdida del objetivo de la accion disciplinaria - Acciones disciplinarias por parte de los entes de control (Procuraduria y Personeria y fiscalia) 
Prescripción de la acción disciplinaria. - Sanciones disciplinarias o penales por algún tipo de omisión. - Acciones legales por el acaecimiento de estas sanciones procesales.</t>
  </si>
  <si>
    <t>Para dar un manejo adecuado a este riesgo se plantea Prevenirlo, mediante el desarrollo de una acción consistente en:  
1. Verificar el numero de procesos disciplinarios en curso y estado actual en el cual se encuentran.</t>
  </si>
  <si>
    <t>Doce (12) reuniones de trabajo con los operadores disciplinarios con el fin de verificar el estado de los procesos y su etapa actual.</t>
  </si>
  <si>
    <t>Número de reuniones de trabajo de la oficina de CID              
Fórmula:
(Número de reuniones de trabajo realizadas / Número de reuniones de trabajo programadas) * 100</t>
  </si>
  <si>
    <t>Seguimiento Matriz de Riesgo Proceso de Control Interno Disciplinario vigencia 2019
Se realizaron cuatro (4) reuniones de trabajo por parte de los funcionarios y contratistas de la oficina de Control Interno Disciplinario en la vigencia, de las cuales se da por cumplimiento las 12 reuniones programadas para la vigencia, se verificaron los procesos disciplinarios en curso, en la cual se plantea prevenir el riesgo de la prescripción o caducidad de la acción disciplinaria, se puede establecer el siguiente estado en la CVP
* Para la novena (9)   mesa de trabajo (27/09/2019) tuvo como resultado
La revisión  a corte del  27 de septiembre del presente año es de 83  procesos en curso. 
Se utilizó la herramienta (Hoja de cálculo en formato Excel) en donde se registra en la base de datos los procesos que adelanta la oficina CID.                
 • EXPEDIENTES DISCIPLINARIOS  EN INDAGACION PRELIMINAR:(65);   sesenta y cinco  que se dividen  por anualidad así:
2018= 01
2019= 64
• EXPEDIENTES DISCIPLINARIOS  EN  INVESTIGACION  DISCIPLINARIA: (18), dieciocho  que se dividen  por anualidad así:
2016= 05
2017= 07 
2018= 04
2019= 02
 • Durante   el mes de  septiembre   de  2019 se han expedido  20  autos así
-08- Autos de apertura de indagación  preliminar 
-01-  Auto de Apertura de Investigación Disciplinaria  
-06- Auto de Pruebas    y prórroga 
-01- Auto de  copias 
-01  inhibitorio
-01- incorporación
-02-Autos de archivo
* Para la décima (10)  mesa de trabajo (31/10/2019) tuvo como resultado
La revisión  a corte del  31 de octubre del presente año es de 74  procesos en curso. 
Se utilizó la herramienta (Hoja de cálculo en formato Excel) en donde se registra en la base de datos los procesos que adelanta la oficina CID.                
 • EXPEDIENTES DISCIPLINARIOS  EN INDAGACION PRELIMINAR:(52) cincuenta y dos   que se dividen  por anualidad así:
2019= 52
• EXPEDIENTES DISCIPLINARIOS  EN  INVESTIGACION  DISCIPLINARIA: (22), veintidós  que se dividen  por anualidad así:
2016= 05
2017= 07 
2018= 05
2019= 05
 • Durante   el mes de  octubre   de  2019 se han expedido  33  autos así
-14- Autos de apertura de indagación  preliminar 
-03-  Auto de Apertura de Investigación Disciplinaria  
-04- Auto de Pruebas    y prórroga 
-01- Auto de traslado a la PGN
-11-Autos de archivo
* Para la undécima (11)   mesa de trabajo (27/11/2019) tuvo como resultado
La revisión  a corte del  27 de noviembre del presente año es de 81  procesos en curso. 
Se utilizó la herramienta (Hoja de cálculo en formato Excel) en donde se registra en la base de datos los procesos que adelanta la oficina CID.                
 • EXPEDIENTES DISCIPLINARIOS  EN INDAGACION PRELIMINAR:(56) cincuenta y dos   que se dividen  por anualidad así:
2019= 56
• EXPEDIENTES DISCIPLINARIOS  EN  INVESTIGACION  DISCIPLINARIA: (25), veintidós  que se dividen  por anualidad así:
2016= 05
2017= 08 
2018= 05
2019= 07
 • Durante   el mes de  noviembre  de  2019 se han expedido  17  autos así
-04- Autos de apertura de indagación  preliminar 
-03-  Auto de Apertura de Investigación Disciplinaria  
-02- Auto de Pruebas    y prórroga 
-02- Auto de traslado a la PGN
-05-Autos de archivo
-01- auto de  copias 
 Para la duodécima (12)   mesa de trabajo (12/12/2019) tuvo como resultado
La revisión  a corte del  12 de diciembre del presente año es de 76  procesos en curso. 
Se utilizó la herramienta (Hoja de cálculo en formato Excel) en donde se registra en la base de datos los procesos que adelanta la oficina CID.                
 • EXPEDIENTES DISCIPLINARIOS  EN INDAGACION PRELIMINAR:(51) cincuenta y uno   que se dividen  por anualidad así:
2019= 51
• EXPEDIENTES DISCIPLINARIOS  EN  INVESTIGACION  DISCIPLINARIA: (25), veinticinco que se dividen  por anualidad así:
2016= 05
2017= 08 
2018= 05
2019= 07
• Durante   el mes de  diciembre  de  2019 se han expedido  16  autos así
-04- Autos de apertura de indagación  preliminar 
-06- Auto de Pruebas   
-06-Autos de archivo
La s acciones implementadas han servido para que el riesgo de corrupción no se manifieste.</t>
  </si>
  <si>
    <t>Auditoría Interna y Visitas</t>
  </si>
  <si>
    <t>Asesoría de Control Interno</t>
  </si>
  <si>
    <t>Incumplimiento del Plan Anual Auditorías aprobado para la vigencia</t>
  </si>
  <si>
    <t>Incumplimiento de las acciones planteadas incluidas en el Plan Anual de Auditorías.</t>
  </si>
  <si>
    <t>Personal Insuficiente para la ejecución de las actividades planteadas - Reprogramación de actividades o procesos de auditoría que modifican el Plan establecido - Demora en la generación de informes que prolongan los procesos de auditoría - Falta de idoneidad del equipo auditor</t>
  </si>
  <si>
    <t>Incumplimiento de elementos legales aplicables a control Interno
 - Hallazgos por parte de entes de control</t>
  </si>
  <si>
    <t>Para dar un manejo adecuado a este riesgo se plantea Prevenirlo, mediante el desarrollo de una acción consistente en: Realizar reportes trimestrales del avance del Plan Anual de Auditorías 2019 (formato 208-CI-Ft-04) en el Plan de Acción de Gestión 2019 (formato 208-PLA-Ft-55). El responsable de ejecutar es el Asesor de Control Interno y se espera que esta acción finalice el 31/10/2019</t>
  </si>
  <si>
    <t>Tres (3) reportes de seguimiento al avance del Plan Anual de Auditorías 2019 (formato 208-CI-Ft-04) en el Plan de Acción de Gestión 2019 (formato 208-PLA-Ft-55)</t>
  </si>
  <si>
    <t>(No. de reportes de seguimiento al Plan Anual de Auditorías 2019 (formato 208-CI-Ft-04) en el Plan de Acción de Gestión 2019 (formato 208-PLA-Ft-55) / 3) X 100%</t>
  </si>
  <si>
    <t>Se realizó tercer informe de plan anual de auditorías de 2018, (formato 208-PLA-Ft-55) con corte al 31 de diciembre de 2018, el cual fue remitido por correo electrónico del 16 de enero de 2019 a la Oficina Asesora de Planeación.  Evidencia: correo de entrega del PAA con el primer seguimiento.
Se realizó la formulación del Plan Anual de Auditorías 2019 – PAA (formato 208-CI-Ft-04) y del Plan de Acción de Gestión 2019 (formato 208-PLA-Ft-55), dicho PAA fue aprobado por el Comité Institucional de Coordinación de Control Interno - CICCI en sesión del 11 de febrero de 2019. 
Se realizó el primer seguimiento del PAA en el formato del Plan de Acción de Gestión 2019 (formato 208-PLA-Ft-55) con corte al 31 de marzo de 2019, el cual fue remitido por correo electrónico del 29 de abril de 2019 a la Oficina Asesora de Planeación.  Evidencia: correo de entrega del PAA con el primer seguimiento.
Se realizó el segundo seguimiento del PAA en el formato del Plan de Acción de Gestión 2019 (formato 208-PLA-Ft-55) con corte al 30 de junio de 2019, el cual fue remitido por correo electrónico del 09 de julio de 2019 a la Oficina Asesora de Planeación.  Evidencia: correo de entrega del PAA con el segundo seguimiento.
Se realizó el tercer seguimiento del PAA en el formato del Plan de Acción de Gestión 2019 (formato 208-PLA-Ft-55) con corte al 31 de octubre de 2019, el cual fue remitido a la Oficina Asesora de Planeación y publicado en la pagina web.</t>
  </si>
  <si>
    <t>Documentación errada de hallazgos y conceptos de seguimiento tras revisión de herramientas de gestión de los procesos</t>
  </si>
  <si>
    <t>Se puede presentar la documentación errada de hallazgos por la complejidad del reporte en los instrumentos de gestión establecidos para los procesos de la CVP.</t>
  </si>
  <si>
    <t>No se revisan los formatos de las herramientas de gestión por parte de los responsables, ni se acogen a las versiones publicadas. - No hay instrumentos o lineamientos claramente establecidos para la documentación de las herramientas de Gestión. - No existe un criterio unificado en la documentación de las herramientas de gestión por parte de los responsables de su construcción. - Desconocimiento básico de la funcionalidad de las herramientas de gestión por los funcionarios que lo construyen o lo reportan.</t>
  </si>
  <si>
    <t>Dificultad para el seguimiento de las acciones planteadas - Carga operacional adicional por el mal planteamiento de las acciones relacionadas. - Ineficiencia operativa general - Resultados por dependencias y/o procesos que no corresponden a la realidad</t>
  </si>
  <si>
    <t>Para dar un manejo adecuado a este riesgo se plantea Mitigarlo, mediante el desarrollo de una acción consistente en: Realizar seguimiento a los planes de mejoramiento y planes de acción de gestión de todos los procesos de la entidad que permitan mejorar la formulación, monitoreo y autocontrol por parte de los líderes de los procesos. El responsable de ejecutar es el Asesor de Control Interno y se espera que esta acción finalice el 30/11/2019</t>
  </si>
  <si>
    <t>Ocho (8) matrices o informes de seguimiento a los planes de mejoramiento internos (3) y externos (3) y a los planes de acción de gestión de la entidad (2)</t>
  </si>
  <si>
    <t>(No. de matrices o informes de seguimiento a los planes de mejoramiento internos (3) y externos (3) y a los planes de acción de gestión de la entidad (2) / 8) X 100%</t>
  </si>
  <si>
    <t>Se realizaron dos (2) informes de seguimiento al plan de mejoramiento interno con fechas de 28 de mayo de 2019 y 30 de septiembre de 2019, publicados en la pagina web, ruta: https://www.cajaviviendapopular.gov.co/?q=73-planes-de-mejoramiento
Se realizaron cuatro (4) seguimientos al plan de mejoramiento externo con fechas de corte de 31/12/2018, 15/02/2019, 30/06/2019 y 31/10/2019 publicados en la pagina web, ruta https://www.cajaviviendapopular.gov.co/?q=73-planes-de-mejoramiento
Se realizaron dos (2) seguimientos al plan de accion de gestion mediante el informe de seguimiento a indicadores de gestion, con corte a 30/07/2019.
8/8=100%</t>
  </si>
  <si>
    <t>Omitir Hallazgos identificados en los informes de CI</t>
  </si>
  <si>
    <t>Omitir hallazgos de manera consiente y voluntaria en los informes durante el proceso de auditoría o generación de informes de Ley.</t>
  </si>
  <si>
    <t>Falta de objetividad  de los auditores por algún tipo de compromiso - Interés en obtener dádivas por la omisión de reporte de inconsistencias - Debilidad en valores éticos y morales
Falta de idoneidad del equipo auditor - Desconocimiento de la cultura del autocontrol</t>
  </si>
  <si>
    <t>Hallazgos por parte de los entes de control  - Pérdidas económicas para la entidad - Posible afectación a la operación de los procesos</t>
  </si>
  <si>
    <t>Para dar un manejo adecuado a este riesgo se plantea Mitigarlo, mediante el desarrollo de una acción consistente en: 
1. Realizar dos actividades de sensibilización durante la vigencia relacionada con elementos éticos y los roles a desempeñar por parte de Control Interno.
El responsable de ejecutar es el Asesor de Control Interno y se espera que esta acción finalice el 30/11/2019</t>
  </si>
  <si>
    <t>Dos (2) actividades de sensibilización relacionadas con elementos éticos y roles a desempeñar por parte de Control Interno</t>
  </si>
  <si>
    <t>(No. de actividades de sensibilización realizadas / 2) X 100%</t>
  </si>
  <si>
    <t>Se ha realizado una actividad de Capacitación en el Sistema de Control Interno - SCI y Política de Control Interno el 20-feb-2019. Evidencia: \\10.216.160.201\control interno\2019\4.  APOYO\5. Inducción Capacitación\Capacitación SCI.
Se elaboró presentación del Sistema de Control Interno y se remitió un vídeo de los Principios y Generalidades de la actividad de auditoría para la jornada de inducción virtual que tiene previsto realizar la Subdirección Administrativa. Las evidencias se encuentran en la siguiente ruta: \\10.216.160.201\control interno\2019\4.  APOYO\5. Inducción Capacitación\Inducción.  El correo  se envió el 5-04-2019.
Se realizó pieza comunicativa socializada por correo electrónico con los 5 roles de control interno, el cual se socializó el día 26/12/2019.</t>
  </si>
  <si>
    <t/>
  </si>
  <si>
    <t>De las 21 acciones revisadas se evidencio que 2 actividades fueron cumplidas al 50%, del proceso urbanización y titulación.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</si>
</sst>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 #,##0_-;_-* &quot;-&quot;_-;_-@_-"/>
    <numFmt numFmtId="165" formatCode="_-* #,##0.00_-;\-* #,##0.00_-;_-* &quot;-&quot;??_-;_-@_-"/>
    <numFmt numFmtId="166" formatCode="dd\-mmm\-yyyy"/>
    <numFmt numFmtId="167" formatCode="d\-mmm\-yyyy"/>
  </numFmts>
  <fonts count="57">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0"/>
      <name val="Arial"/>
      <family val="2"/>
    </font>
    <font>
      <sz val="10"/>
      <name val="Arial"/>
      <family val="2"/>
    </font>
    <font>
      <u/>
      <sz val="11"/>
      <color theme="10"/>
      <name val="Calibri"/>
      <family val="2"/>
      <scheme val="minor"/>
    </font>
    <font>
      <b/>
      <sz val="16"/>
      <color theme="1"/>
      <name val="Arial"/>
      <family val="2"/>
    </font>
    <font>
      <sz val="9"/>
      <color indexed="81"/>
      <name val="Tahoma"/>
      <family val="2"/>
    </font>
    <font>
      <b/>
      <sz val="9"/>
      <color indexed="81"/>
      <name val="Tahoma"/>
      <family val="2"/>
    </font>
    <font>
      <sz val="11"/>
      <name val="Arial"/>
      <family val="2"/>
    </font>
    <font>
      <sz val="11"/>
      <color theme="1"/>
      <name val="Calibri"/>
      <family val="2"/>
      <scheme val="minor"/>
    </font>
    <font>
      <b/>
      <sz val="14"/>
      <color theme="1"/>
      <name val="Arial"/>
      <family val="2"/>
    </font>
    <font>
      <b/>
      <sz val="12"/>
      <color theme="1"/>
      <name val="Arial"/>
      <family val="2"/>
    </font>
    <font>
      <u/>
      <sz val="10"/>
      <color theme="10"/>
      <name val="Arial"/>
      <family val="2"/>
    </font>
    <font>
      <sz val="10"/>
      <name val="Lohit Devanagari"/>
      <family val="2"/>
    </font>
    <font>
      <b/>
      <sz val="11"/>
      <color rgb="FF000000"/>
      <name val="Calibri"/>
      <family val="2"/>
      <scheme val="minor"/>
    </font>
    <font>
      <sz val="11"/>
      <color rgb="FF000000"/>
      <name val="Calibri"/>
      <family val="2"/>
      <scheme val="minor"/>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b/>
      <sz val="11"/>
      <color theme="1"/>
      <name val="Arial"/>
      <family val="2"/>
    </font>
    <font>
      <sz val="11"/>
      <color theme="1"/>
      <name val="Arial"/>
      <family val="2"/>
    </font>
    <font>
      <sz val="10"/>
      <color rgb="FF000000"/>
      <name val="Arial"/>
      <family val="2"/>
    </font>
    <font>
      <sz val="10"/>
      <color theme="1"/>
      <name val="Arial"/>
      <family val="2"/>
    </font>
    <font>
      <b/>
      <sz val="10"/>
      <name val="Arial"/>
      <family val="2"/>
    </font>
    <font>
      <sz val="9"/>
      <color theme="1"/>
      <name val="Arial"/>
      <family val="2"/>
    </font>
    <font>
      <b/>
      <sz val="9"/>
      <color theme="1"/>
      <name val="Arial"/>
      <family val="2"/>
    </font>
    <font>
      <sz val="10"/>
      <color rgb="FFFF0000"/>
      <name val="Arial"/>
      <family val="2"/>
    </font>
    <font>
      <b/>
      <sz val="10"/>
      <color theme="0"/>
      <name val="Arial"/>
      <family val="2"/>
    </font>
    <font>
      <sz val="9"/>
      <name val="Arial"/>
      <family val="2"/>
    </font>
    <font>
      <sz val="10"/>
      <color indexed="8"/>
      <name val="Arial"/>
      <family val="2"/>
    </font>
    <font>
      <u/>
      <sz val="10"/>
      <name val="Arial"/>
      <family val="2"/>
    </font>
    <font>
      <b/>
      <sz val="12"/>
      <color theme="0"/>
      <name val="Arial"/>
      <family val="2"/>
    </font>
    <font>
      <sz val="10"/>
      <color theme="0"/>
      <name val="Arial"/>
      <family val="2"/>
    </font>
    <font>
      <sz val="10"/>
      <color rgb="FF0D0D0D"/>
      <name val="Arial"/>
      <family val="2"/>
      <charset val="1"/>
    </font>
    <font>
      <sz val="10"/>
      <color theme="1" tint="4.9989318521683403E-2"/>
      <name val="Arial"/>
      <family val="2"/>
    </font>
    <font>
      <b/>
      <sz val="10"/>
      <color theme="1" tint="4.9989318521683403E-2"/>
      <name val="Arial"/>
      <family val="2"/>
    </font>
    <font>
      <sz val="14"/>
      <name val="Arial"/>
      <family val="2"/>
    </font>
    <font>
      <sz val="11"/>
      <color rgb="FF000000"/>
      <name val="Arial"/>
      <family val="2"/>
    </font>
    <font>
      <sz val="12"/>
      <name val="Arial"/>
      <family val="2"/>
    </font>
    <font>
      <b/>
      <sz val="14"/>
      <name val="Arial"/>
      <family val="2"/>
    </font>
    <font>
      <b/>
      <sz val="12"/>
      <name val="Arial"/>
      <family val="2"/>
    </font>
    <font>
      <sz val="11"/>
      <color rgb="FF636363"/>
      <name val="Questrial"/>
    </font>
    <font>
      <sz val="10"/>
      <color rgb="FF777777"/>
      <name val="Robotoregular"/>
    </font>
    <font>
      <sz val="10"/>
      <name val="Arial"/>
      <family val="2"/>
    </font>
    <font>
      <b/>
      <sz val="8"/>
      <color theme="1"/>
      <name val="Arial"/>
      <family val="2"/>
    </font>
    <font>
      <b/>
      <sz val="10"/>
      <color rgb="FF000000"/>
      <name val="Arial"/>
      <family val="2"/>
    </font>
    <font>
      <u/>
      <sz val="10"/>
      <color theme="10"/>
      <name val="Calibri"/>
      <family val="2"/>
      <scheme val="minor"/>
    </font>
    <font>
      <b/>
      <sz val="11"/>
      <name val="Arial"/>
      <family val="2"/>
    </font>
    <font>
      <b/>
      <sz val="9"/>
      <name val="Arial"/>
      <family val="2"/>
    </font>
    <font>
      <sz val="9"/>
      <color rgb="FFFF0000"/>
      <name val="Arial"/>
      <family val="2"/>
    </font>
    <font>
      <sz val="8"/>
      <name val="Arial"/>
      <family val="2"/>
    </font>
    <font>
      <b/>
      <sz val="11"/>
      <name val="Calibri"/>
      <family val="2"/>
      <scheme val="minor"/>
    </font>
  </fonts>
  <fills count="4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FC000"/>
        <bgColor indexed="64"/>
      </patternFill>
    </fill>
    <fill>
      <patternFill patternType="solid">
        <fgColor rgb="FF00B0F0"/>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2F0D9"/>
        <bgColor rgb="FFEDEDED"/>
      </patternFill>
    </fill>
    <fill>
      <patternFill patternType="solid">
        <fgColor theme="9" tint="0.79998168889431442"/>
        <bgColor indexed="64"/>
      </patternFill>
    </fill>
    <fill>
      <patternFill patternType="solid">
        <fgColor rgb="FFDAE3F3"/>
        <bgColor rgb="FFDEEBF7"/>
      </patternFill>
    </fill>
    <fill>
      <patternFill patternType="solid">
        <fgColor rgb="FFFFF2CC"/>
        <bgColor rgb="FFFBE5D6"/>
      </patternFill>
    </fill>
    <fill>
      <patternFill patternType="solid">
        <fgColor rgb="FFEDEDED"/>
        <bgColor rgb="FFF2F2F2"/>
      </patternFill>
    </fill>
    <fill>
      <patternFill patternType="solid">
        <fgColor rgb="FFFBE5D6"/>
        <bgColor rgb="FFFFF2CC"/>
      </patternFill>
    </fill>
    <fill>
      <patternFill patternType="solid">
        <fgColor rgb="FFDEEBF7"/>
        <bgColor rgb="FFDAE3F3"/>
      </patternFill>
    </fill>
    <fill>
      <patternFill patternType="solid">
        <fgColor rgb="FFC00000"/>
        <bgColor indexed="64"/>
      </patternFill>
    </fill>
    <fill>
      <patternFill patternType="solid">
        <fgColor theme="3" tint="0.59999389629810485"/>
        <bgColor indexed="64"/>
      </patternFill>
    </fill>
    <fill>
      <patternFill patternType="solid">
        <fgColor theme="0"/>
        <bgColor rgb="FF000000"/>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rgb="FF8DB3E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CCCCFF"/>
        <bgColor indexed="64"/>
      </patternFill>
    </fill>
    <fill>
      <patternFill patternType="solid">
        <fgColor rgb="FFCCECFF"/>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style="medium">
        <color auto="1"/>
      </top>
      <bottom/>
      <diagonal/>
    </border>
    <border>
      <left/>
      <right style="thin">
        <color auto="1"/>
      </right>
      <top/>
      <bottom/>
      <diagonal/>
    </border>
    <border>
      <left style="thin">
        <color auto="1"/>
      </left>
      <right/>
      <top/>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rgb="FF808080"/>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style="thin">
        <color rgb="FF808080"/>
      </right>
      <top style="thin">
        <color rgb="FF808080"/>
      </top>
      <bottom style="thin">
        <color rgb="FF808080"/>
      </bottom>
      <diagonal/>
    </border>
    <border>
      <left style="medium">
        <color indexed="64"/>
      </left>
      <right style="thin">
        <color indexed="64"/>
      </right>
      <top/>
      <bottom style="medium">
        <color indexed="64"/>
      </bottom>
      <diagonal/>
    </border>
    <border>
      <left/>
      <right style="thin">
        <color auto="1"/>
      </right>
      <top style="medium">
        <color auto="1"/>
      </top>
      <bottom/>
      <diagonal/>
    </border>
    <border>
      <left style="thin">
        <color auto="1"/>
      </left>
      <right style="medium">
        <color auto="1"/>
      </right>
      <top/>
      <bottom/>
      <diagonal/>
    </border>
    <border>
      <left style="thin">
        <color theme="1" tint="0.499984740745262"/>
      </left>
      <right style="thin">
        <color theme="1" tint="0.499984740745262"/>
      </right>
      <top style="thin">
        <color theme="1" tint="0.499984740745262"/>
      </top>
      <bottom/>
      <diagonal/>
    </border>
  </borders>
  <cellStyleXfs count="26">
    <xf numFmtId="0" fontId="0" fillId="0" borderId="0"/>
    <xf numFmtId="0" fontId="4" fillId="0" borderId="0"/>
    <xf numFmtId="0" fontId="5" fillId="0" borderId="0" applyNumberFormat="0" applyFont="0" applyFill="0" applyBorder="0" applyAlignment="0" applyProtection="0"/>
    <xf numFmtId="0" fontId="6" fillId="0" borderId="0" applyNumberFormat="0" applyFill="0" applyBorder="0" applyAlignment="0" applyProtection="0"/>
    <xf numFmtId="0" fontId="4" fillId="0" borderId="0" applyNumberFormat="0" applyFont="0" applyFill="0" applyBorder="0" applyAlignment="0" applyProtection="0"/>
    <xf numFmtId="0" fontId="11" fillId="0" borderId="0"/>
    <xf numFmtId="9"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11" fillId="0" borderId="0"/>
    <xf numFmtId="0" fontId="11" fillId="0" borderId="0"/>
    <xf numFmtId="0" fontId="11" fillId="0" borderId="0"/>
    <xf numFmtId="164" fontId="11" fillId="0" borderId="0" applyFont="0" applyFill="0" applyBorder="0" applyAlignment="0" applyProtection="0"/>
    <xf numFmtId="0" fontId="4" fillId="0" borderId="0"/>
    <xf numFmtId="164" fontId="11" fillId="0" borderId="0" applyFont="0" applyFill="0" applyBorder="0" applyAlignment="0" applyProtection="0"/>
    <xf numFmtId="164" fontId="11" fillId="0" borderId="0" applyFont="0" applyFill="0" applyBorder="0" applyAlignment="0" applyProtection="0"/>
    <xf numFmtId="9" fontId="15" fillId="0" borderId="0" applyBorder="0" applyAlignment="0" applyProtection="0"/>
    <xf numFmtId="9" fontId="11"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0" fontId="11" fillId="0" borderId="0"/>
    <xf numFmtId="0" fontId="11" fillId="0" borderId="0"/>
    <xf numFmtId="0" fontId="4" fillId="0" borderId="0"/>
    <xf numFmtId="0" fontId="4" fillId="0" borderId="0" applyNumberFormat="0" applyFont="0" applyFill="0" applyBorder="0" applyAlignment="0" applyProtection="0"/>
    <xf numFmtId="0" fontId="48" fillId="0" borderId="0"/>
  </cellStyleXfs>
  <cellXfs count="832">
    <xf numFmtId="0" fontId="0" fillId="0" borderId="0" xfId="0"/>
    <xf numFmtId="0" fontId="0" fillId="2" borderId="0" xfId="0" applyFill="1"/>
    <xf numFmtId="0" fontId="0" fillId="0" borderId="0" xfId="0" applyAlignment="1">
      <alignment vertical="center"/>
    </xf>
    <xf numFmtId="0" fontId="0" fillId="0" borderId="0" xfId="0" applyFill="1"/>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0" fillId="0" borderId="0" xfId="0" applyFill="1" applyAlignment="1">
      <alignment vertical="center"/>
    </xf>
    <xf numFmtId="0" fontId="0" fillId="0" borderId="1" xfId="0" applyFont="1" applyFill="1" applyBorder="1" applyAlignment="1">
      <alignment horizontal="left" vertical="center" wrapText="1"/>
    </xf>
    <xf numFmtId="0" fontId="0" fillId="2" borderId="0" xfId="0" applyFill="1" applyAlignment="1">
      <alignment wrapText="1"/>
    </xf>
    <xf numFmtId="0" fontId="0" fillId="2" borderId="1" xfId="0" applyFont="1" applyFill="1" applyBorder="1" applyAlignment="1">
      <alignment horizontal="left" vertical="center" wrapText="1"/>
    </xf>
    <xf numFmtId="0" fontId="1" fillId="0" borderId="1" xfId="0" applyFont="1" applyBorder="1" applyAlignment="1">
      <alignment horizontal="center" vertical="center"/>
    </xf>
    <xf numFmtId="0" fontId="2" fillId="3" borderId="1" xfId="0" applyFont="1" applyFill="1" applyBorder="1" applyAlignment="1">
      <alignment horizontal="left" vertical="center"/>
    </xf>
    <xf numFmtId="0" fontId="0" fillId="3" borderId="1" xfId="0" applyFill="1" applyBorder="1" applyAlignment="1">
      <alignment vertical="center" wrapText="1"/>
    </xf>
    <xf numFmtId="0" fontId="0" fillId="3" borderId="1" xfId="0" applyFill="1" applyBorder="1" applyAlignment="1">
      <alignment vertical="center"/>
    </xf>
    <xf numFmtId="0" fontId="1" fillId="3" borderId="1" xfId="0" applyFont="1" applyFill="1" applyBorder="1" applyAlignment="1">
      <alignment horizontal="center" vertical="center" wrapText="1"/>
    </xf>
    <xf numFmtId="0" fontId="0" fillId="0" borderId="1"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vertical="top" wrapText="1"/>
    </xf>
    <xf numFmtId="0" fontId="0"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xf>
    <xf numFmtId="0" fontId="1" fillId="0"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0" borderId="1" xfId="0" applyBorder="1" applyAlignment="1">
      <alignment vertical="center" wrapText="1"/>
    </xf>
    <xf numFmtId="17"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0" fillId="0" borderId="1" xfId="0" applyNumberFormat="1" applyFill="1" applyBorder="1" applyAlignment="1">
      <alignment horizontal="center" vertical="center"/>
    </xf>
    <xf numFmtId="0" fontId="10" fillId="0" borderId="1" xfId="0" applyFont="1" applyFill="1" applyBorder="1" applyAlignment="1">
      <alignment horizontal="left" vertical="center"/>
    </xf>
    <xf numFmtId="0" fontId="0" fillId="0" borderId="1" xfId="0" applyBorder="1"/>
    <xf numFmtId="0" fontId="0" fillId="3" borderId="2" xfId="0" applyFill="1" applyBorder="1" applyAlignment="1">
      <alignment vertical="center"/>
    </xf>
    <xf numFmtId="0" fontId="6" fillId="0" borderId="2" xfId="3" applyFill="1" applyBorder="1" applyAlignment="1">
      <alignment vertical="center" wrapText="1"/>
    </xf>
    <xf numFmtId="0" fontId="0" fillId="0" borderId="2" xfId="0" applyBorder="1" applyAlignment="1">
      <alignment vertical="center"/>
    </xf>
    <xf numFmtId="0" fontId="6" fillId="0" borderId="2" xfId="3" applyFill="1" applyBorder="1" applyAlignment="1">
      <alignment wrapText="1"/>
    </xf>
    <xf numFmtId="0" fontId="0" fillId="0" borderId="2" xfId="0" applyBorder="1"/>
    <xf numFmtId="0" fontId="6" fillId="0" borderId="2" xfId="3" applyBorder="1" applyAlignment="1">
      <alignment horizontal="left" vertical="center" wrapText="1"/>
    </xf>
    <xf numFmtId="0" fontId="1" fillId="3" borderId="2" xfId="0" applyFont="1" applyFill="1" applyBorder="1" applyAlignment="1">
      <alignment horizontal="center" vertical="center"/>
    </xf>
    <xf numFmtId="0" fontId="6" fillId="0" borderId="2" xfId="3" applyBorder="1" applyAlignment="1">
      <alignment vertical="center" wrapText="1"/>
    </xf>
    <xf numFmtId="0" fontId="6" fillId="2" borderId="2" xfId="3" applyFill="1" applyBorder="1" applyAlignment="1">
      <alignment horizontal="left" vertical="center" wrapText="1"/>
    </xf>
    <xf numFmtId="0" fontId="13" fillId="5" borderId="1"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5" xfId="0" applyFont="1" applyBorder="1" applyAlignment="1">
      <alignment vertical="center" wrapText="1"/>
    </xf>
    <xf numFmtId="0" fontId="13" fillId="5" borderId="25"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18" fillId="7" borderId="43" xfId="0" applyFont="1" applyFill="1" applyBorder="1" applyAlignment="1">
      <alignment horizontal="center" vertical="center" wrapText="1"/>
    </xf>
    <xf numFmtId="0" fontId="18" fillId="7" borderId="34" xfId="0" applyFont="1" applyFill="1" applyBorder="1" applyAlignment="1">
      <alignment horizontal="center" vertical="center" wrapText="1"/>
    </xf>
    <xf numFmtId="0" fontId="23" fillId="13" borderId="34" xfId="0" applyFont="1" applyFill="1" applyBorder="1" applyAlignment="1">
      <alignment horizontal="center" vertical="center" wrapText="1"/>
    </xf>
    <xf numFmtId="0" fontId="23" fillId="14" borderId="34"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4" fillId="16" borderId="34" xfId="0" applyFont="1" applyFill="1" applyBorder="1" applyAlignment="1">
      <alignment horizontal="center" vertical="center" wrapText="1"/>
    </xf>
    <xf numFmtId="0" fontId="24" fillId="16" borderId="44"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8" fillId="7" borderId="1" xfId="5" applyFont="1" applyFill="1" applyBorder="1" applyAlignment="1">
      <alignment horizontal="center" vertical="center" wrapText="1"/>
    </xf>
    <xf numFmtId="0" fontId="25" fillId="17" borderId="1" xfId="5" applyFont="1" applyFill="1" applyBorder="1" applyAlignment="1">
      <alignment horizontal="center" vertical="center" wrapText="1"/>
    </xf>
    <xf numFmtId="0" fontId="23" fillId="13" borderId="1" xfId="5" applyFont="1" applyFill="1" applyBorder="1" applyAlignment="1">
      <alignment horizontal="center" vertical="center" wrapText="1"/>
    </xf>
    <xf numFmtId="0" fontId="23" fillId="14" borderId="1" xfId="5" applyFont="1" applyFill="1" applyBorder="1" applyAlignment="1">
      <alignment horizontal="center" vertical="center" wrapText="1"/>
    </xf>
    <xf numFmtId="0" fontId="23" fillId="15" borderId="1" xfId="5" applyFont="1" applyFill="1" applyBorder="1" applyAlignment="1">
      <alignment horizontal="center" vertical="center" wrapText="1"/>
    </xf>
    <xf numFmtId="0" fontId="23" fillId="16" borderId="1" xfId="5" applyFont="1" applyFill="1" applyBorder="1" applyAlignment="1">
      <alignment horizontal="center" vertical="center" wrapText="1"/>
    </xf>
    <xf numFmtId="0" fontId="26" fillId="18" borderId="1" xfId="0" applyFont="1" applyFill="1" applyBorder="1" applyAlignment="1">
      <alignment horizontal="left" vertical="center" wrapText="1"/>
    </xf>
    <xf numFmtId="14" fontId="4" fillId="2" borderId="1" xfId="0" applyNumberFormat="1" applyFont="1" applyFill="1" applyBorder="1" applyAlignment="1">
      <alignment horizontal="left" vertical="center" wrapText="1"/>
    </xf>
    <xf numFmtId="0" fontId="27" fillId="0" borderId="1" xfId="0" applyFont="1" applyFill="1" applyBorder="1" applyAlignment="1">
      <alignment horizontal="left" vertical="center" wrapText="1"/>
    </xf>
    <xf numFmtId="9" fontId="28" fillId="0" borderId="1" xfId="6" applyFont="1" applyFill="1" applyBorder="1" applyAlignment="1">
      <alignment horizontal="center" vertical="center" wrapText="1"/>
    </xf>
    <xf numFmtId="0" fontId="27" fillId="0" borderId="1" xfId="0" applyFont="1" applyFill="1" applyBorder="1" applyAlignment="1">
      <alignment vertical="center" wrapText="1"/>
    </xf>
    <xf numFmtId="0" fontId="27" fillId="2" borderId="1" xfId="0" applyFont="1" applyFill="1" applyBorder="1" applyAlignment="1">
      <alignment horizontal="left" vertical="center" wrapText="1"/>
    </xf>
    <xf numFmtId="0" fontId="31" fillId="0" borderId="0" xfId="0" applyFont="1"/>
    <xf numFmtId="0" fontId="13" fillId="7" borderId="1" xfId="5" applyFont="1" applyFill="1" applyBorder="1" applyAlignment="1">
      <alignment horizontal="center" vertical="center" wrapText="1"/>
    </xf>
    <xf numFmtId="9" fontId="13" fillId="7" borderId="1" xfId="7" applyFont="1" applyFill="1" applyBorder="1" applyAlignment="1">
      <alignment horizontal="center" vertical="center" wrapText="1"/>
    </xf>
    <xf numFmtId="0" fontId="13" fillId="5" borderId="46"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4" fillId="21" borderId="1" xfId="5" applyFont="1" applyFill="1" applyBorder="1" applyAlignment="1">
      <alignment horizontal="center" vertical="center" wrapText="1"/>
    </xf>
    <xf numFmtId="0" fontId="4" fillId="21" borderId="1" xfId="5" applyFont="1" applyFill="1" applyBorder="1" applyAlignment="1">
      <alignment horizontal="left" vertical="center" wrapText="1"/>
    </xf>
    <xf numFmtId="15" fontId="4" fillId="21" borderId="1" xfId="5" applyNumberFormat="1" applyFont="1" applyFill="1" applyBorder="1" applyAlignment="1">
      <alignment horizontal="center" vertical="center" wrapText="1"/>
    </xf>
    <xf numFmtId="9" fontId="28" fillId="21" borderId="1" xfId="7" applyFont="1" applyFill="1" applyBorder="1" applyAlignment="1">
      <alignment horizontal="center" vertical="center" wrapText="1"/>
    </xf>
    <xf numFmtId="0" fontId="4" fillId="21" borderId="1" xfId="5" applyFont="1" applyFill="1" applyBorder="1" applyAlignment="1">
      <alignment horizontal="center" vertical="top" wrapText="1"/>
    </xf>
    <xf numFmtId="0" fontId="4" fillId="0" borderId="0" xfId="0" applyFont="1"/>
    <xf numFmtId="0" fontId="27" fillId="21" borderId="1" xfId="5" applyFont="1" applyFill="1" applyBorder="1" applyAlignment="1">
      <alignment horizontal="center" vertical="center" wrapText="1"/>
    </xf>
    <xf numFmtId="0" fontId="27" fillId="21" borderId="1" xfId="5" applyFont="1" applyFill="1" applyBorder="1" applyAlignment="1">
      <alignment horizontal="left" vertical="center" wrapText="1"/>
    </xf>
    <xf numFmtId="15" fontId="27" fillId="21" borderId="1" xfId="5" applyNumberFormat="1" applyFont="1" applyFill="1" applyBorder="1" applyAlignment="1">
      <alignment horizontal="center" vertical="center" wrapText="1"/>
    </xf>
    <xf numFmtId="0" fontId="27" fillId="21" borderId="1" xfId="5" applyFont="1" applyFill="1" applyBorder="1" applyAlignment="1">
      <alignment horizontal="center" vertical="top" wrapText="1"/>
    </xf>
    <xf numFmtId="9" fontId="23" fillId="21" borderId="1" xfId="7" applyFont="1" applyFill="1" applyBorder="1" applyAlignment="1">
      <alignment horizontal="center" vertical="center" wrapText="1"/>
    </xf>
    <xf numFmtId="0" fontId="27" fillId="13" borderId="1" xfId="5" applyFont="1" applyFill="1" applyBorder="1" applyAlignment="1">
      <alignment horizontal="center" vertical="center" wrapText="1"/>
    </xf>
    <xf numFmtId="0" fontId="26" fillId="13" borderId="1" xfId="13" applyFont="1" applyFill="1" applyBorder="1" applyAlignment="1">
      <alignment horizontal="left" vertical="center" wrapText="1"/>
    </xf>
    <xf numFmtId="0" fontId="26" fillId="13" borderId="1" xfId="13" applyFont="1" applyFill="1" applyBorder="1" applyAlignment="1">
      <alignment horizontal="center" vertical="center" wrapText="1"/>
    </xf>
    <xf numFmtId="15" fontId="27" fillId="13" borderId="1" xfId="5" applyNumberFormat="1" applyFont="1" applyFill="1" applyBorder="1" applyAlignment="1">
      <alignment horizontal="center" vertical="center" wrapText="1"/>
    </xf>
    <xf numFmtId="0" fontId="34" fillId="13" borderId="1" xfId="5" applyFont="1" applyFill="1" applyBorder="1" applyAlignment="1">
      <alignment horizontal="center" vertical="center" wrapText="1"/>
    </xf>
    <xf numFmtId="9" fontId="23" fillId="13" borderId="1" xfId="7" applyFont="1" applyFill="1" applyBorder="1" applyAlignment="1">
      <alignment horizontal="center" vertical="center" wrapText="1"/>
    </xf>
    <xf numFmtId="0" fontId="26" fillId="13" borderId="1" xfId="0" applyFont="1" applyFill="1" applyBorder="1" applyAlignment="1">
      <alignment horizontal="center" vertical="top" wrapText="1"/>
    </xf>
    <xf numFmtId="15" fontId="23" fillId="13" borderId="1" xfId="5" applyNumberFormat="1" applyFont="1" applyFill="1" applyBorder="1" applyAlignment="1">
      <alignment horizontal="center" vertical="center" wrapText="1"/>
    </xf>
    <xf numFmtId="0" fontId="4" fillId="0" borderId="0" xfId="1" applyFont="1"/>
    <xf numFmtId="0" fontId="26" fillId="13" borderId="1" xfId="13" applyFont="1" applyFill="1" applyBorder="1" applyAlignment="1">
      <alignment vertical="center" wrapText="1"/>
    </xf>
    <xf numFmtId="0" fontId="26" fillId="13" borderId="1" xfId="0" applyFont="1" applyFill="1" applyBorder="1" applyAlignment="1">
      <alignment horizontal="center" vertical="center" wrapText="1"/>
    </xf>
    <xf numFmtId="9" fontId="24" fillId="13" borderId="1" xfId="7" applyFont="1" applyFill="1" applyBorder="1" applyAlignment="1">
      <alignment horizontal="center" vertical="center" wrapText="1"/>
    </xf>
    <xf numFmtId="0" fontId="34" fillId="13" borderId="1" xfId="5" applyFont="1" applyFill="1" applyBorder="1" applyAlignment="1">
      <alignment horizontal="left" vertical="center" wrapText="1"/>
    </xf>
    <xf numFmtId="9" fontId="23" fillId="13" borderId="1" xfId="5" applyNumberFormat="1" applyFont="1" applyFill="1" applyBorder="1" applyAlignment="1">
      <alignment horizontal="center" vertical="center" wrapText="1"/>
    </xf>
    <xf numFmtId="0" fontId="35" fillId="13" borderId="1" xfId="8" applyFont="1" applyFill="1" applyBorder="1" applyAlignment="1">
      <alignment horizontal="center" vertical="top" wrapText="1"/>
    </xf>
    <xf numFmtId="0" fontId="26" fillId="13" borderId="1" xfId="0" applyFont="1" applyFill="1" applyBorder="1" applyAlignment="1">
      <alignment horizontal="justify" vertical="center" wrapText="1"/>
    </xf>
    <xf numFmtId="0" fontId="4" fillId="13" borderId="1" xfId="0" applyFont="1" applyFill="1" applyBorder="1" applyAlignment="1">
      <alignment horizontal="center" vertical="center" wrapText="1"/>
    </xf>
    <xf numFmtId="0" fontId="34" fillId="13" borderId="1" xfId="5" applyFont="1" applyFill="1" applyBorder="1" applyAlignment="1">
      <alignment horizontal="justify" vertical="top" wrapText="1"/>
    </xf>
    <xf numFmtId="0" fontId="4" fillId="13" borderId="1" xfId="5" applyFont="1" applyFill="1" applyBorder="1" applyAlignment="1">
      <alignment horizontal="center" vertical="center" wrapText="1"/>
    </xf>
    <xf numFmtId="0" fontId="4" fillId="13" borderId="1" xfId="1" applyFont="1" applyFill="1" applyBorder="1" applyAlignment="1">
      <alignment vertical="center" wrapText="1"/>
    </xf>
    <xf numFmtId="0" fontId="4" fillId="13" borderId="1" xfId="1" applyFont="1" applyFill="1" applyBorder="1" applyAlignment="1">
      <alignment horizontal="center" vertical="center" wrapText="1"/>
    </xf>
    <xf numFmtId="15" fontId="4" fillId="13" borderId="1" xfId="5" applyNumberFormat="1" applyFont="1" applyFill="1" applyBorder="1" applyAlignment="1">
      <alignment horizontal="center" vertical="center" wrapText="1"/>
    </xf>
    <xf numFmtId="9" fontId="28" fillId="13" borderId="1" xfId="7" applyFont="1" applyFill="1" applyBorder="1" applyAlignment="1">
      <alignment horizontal="center" vertical="center" wrapText="1"/>
    </xf>
    <xf numFmtId="0" fontId="4" fillId="13" borderId="1" xfId="1" applyFont="1" applyFill="1" applyBorder="1" applyAlignment="1">
      <alignment horizontal="center" vertical="top" wrapText="1"/>
    </xf>
    <xf numFmtId="15" fontId="28" fillId="13" borderId="1" xfId="5" applyNumberFormat="1" applyFont="1" applyFill="1" applyBorder="1" applyAlignment="1">
      <alignment horizontal="center" vertical="center" wrapText="1"/>
    </xf>
    <xf numFmtId="0" fontId="27" fillId="14" borderId="1" xfId="5" applyFont="1" applyFill="1" applyBorder="1" applyAlignment="1">
      <alignment horizontal="center" vertical="center" wrapText="1"/>
    </xf>
    <xf numFmtId="0" fontId="26" fillId="14" borderId="1" xfId="0" applyFont="1" applyFill="1" applyBorder="1" applyAlignment="1">
      <alignment horizontal="left" vertical="center" wrapText="1"/>
    </xf>
    <xf numFmtId="0" fontId="26" fillId="14" borderId="1" xfId="0" applyFont="1" applyFill="1" applyBorder="1" applyAlignment="1">
      <alignment horizontal="center" vertical="center" wrapText="1"/>
    </xf>
    <xf numFmtId="15" fontId="26" fillId="14" borderId="1" xfId="0" applyNumberFormat="1" applyFont="1" applyFill="1" applyBorder="1" applyAlignment="1">
      <alignment horizontal="center" vertical="center" wrapText="1"/>
    </xf>
    <xf numFmtId="9" fontId="23" fillId="14" borderId="1" xfId="7" applyFont="1" applyFill="1" applyBorder="1" applyAlignment="1">
      <alignment horizontal="center" vertical="center" wrapText="1"/>
    </xf>
    <xf numFmtId="0" fontId="26" fillId="14" borderId="1" xfId="13" applyFont="1" applyFill="1" applyBorder="1" applyAlignment="1">
      <alignment horizontal="left" vertical="center" wrapText="1"/>
    </xf>
    <xf numFmtId="0" fontId="26" fillId="14" borderId="1" xfId="13" applyFont="1" applyFill="1" applyBorder="1" applyAlignment="1">
      <alignment horizontal="center" vertical="center" wrapText="1"/>
    </xf>
    <xf numFmtId="15" fontId="26" fillId="14" borderId="1" xfId="13" applyNumberFormat="1" applyFont="1" applyFill="1" applyBorder="1" applyAlignment="1">
      <alignment horizontal="center" vertical="center" wrapText="1"/>
    </xf>
    <xf numFmtId="9" fontId="27" fillId="14" borderId="1" xfId="5" applyNumberFormat="1" applyFont="1" applyFill="1" applyBorder="1" applyAlignment="1">
      <alignment horizontal="center" vertical="center" wrapText="1"/>
    </xf>
    <xf numFmtId="0" fontId="26" fillId="14" borderId="1" xfId="1" applyFont="1" applyFill="1" applyBorder="1" applyAlignment="1">
      <alignment horizontal="left" vertical="center" wrapText="1"/>
    </xf>
    <xf numFmtId="0" fontId="26" fillId="14" borderId="1" xfId="1" applyFont="1" applyFill="1" applyBorder="1" applyAlignment="1">
      <alignment horizontal="center" vertical="center" wrapText="1"/>
    </xf>
    <xf numFmtId="15" fontId="26" fillId="14" borderId="1" xfId="1" applyNumberFormat="1" applyFont="1" applyFill="1" applyBorder="1" applyAlignment="1">
      <alignment horizontal="center" vertical="center" wrapText="1"/>
    </xf>
    <xf numFmtId="0" fontId="29" fillId="14" borderId="1" xfId="11" applyFont="1" applyFill="1" applyBorder="1" applyAlignment="1">
      <alignment horizontal="center" vertical="center" wrapText="1"/>
    </xf>
    <xf numFmtId="0" fontId="27" fillId="7" borderId="1" xfId="5" applyFont="1" applyFill="1" applyBorder="1" applyAlignment="1">
      <alignment horizontal="center" vertical="center" wrapText="1"/>
    </xf>
    <xf numFmtId="9" fontId="24" fillId="7" borderId="1" xfId="7" applyFont="1" applyFill="1" applyBorder="1" applyAlignment="1">
      <alignment horizontal="center" vertical="center" wrapText="1"/>
    </xf>
    <xf numFmtId="0" fontId="4" fillId="14" borderId="1" xfId="1" applyFont="1" applyFill="1" applyBorder="1" applyAlignment="1">
      <alignment horizontal="center" vertical="center" wrapText="1"/>
    </xf>
    <xf numFmtId="0" fontId="27" fillId="14" borderId="1" xfId="5" applyFont="1" applyFill="1" applyBorder="1" applyAlignment="1">
      <alignment horizontal="left" vertical="center" wrapText="1"/>
    </xf>
    <xf numFmtId="0" fontId="27" fillId="15" borderId="1" xfId="5" applyFont="1" applyFill="1" applyBorder="1" applyAlignment="1">
      <alignment horizontal="center" vertical="center" wrapText="1"/>
    </xf>
    <xf numFmtId="0" fontId="27" fillId="15" borderId="1" xfId="0" applyFont="1" applyFill="1" applyBorder="1" applyAlignment="1">
      <alignment vertical="center" wrapText="1"/>
    </xf>
    <xf numFmtId="0" fontId="27" fillId="15" borderId="1" xfId="0" applyFont="1" applyFill="1" applyBorder="1" applyAlignment="1">
      <alignment horizontal="center" vertical="center" wrapText="1"/>
    </xf>
    <xf numFmtId="15" fontId="27" fillId="15" borderId="1" xfId="0" applyNumberFormat="1" applyFont="1" applyFill="1" applyBorder="1" applyAlignment="1">
      <alignment horizontal="center" vertical="center" wrapText="1"/>
    </xf>
    <xf numFmtId="0" fontId="27" fillId="15" borderId="1" xfId="5" applyFont="1" applyFill="1" applyBorder="1" applyAlignment="1">
      <alignment horizontal="center" vertical="top" wrapText="1"/>
    </xf>
    <xf numFmtId="9" fontId="23" fillId="15" borderId="1" xfId="7" applyFont="1" applyFill="1" applyBorder="1" applyAlignment="1">
      <alignment horizontal="center" vertical="center" wrapText="1"/>
    </xf>
    <xf numFmtId="0" fontId="4" fillId="15" borderId="1" xfId="5" applyFont="1" applyFill="1" applyBorder="1" applyAlignment="1">
      <alignment horizontal="left" vertical="center" wrapText="1"/>
    </xf>
    <xf numFmtId="0" fontId="4" fillId="15" borderId="1" xfId="5" applyFont="1" applyFill="1" applyBorder="1" applyAlignment="1">
      <alignment horizontal="center" vertical="center" wrapText="1"/>
    </xf>
    <xf numFmtId="9" fontId="24" fillId="15" borderId="1" xfId="7" applyFont="1" applyFill="1" applyBorder="1" applyAlignment="1">
      <alignment horizontal="center" vertical="center" wrapText="1"/>
    </xf>
    <xf numFmtId="0" fontId="4" fillId="15" borderId="1" xfId="0" applyFont="1" applyFill="1" applyBorder="1" applyAlignment="1">
      <alignment vertical="center" wrapText="1"/>
    </xf>
    <xf numFmtId="0" fontId="4" fillId="15" borderId="1" xfId="0" applyFont="1" applyFill="1" applyBorder="1" applyAlignment="1">
      <alignment horizontal="center" vertical="center" wrapText="1"/>
    </xf>
    <xf numFmtId="15" fontId="4" fillId="15" borderId="1" xfId="0" applyNumberFormat="1" applyFont="1" applyFill="1" applyBorder="1" applyAlignment="1">
      <alignment horizontal="center" vertical="center" wrapText="1"/>
    </xf>
    <xf numFmtId="0" fontId="4" fillId="15" borderId="1" xfId="5" applyFont="1" applyFill="1" applyBorder="1" applyAlignment="1">
      <alignment horizontal="justify" vertical="center" wrapText="1"/>
    </xf>
    <xf numFmtId="9" fontId="23" fillId="15" borderId="1" xfId="5" applyNumberFormat="1" applyFont="1" applyFill="1" applyBorder="1" applyAlignment="1">
      <alignment horizontal="center" vertical="center" wrapText="1"/>
    </xf>
    <xf numFmtId="0" fontId="31" fillId="15" borderId="1" xfId="5" applyFont="1" applyFill="1" applyBorder="1" applyAlignment="1">
      <alignment horizontal="center" vertical="top" wrapText="1"/>
    </xf>
    <xf numFmtId="0" fontId="26" fillId="15" borderId="1" xfId="0" applyFont="1" applyFill="1" applyBorder="1" applyAlignment="1">
      <alignment horizontal="justify" vertical="center" wrapText="1"/>
    </xf>
    <xf numFmtId="0" fontId="26" fillId="15" borderId="1" xfId="0" applyFont="1" applyFill="1" applyBorder="1" applyAlignment="1">
      <alignment horizontal="center" vertical="center" wrapText="1"/>
    </xf>
    <xf numFmtId="15" fontId="26" fillId="15" borderId="1" xfId="0" applyNumberFormat="1" applyFont="1" applyFill="1" applyBorder="1" applyAlignment="1">
      <alignment horizontal="center" vertical="center" wrapText="1"/>
    </xf>
    <xf numFmtId="0" fontId="27" fillId="15" borderId="1" xfId="5" applyFont="1" applyFill="1" applyBorder="1" applyAlignment="1">
      <alignment horizontal="left" vertical="center" wrapText="1"/>
    </xf>
    <xf numFmtId="0" fontId="35" fillId="15" borderId="1" xfId="8" applyFont="1" applyFill="1" applyBorder="1" applyAlignment="1">
      <alignment horizontal="center" vertical="center" wrapText="1"/>
    </xf>
    <xf numFmtId="0" fontId="4" fillId="15" borderId="1" xfId="5" applyFont="1" applyFill="1" applyBorder="1" applyAlignment="1">
      <alignment horizontal="justify" vertical="top" wrapText="1"/>
    </xf>
    <xf numFmtId="9" fontId="28" fillId="15" borderId="1" xfId="7" applyFont="1" applyFill="1" applyBorder="1" applyAlignment="1">
      <alignment horizontal="center" vertical="center" wrapText="1"/>
    </xf>
    <xf numFmtId="0" fontId="4" fillId="15" borderId="1" xfId="5" applyFont="1" applyFill="1" applyBorder="1" applyAlignment="1">
      <alignment horizontal="center" vertical="top" wrapText="1"/>
    </xf>
    <xf numFmtId="0" fontId="4" fillId="15" borderId="1" xfId="0" applyFont="1" applyFill="1" applyBorder="1" applyAlignment="1">
      <alignment horizontal="left" vertical="center" wrapText="1"/>
    </xf>
    <xf numFmtId="9" fontId="4" fillId="15" borderId="1" xfId="7" applyFont="1" applyFill="1" applyBorder="1" applyAlignment="1">
      <alignment horizontal="center" vertical="center" wrapText="1"/>
    </xf>
    <xf numFmtId="0" fontId="31" fillId="0" borderId="0" xfId="0" applyFont="1" applyFill="1" applyAlignment="1">
      <alignment horizontal="left" vertical="center"/>
    </xf>
    <xf numFmtId="0" fontId="27" fillId="0" borderId="0" xfId="1" applyFont="1" applyAlignment="1">
      <alignment horizontal="center" vertical="center" wrapText="1"/>
    </xf>
    <xf numFmtId="0" fontId="27" fillId="0" borderId="0" xfId="1" applyFont="1" applyAlignment="1">
      <alignment vertical="center" wrapText="1"/>
    </xf>
    <xf numFmtId="0" fontId="27" fillId="0" borderId="0" xfId="1" applyFont="1" applyAlignment="1">
      <alignment horizontal="left" vertical="center" wrapText="1"/>
    </xf>
    <xf numFmtId="9" fontId="27" fillId="0" borderId="0" xfId="6" applyFont="1" applyAlignment="1">
      <alignment horizontal="center" vertical="center" wrapText="1"/>
    </xf>
    <xf numFmtId="0" fontId="4" fillId="0" borderId="0" xfId="1" applyFont="1" applyFill="1" applyAlignment="1">
      <alignment vertical="center"/>
    </xf>
    <xf numFmtId="0" fontId="13" fillId="7" borderId="48" xfId="5" applyFont="1" applyFill="1" applyBorder="1" applyAlignment="1">
      <alignment horizontal="center" vertical="center" wrapText="1"/>
    </xf>
    <xf numFmtId="0" fontId="13" fillId="0" borderId="40" xfId="5" applyFont="1" applyFill="1" applyBorder="1" applyAlignment="1">
      <alignment horizontal="center" vertical="center" wrapText="1"/>
    </xf>
    <xf numFmtId="0" fontId="13" fillId="7" borderId="40" xfId="5" applyFont="1" applyFill="1" applyBorder="1" applyAlignment="1">
      <alignment horizontal="center" vertical="center" wrapText="1"/>
    </xf>
    <xf numFmtId="9" fontId="13" fillId="7" borderId="40" xfId="7" applyFont="1" applyFill="1" applyBorder="1" applyAlignment="1">
      <alignment horizontal="center" vertical="center" wrapText="1"/>
    </xf>
    <xf numFmtId="9" fontId="13" fillId="7" borderId="49" xfId="7" applyFont="1" applyFill="1" applyBorder="1" applyAlignment="1">
      <alignment horizontal="center" vertical="center" wrapText="1"/>
    </xf>
    <xf numFmtId="0" fontId="13" fillId="7" borderId="17" xfId="5" applyFont="1" applyFill="1" applyBorder="1" applyAlignment="1">
      <alignment horizontal="center" vertical="center" wrapText="1"/>
    </xf>
    <xf numFmtId="0" fontId="13" fillId="0" borderId="0" xfId="5" applyFont="1" applyFill="1" applyBorder="1" applyAlignment="1">
      <alignment horizontal="center" vertical="center" wrapText="1"/>
    </xf>
    <xf numFmtId="0" fontId="13" fillId="7" borderId="0" xfId="5" applyFont="1" applyFill="1" applyBorder="1" applyAlignment="1">
      <alignment horizontal="center" vertical="center" wrapText="1"/>
    </xf>
    <xf numFmtId="9" fontId="13" fillId="7" borderId="0" xfId="7" applyFont="1" applyFill="1" applyBorder="1" applyAlignment="1">
      <alignment horizontal="center" vertical="center" wrapText="1"/>
    </xf>
    <xf numFmtId="0" fontId="36" fillId="25" borderId="1" xfId="0" applyFont="1" applyFill="1" applyBorder="1" applyAlignment="1">
      <alignment vertical="center" wrapText="1"/>
    </xf>
    <xf numFmtId="0" fontId="37" fillId="0" borderId="0" xfId="0" applyFont="1"/>
    <xf numFmtId="0" fontId="38" fillId="26" borderId="1" xfId="16" applyNumberFormat="1" applyFont="1" applyFill="1" applyBorder="1" applyAlignment="1">
      <alignment horizontal="center" vertical="center" wrapText="1"/>
    </xf>
    <xf numFmtId="0" fontId="38" fillId="26" borderId="1" xfId="16" applyNumberFormat="1" applyFont="1" applyFill="1" applyBorder="1" applyAlignment="1">
      <alignment vertical="center" wrapText="1"/>
    </xf>
    <xf numFmtId="15" fontId="38" fillId="26" borderId="1" xfId="16" applyNumberFormat="1" applyFont="1" applyFill="1" applyBorder="1" applyAlignment="1">
      <alignment horizontal="center" vertical="center" wrapText="1"/>
    </xf>
    <xf numFmtId="0" fontId="38" fillId="26" borderId="1" xfId="16" applyNumberFormat="1" applyFont="1" applyFill="1" applyBorder="1" applyAlignment="1">
      <alignment horizontal="left" vertical="center" wrapText="1"/>
    </xf>
    <xf numFmtId="0" fontId="38" fillId="26" borderId="1" xfId="16" applyNumberFormat="1" applyFont="1" applyFill="1" applyBorder="1" applyAlignment="1">
      <alignment horizontal="justify" vertical="center" wrapText="1"/>
    </xf>
    <xf numFmtId="0" fontId="39" fillId="27" borderId="1" xfId="0" applyFont="1" applyFill="1" applyBorder="1" applyAlignment="1">
      <alignment horizontal="left" vertical="center" wrapText="1"/>
    </xf>
    <xf numFmtId="9" fontId="40" fillId="27" borderId="1" xfId="6" applyFont="1" applyFill="1" applyBorder="1" applyAlignment="1">
      <alignment horizontal="center" vertical="center" wrapText="1"/>
    </xf>
    <xf numFmtId="15" fontId="39" fillId="27" borderId="1" xfId="5" applyNumberFormat="1" applyFont="1" applyFill="1" applyBorder="1" applyAlignment="1">
      <alignment horizontal="center" vertical="center" wrapText="1"/>
    </xf>
    <xf numFmtId="15" fontId="39" fillId="27" borderId="2" xfId="5" applyNumberFormat="1" applyFont="1" applyFill="1" applyBorder="1" applyAlignment="1">
      <alignment horizontal="center" vertical="center" wrapText="1"/>
    </xf>
    <xf numFmtId="0" fontId="39" fillId="0" borderId="0" xfId="0" applyFont="1"/>
    <xf numFmtId="0" fontId="36" fillId="12" borderId="1" xfId="0" applyFont="1" applyFill="1" applyBorder="1" applyAlignment="1">
      <alignment vertical="center" wrapText="1"/>
    </xf>
    <xf numFmtId="0" fontId="38" fillId="28" borderId="1" xfId="13" applyFont="1" applyFill="1" applyBorder="1" applyAlignment="1">
      <alignment horizontal="center" vertical="center" wrapText="1"/>
    </xf>
    <xf numFmtId="0" fontId="38" fillId="28" borderId="1" xfId="13" applyFont="1" applyFill="1" applyBorder="1" applyAlignment="1">
      <alignment horizontal="left" vertical="center" wrapText="1"/>
    </xf>
    <xf numFmtId="15" fontId="38" fillId="28" borderId="1" xfId="13" applyNumberFormat="1" applyFont="1" applyFill="1" applyBorder="1" applyAlignment="1">
      <alignment horizontal="center" vertical="center" wrapText="1"/>
    </xf>
    <xf numFmtId="0" fontId="39" fillId="16" borderId="1" xfId="0" applyFont="1" applyFill="1" applyBorder="1" applyAlignment="1">
      <alignment horizontal="center" vertical="center" wrapText="1"/>
    </xf>
    <xf numFmtId="9" fontId="40" fillId="16" borderId="1" xfId="7" applyFont="1" applyFill="1" applyBorder="1" applyAlignment="1">
      <alignment horizontal="center" vertical="center" wrapText="1"/>
    </xf>
    <xf numFmtId="0" fontId="39" fillId="16" borderId="1" xfId="0" applyFont="1" applyFill="1" applyBorder="1" applyAlignment="1">
      <alignment horizontal="left" vertical="center" wrapText="1"/>
    </xf>
    <xf numFmtId="15" fontId="39" fillId="16" borderId="2" xfId="0" applyNumberFormat="1" applyFont="1" applyFill="1" applyBorder="1" applyAlignment="1">
      <alignment horizontal="center" vertical="center" wrapText="1"/>
    </xf>
    <xf numFmtId="0" fontId="36" fillId="11" borderId="1" xfId="0" applyFont="1" applyFill="1" applyBorder="1" applyAlignment="1">
      <alignment vertical="center" wrapText="1"/>
    </xf>
    <xf numFmtId="0" fontId="38" fillId="29" borderId="47" xfId="13" applyFont="1" applyFill="1" applyBorder="1" applyAlignment="1">
      <alignment horizontal="center" vertical="center" wrapText="1"/>
    </xf>
    <xf numFmtId="0" fontId="38" fillId="29" borderId="1" xfId="13" applyFont="1" applyFill="1" applyBorder="1" applyAlignment="1">
      <alignment vertical="center" wrapText="1"/>
    </xf>
    <xf numFmtId="0" fontId="38" fillId="29" borderId="1" xfId="13" applyFont="1" applyFill="1" applyBorder="1" applyAlignment="1">
      <alignment horizontal="center" vertical="center" wrapText="1"/>
    </xf>
    <xf numFmtId="15" fontId="38" fillId="29" borderId="1" xfId="16" applyNumberFormat="1" applyFont="1" applyFill="1" applyBorder="1" applyAlignment="1">
      <alignment horizontal="center" vertical="center" wrapText="1"/>
    </xf>
    <xf numFmtId="0" fontId="38" fillId="29" borderId="1" xfId="13" applyFont="1" applyFill="1" applyBorder="1" applyAlignment="1">
      <alignment horizontal="left" vertical="center" wrapText="1"/>
    </xf>
    <xf numFmtId="0" fontId="39" fillId="15" borderId="1" xfId="5" applyFont="1" applyFill="1" applyBorder="1" applyAlignment="1">
      <alignment horizontal="center" vertical="center" wrapText="1"/>
    </xf>
    <xf numFmtId="9" fontId="40" fillId="15" borderId="1" xfId="7" applyFont="1" applyFill="1" applyBorder="1" applyAlignment="1">
      <alignment horizontal="center" vertical="center" wrapText="1"/>
    </xf>
    <xf numFmtId="15" fontId="39" fillId="15" borderId="35" xfId="5" applyNumberFormat="1" applyFont="1" applyFill="1" applyBorder="1" applyAlignment="1">
      <alignment horizontal="center" vertical="center" wrapText="1"/>
    </xf>
    <xf numFmtId="15" fontId="39" fillId="15" borderId="2" xfId="5" applyNumberFormat="1" applyFont="1" applyFill="1" applyBorder="1" applyAlignment="1">
      <alignment horizontal="center" vertical="center" wrapText="1"/>
    </xf>
    <xf numFmtId="0" fontId="36" fillId="10" borderId="2" xfId="0" applyFont="1" applyFill="1" applyBorder="1" applyAlignment="1">
      <alignment vertical="center" wrapText="1"/>
    </xf>
    <xf numFmtId="0" fontId="38" fillId="30" borderId="1" xfId="13" applyFont="1" applyFill="1" applyBorder="1" applyAlignment="1">
      <alignment horizontal="center" vertical="center" wrapText="1"/>
    </xf>
    <xf numFmtId="0" fontId="38" fillId="30" borderId="1" xfId="13" applyFont="1" applyFill="1" applyBorder="1" applyAlignment="1">
      <alignment vertical="center" wrapText="1"/>
    </xf>
    <xf numFmtId="15" fontId="38" fillId="30" borderId="1" xfId="16" applyNumberFormat="1" applyFont="1" applyFill="1" applyBorder="1" applyAlignment="1">
      <alignment horizontal="center" vertical="center" wrapText="1"/>
    </xf>
    <xf numFmtId="0" fontId="38" fillId="30" borderId="1" xfId="13" applyFont="1" applyFill="1" applyBorder="1" applyAlignment="1">
      <alignment horizontal="left" vertical="center" wrapText="1"/>
    </xf>
    <xf numFmtId="0" fontId="39" fillId="14" borderId="1" xfId="5" applyFont="1" applyFill="1" applyBorder="1" applyAlignment="1">
      <alignment horizontal="center" vertical="center" wrapText="1"/>
    </xf>
    <xf numFmtId="9" fontId="40" fillId="14" borderId="1" xfId="7" applyFont="1" applyFill="1" applyBorder="1" applyAlignment="1">
      <alignment horizontal="center" vertical="center" wrapText="1"/>
    </xf>
    <xf numFmtId="9" fontId="39" fillId="14" borderId="1" xfId="7" applyFont="1" applyFill="1" applyBorder="1" applyAlignment="1">
      <alignment horizontal="left" vertical="center" wrapText="1"/>
    </xf>
    <xf numFmtId="15" fontId="39" fillId="14" borderId="2" xfId="0" applyNumberFormat="1" applyFont="1" applyFill="1" applyBorder="1" applyAlignment="1">
      <alignment horizontal="center" vertical="center" wrapText="1"/>
    </xf>
    <xf numFmtId="0" fontId="27" fillId="14" borderId="1" xfId="1" applyFont="1" applyFill="1" applyBorder="1" applyAlignment="1">
      <alignment horizontal="center" vertical="center" wrapText="1"/>
    </xf>
    <xf numFmtId="0" fontId="26" fillId="14" borderId="1" xfId="1" applyFont="1" applyFill="1" applyBorder="1" applyAlignment="1">
      <alignment vertical="center" wrapText="1"/>
    </xf>
    <xf numFmtId="15" fontId="27" fillId="14" borderId="1" xfId="10" applyNumberFormat="1" applyFont="1" applyFill="1" applyBorder="1" applyAlignment="1">
      <alignment horizontal="center" vertical="center" wrapText="1"/>
    </xf>
    <xf numFmtId="0" fontId="27" fillId="14" borderId="1" xfId="5" applyFont="1" applyFill="1" applyBorder="1" applyAlignment="1">
      <alignment horizontal="left" vertical="top" wrapText="1"/>
    </xf>
    <xf numFmtId="9" fontId="27" fillId="14" borderId="1" xfId="7" applyFont="1" applyFill="1" applyBorder="1" applyAlignment="1">
      <alignment horizontal="left" vertical="top" wrapText="1"/>
    </xf>
    <xf numFmtId="15" fontId="27" fillId="14" borderId="2" xfId="1" applyNumberFormat="1" applyFont="1" applyFill="1" applyBorder="1" applyAlignment="1">
      <alignment horizontal="center" vertical="center" wrapText="1"/>
    </xf>
    <xf numFmtId="0" fontId="36" fillId="9" borderId="2" xfId="0" applyFont="1" applyFill="1" applyBorder="1" applyAlignment="1">
      <alignment vertical="center" wrapText="1"/>
    </xf>
    <xf numFmtId="0" fontId="38" fillId="31" borderId="47" xfId="13" applyFont="1" applyFill="1" applyBorder="1" applyAlignment="1">
      <alignment horizontal="center" vertical="center" wrapText="1"/>
    </xf>
    <xf numFmtId="0" fontId="38" fillId="31" borderId="1" xfId="13" applyFont="1" applyFill="1" applyBorder="1" applyAlignment="1">
      <alignment vertical="center" wrapText="1"/>
    </xf>
    <xf numFmtId="0" fontId="38" fillId="31" borderId="1" xfId="13" applyFont="1" applyFill="1" applyBorder="1" applyAlignment="1">
      <alignment horizontal="center" vertical="center" wrapText="1"/>
    </xf>
    <xf numFmtId="0" fontId="38" fillId="31" borderId="1" xfId="13" applyFont="1" applyFill="1" applyBorder="1" applyAlignment="1">
      <alignment horizontal="left" vertical="center" wrapText="1"/>
    </xf>
    <xf numFmtId="0" fontId="27" fillId="13" borderId="1" xfId="0" applyFont="1" applyFill="1" applyBorder="1" applyAlignment="1">
      <alignment vertical="center" wrapText="1"/>
    </xf>
    <xf numFmtId="9" fontId="23" fillId="13" borderId="1" xfId="6" applyFont="1" applyFill="1" applyBorder="1" applyAlignment="1">
      <alignment horizontal="center" vertical="center" wrapText="1"/>
    </xf>
    <xf numFmtId="0" fontId="39" fillId="13" borderId="1" xfId="0" applyFont="1" applyFill="1" applyBorder="1" applyAlignment="1">
      <alignment vertical="center" wrapText="1"/>
    </xf>
    <xf numFmtId="0" fontId="39" fillId="13" borderId="2" xfId="0" applyFont="1" applyFill="1" applyBorder="1" applyAlignment="1">
      <alignment vertical="center" wrapText="1"/>
    </xf>
    <xf numFmtId="0" fontId="36" fillId="20" borderId="2" xfId="0" applyFont="1" applyFill="1" applyBorder="1" applyAlignment="1">
      <alignment vertical="center" wrapText="1"/>
    </xf>
    <xf numFmtId="0" fontId="38" fillId="32" borderId="47" xfId="13" applyFont="1" applyFill="1" applyBorder="1" applyAlignment="1">
      <alignment horizontal="center" vertical="center" wrapText="1"/>
    </xf>
    <xf numFmtId="0" fontId="38" fillId="32" borderId="1" xfId="13" applyFont="1" applyFill="1" applyBorder="1" applyAlignment="1">
      <alignment vertical="center" wrapText="1"/>
    </xf>
    <xf numFmtId="0" fontId="38" fillId="32" borderId="1" xfId="13" applyFont="1" applyFill="1" applyBorder="1" applyAlignment="1">
      <alignment horizontal="center" vertical="center" wrapText="1"/>
    </xf>
    <xf numFmtId="0" fontId="38" fillId="32" borderId="1" xfId="13" applyFont="1" applyFill="1" applyBorder="1" applyAlignment="1">
      <alignment horizontal="left" vertical="center" wrapText="1"/>
    </xf>
    <xf numFmtId="0" fontId="27" fillId="21" borderId="1" xfId="5" applyFont="1" applyFill="1" applyBorder="1" applyAlignment="1">
      <alignment vertical="top" wrapText="1"/>
    </xf>
    <xf numFmtId="15" fontId="39" fillId="21" borderId="35" xfId="0" applyNumberFormat="1" applyFont="1" applyFill="1" applyBorder="1" applyAlignment="1">
      <alignment horizontal="center" vertical="center" wrapText="1"/>
    </xf>
    <xf numFmtId="15" fontId="39" fillId="21" borderId="2" xfId="0" applyNumberFormat="1" applyFont="1" applyFill="1" applyBorder="1" applyAlignment="1">
      <alignment horizontal="center" vertical="center" wrapText="1"/>
    </xf>
    <xf numFmtId="0" fontId="39" fillId="21" borderId="1" xfId="0" applyFont="1" applyFill="1" applyBorder="1" applyAlignment="1">
      <alignment horizontal="left" vertical="top" wrapText="1"/>
    </xf>
    <xf numFmtId="0" fontId="25" fillId="21" borderId="47" xfId="13" applyFont="1" applyFill="1" applyBorder="1" applyAlignment="1">
      <alignment horizontal="center" vertical="center" wrapText="1"/>
    </xf>
    <xf numFmtId="0" fontId="26" fillId="21" borderId="1" xfId="13" applyFont="1" applyFill="1" applyBorder="1" applyAlignment="1">
      <alignment horizontal="center" vertical="center" wrapText="1"/>
    </xf>
    <xf numFmtId="166" fontId="26" fillId="21" borderId="1" xfId="13" applyNumberFormat="1" applyFont="1" applyFill="1" applyBorder="1" applyAlignment="1">
      <alignment horizontal="center" vertical="center" wrapText="1"/>
    </xf>
    <xf numFmtId="0" fontId="27" fillId="21" borderId="1" xfId="5" applyFont="1" applyFill="1" applyBorder="1" applyAlignment="1">
      <alignment vertical="center" wrapText="1"/>
    </xf>
    <xf numFmtId="0" fontId="27" fillId="21" borderId="1" xfId="0" applyFont="1" applyFill="1" applyBorder="1" applyAlignment="1">
      <alignment horizontal="center" vertical="center" wrapText="1"/>
    </xf>
    <xf numFmtId="15" fontId="4" fillId="21" borderId="2" xfId="0" applyNumberFormat="1" applyFont="1" applyFill="1" applyBorder="1" applyAlignment="1">
      <alignment horizontal="center" vertical="center" wrapText="1"/>
    </xf>
    <xf numFmtId="0" fontId="4" fillId="0" borderId="0" xfId="1" applyFont="1" applyAlignment="1">
      <alignment horizontal="center"/>
    </xf>
    <xf numFmtId="0" fontId="12" fillId="7" borderId="1" xfId="5" applyFont="1" applyFill="1" applyBorder="1" applyAlignment="1">
      <alignment horizontal="center" vertical="center" wrapText="1"/>
    </xf>
    <xf numFmtId="0" fontId="12" fillId="0" borderId="1" xfId="5" applyFont="1" applyFill="1" applyBorder="1" applyAlignment="1">
      <alignment horizontal="center" vertical="center" wrapText="1"/>
    </xf>
    <xf numFmtId="9" fontId="12" fillId="7" borderId="1" xfId="7" applyFont="1" applyFill="1" applyBorder="1" applyAlignment="1">
      <alignment horizontal="center" vertical="center" wrapText="1"/>
    </xf>
    <xf numFmtId="0" fontId="41" fillId="0" borderId="0" xfId="1" applyFont="1"/>
    <xf numFmtId="0" fontId="12" fillId="7" borderId="2" xfId="5" applyFont="1" applyFill="1" applyBorder="1" applyAlignment="1">
      <alignment horizontal="center" vertical="center" wrapText="1"/>
    </xf>
    <xf numFmtId="0" fontId="12" fillId="0" borderId="3" xfId="5" applyFont="1" applyFill="1" applyBorder="1" applyAlignment="1">
      <alignment horizontal="center" vertical="center" wrapText="1"/>
    </xf>
    <xf numFmtId="0" fontId="12" fillId="7" borderId="3" xfId="5" applyFont="1" applyFill="1" applyBorder="1" applyAlignment="1">
      <alignment horizontal="center" vertical="center" wrapText="1"/>
    </xf>
    <xf numFmtId="9" fontId="12" fillId="7" borderId="3" xfId="7" applyFont="1" applyFill="1" applyBorder="1" applyAlignment="1">
      <alignment horizontal="center" vertical="center" wrapText="1"/>
    </xf>
    <xf numFmtId="9" fontId="12" fillId="7" borderId="4" xfId="7" applyFont="1" applyFill="1" applyBorder="1" applyAlignment="1">
      <alignment horizontal="center" vertical="center" wrapText="1"/>
    </xf>
    <xf numFmtId="0" fontId="13" fillId="5" borderId="0" xfId="0" applyFont="1" applyFill="1" applyBorder="1" applyAlignment="1">
      <alignment horizontal="center" vertical="center" wrapText="1"/>
    </xf>
    <xf numFmtId="0" fontId="32" fillId="25" borderId="1" xfId="1" applyFont="1" applyFill="1" applyBorder="1" applyAlignment="1">
      <alignment vertical="center" wrapText="1"/>
    </xf>
    <xf numFmtId="0" fontId="27" fillId="27" borderId="1" xfId="5" applyFont="1" applyFill="1" applyBorder="1" applyAlignment="1">
      <alignment horizontal="center" vertical="center" wrapText="1"/>
    </xf>
    <xf numFmtId="0" fontId="27" fillId="27" borderId="1" xfId="10" applyFont="1" applyFill="1" applyBorder="1" applyAlignment="1">
      <alignment horizontal="center" vertical="center" wrapText="1"/>
    </xf>
    <xf numFmtId="15" fontId="27" fillId="27" borderId="1" xfId="10" applyNumberFormat="1" applyFont="1" applyFill="1" applyBorder="1" applyAlignment="1">
      <alignment horizontal="center" vertical="center" wrapText="1"/>
    </xf>
    <xf numFmtId="0" fontId="27" fillId="27" borderId="1" xfId="0" applyFont="1" applyFill="1" applyBorder="1" applyAlignment="1">
      <alignment horizontal="center" vertical="center" wrapText="1"/>
    </xf>
    <xf numFmtId="9" fontId="23" fillId="27" borderId="1" xfId="0" applyNumberFormat="1" applyFont="1" applyFill="1" applyBorder="1" applyAlignment="1">
      <alignment horizontal="center" vertical="center" wrapText="1"/>
    </xf>
    <xf numFmtId="15" fontId="27" fillId="27" borderId="1" xfId="5" applyNumberFormat="1" applyFont="1" applyFill="1" applyBorder="1" applyAlignment="1">
      <alignment horizontal="center" vertical="center" wrapText="1"/>
    </xf>
    <xf numFmtId="0" fontId="27" fillId="0" borderId="0" xfId="0" applyFont="1"/>
    <xf numFmtId="0" fontId="27" fillId="27" borderId="1" xfId="8" applyFont="1" applyFill="1" applyBorder="1" applyAlignment="1">
      <alignment horizontal="center" vertical="center" wrapText="1"/>
    </xf>
    <xf numFmtId="0" fontId="27" fillId="27" borderId="1" xfId="1" applyFont="1" applyFill="1" applyBorder="1" applyAlignment="1">
      <alignment horizontal="center" vertical="center" wrapText="1"/>
    </xf>
    <xf numFmtId="9" fontId="23" fillId="27" borderId="1" xfId="6" applyFont="1" applyFill="1" applyBorder="1" applyAlignment="1">
      <alignment horizontal="center" vertical="center" wrapText="1"/>
    </xf>
    <xf numFmtId="0" fontId="23" fillId="27" borderId="1" xfId="1" applyFont="1" applyFill="1" applyBorder="1" applyAlignment="1">
      <alignment horizontal="center" vertical="center" wrapText="1"/>
    </xf>
    <xf numFmtId="0" fontId="27" fillId="0" borderId="0" xfId="1" applyFont="1"/>
    <xf numFmtId="0" fontId="27" fillId="27" borderId="1" xfId="1" applyFont="1" applyFill="1" applyBorder="1" applyAlignment="1">
      <alignment horizontal="left" vertical="center" wrapText="1"/>
    </xf>
    <xf numFmtId="9" fontId="23" fillId="27" borderId="1" xfId="1" applyNumberFormat="1" applyFont="1" applyFill="1" applyBorder="1" applyAlignment="1">
      <alignment horizontal="center" vertical="center" wrapText="1"/>
    </xf>
    <xf numFmtId="0" fontId="27" fillId="27" borderId="1" xfId="10" applyFont="1" applyFill="1" applyBorder="1" applyAlignment="1">
      <alignment vertical="center" wrapText="1"/>
    </xf>
    <xf numFmtId="0" fontId="23" fillId="27" borderId="1" xfId="0" applyFont="1" applyFill="1" applyBorder="1" applyAlignment="1">
      <alignment horizontal="center" vertical="center" wrapText="1"/>
    </xf>
    <xf numFmtId="0" fontId="27" fillId="27" borderId="1" xfId="0" applyFont="1" applyFill="1" applyBorder="1" applyAlignment="1">
      <alignment horizontal="left" vertical="center" wrapText="1"/>
    </xf>
    <xf numFmtId="9" fontId="28" fillId="27" borderId="1" xfId="6" applyFont="1" applyFill="1" applyBorder="1" applyAlignment="1">
      <alignment horizontal="center" vertical="center" wrapText="1"/>
    </xf>
    <xf numFmtId="0" fontId="32" fillId="12" borderId="1" xfId="1" applyFont="1" applyFill="1" applyBorder="1" applyAlignment="1">
      <alignment vertical="center" wrapText="1"/>
    </xf>
    <xf numFmtId="0" fontId="27" fillId="16" borderId="1" xfId="1" applyFont="1" applyFill="1" applyBorder="1" applyAlignment="1">
      <alignment horizontal="center" vertical="center" wrapText="1"/>
    </xf>
    <xf numFmtId="0" fontId="27" fillId="16" borderId="0" xfId="1" applyFont="1" applyFill="1" applyAlignment="1">
      <alignment horizontal="center" vertical="center" wrapText="1"/>
    </xf>
    <xf numFmtId="15" fontId="27" fillId="16" borderId="1" xfId="10" applyNumberFormat="1" applyFont="1" applyFill="1" applyBorder="1" applyAlignment="1">
      <alignment horizontal="center" vertical="center" wrapText="1"/>
    </xf>
    <xf numFmtId="0" fontId="27" fillId="16" borderId="1" xfId="5" applyFont="1" applyFill="1" applyBorder="1" applyAlignment="1">
      <alignment vertical="top" wrapText="1"/>
    </xf>
    <xf numFmtId="9" fontId="23" fillId="16" borderId="1" xfId="1" applyNumberFormat="1" applyFont="1" applyFill="1" applyBorder="1" applyAlignment="1">
      <alignment horizontal="center" vertical="center" wrapText="1"/>
    </xf>
    <xf numFmtId="0" fontId="27" fillId="16" borderId="1" xfId="1" applyFont="1" applyFill="1" applyBorder="1" applyAlignment="1">
      <alignment horizontal="left" vertical="top" wrapText="1"/>
    </xf>
    <xf numFmtId="15" fontId="27" fillId="16" borderId="1" xfId="1" applyNumberFormat="1" applyFont="1" applyFill="1" applyBorder="1" applyAlignment="1">
      <alignment horizontal="center" vertical="center" wrapText="1"/>
    </xf>
    <xf numFmtId="0" fontId="4" fillId="16" borderId="1" xfId="0" applyFont="1" applyFill="1" applyBorder="1" applyAlignment="1">
      <alignment horizontal="center" vertical="center" wrapText="1"/>
    </xf>
    <xf numFmtId="15" fontId="4" fillId="16" borderId="1" xfId="10" applyNumberFormat="1" applyFont="1" applyFill="1" applyBorder="1" applyAlignment="1">
      <alignment horizontal="center" vertical="center" wrapText="1"/>
    </xf>
    <xf numFmtId="0" fontId="4" fillId="16" borderId="1" xfId="5" applyFont="1" applyFill="1" applyBorder="1" applyAlignment="1">
      <alignment horizontal="center" vertical="center" wrapText="1"/>
    </xf>
    <xf numFmtId="9" fontId="28" fillId="16" borderId="1" xfId="7" applyFont="1" applyFill="1" applyBorder="1" applyAlignment="1">
      <alignment horizontal="center" vertical="center" wrapText="1"/>
    </xf>
    <xf numFmtId="0" fontId="4" fillId="16" borderId="1" xfId="0" applyFont="1" applyFill="1" applyBorder="1" applyAlignment="1">
      <alignment horizontal="left" vertical="top" wrapText="1"/>
    </xf>
    <xf numFmtId="15" fontId="4" fillId="16" borderId="1" xfId="0" applyNumberFormat="1" applyFont="1" applyFill="1" applyBorder="1" applyAlignment="1">
      <alignment horizontal="center" vertical="center" wrapText="1"/>
    </xf>
    <xf numFmtId="0" fontId="27" fillId="16" borderId="1" xfId="8" applyFont="1" applyFill="1" applyBorder="1" applyAlignment="1">
      <alignment horizontal="center" vertical="center" wrapText="1"/>
    </xf>
    <xf numFmtId="0" fontId="26" fillId="16" borderId="1" xfId="0" applyFont="1" applyFill="1" applyBorder="1" applyAlignment="1">
      <alignment horizontal="center" vertical="center" wrapText="1"/>
    </xf>
    <xf numFmtId="0" fontId="42" fillId="16" borderId="1" xfId="13" applyFont="1" applyFill="1" applyBorder="1" applyAlignment="1">
      <alignment horizontal="center" vertical="center" wrapText="1"/>
    </xf>
    <xf numFmtId="166" fontId="25" fillId="16" borderId="1" xfId="10" applyNumberFormat="1" applyFont="1" applyFill="1" applyBorder="1" applyAlignment="1">
      <alignment horizontal="center" vertical="center" wrapText="1"/>
    </xf>
    <xf numFmtId="0" fontId="27" fillId="16" borderId="1" xfId="5" applyFont="1" applyFill="1" applyBorder="1" applyAlignment="1">
      <alignment vertical="center" wrapText="1"/>
    </xf>
    <xf numFmtId="0" fontId="32" fillId="11" borderId="1" xfId="1" applyFont="1" applyFill="1" applyBorder="1" applyAlignment="1">
      <alignment vertical="center" wrapText="1"/>
    </xf>
    <xf numFmtId="15" fontId="4" fillId="15" borderId="1" xfId="10" applyNumberFormat="1" applyFont="1" applyFill="1" applyBorder="1" applyAlignment="1">
      <alignment horizontal="center" vertical="center" wrapText="1"/>
    </xf>
    <xf numFmtId="9" fontId="28" fillId="15" borderId="1" xfId="5" applyNumberFormat="1" applyFont="1" applyFill="1" applyBorder="1" applyAlignment="1">
      <alignment horizontal="center" vertical="center" wrapText="1"/>
    </xf>
    <xf numFmtId="0" fontId="27" fillId="15" borderId="1" xfId="13" applyFont="1" applyFill="1" applyBorder="1" applyAlignment="1">
      <alignment horizontal="center" vertical="center" wrapText="1"/>
    </xf>
    <xf numFmtId="15" fontId="27" fillId="15" borderId="1" xfId="10" applyNumberFormat="1" applyFont="1" applyFill="1" applyBorder="1" applyAlignment="1">
      <alignment horizontal="center" vertical="center" wrapText="1"/>
    </xf>
    <xf numFmtId="0" fontId="27" fillId="15" borderId="1" xfId="8" applyFont="1" applyFill="1" applyBorder="1" applyAlignment="1">
      <alignment horizontal="center" vertical="center" wrapText="1"/>
    </xf>
    <xf numFmtId="0" fontId="4" fillId="15" borderId="1" xfId="0" applyFont="1" applyFill="1" applyBorder="1" applyAlignment="1">
      <alignment horizontal="left" vertical="top" wrapText="1"/>
    </xf>
    <xf numFmtId="9" fontId="28" fillId="15" borderId="1" xfId="6" applyFont="1" applyFill="1" applyBorder="1" applyAlignment="1">
      <alignment horizontal="center" vertical="center" wrapText="1"/>
    </xf>
    <xf numFmtId="0" fontId="28" fillId="15" borderId="1" xfId="0" applyFont="1" applyFill="1" applyBorder="1" applyAlignment="1">
      <alignment horizontal="left" vertical="top" wrapText="1"/>
    </xf>
    <xf numFmtId="15" fontId="27" fillId="15" borderId="1" xfId="5" applyNumberFormat="1"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15" fontId="4" fillId="15" borderId="1" xfId="5" applyNumberFormat="1" applyFont="1" applyFill="1" applyBorder="1" applyAlignment="1">
      <alignment horizontal="center" vertical="center" wrapText="1"/>
    </xf>
    <xf numFmtId="0" fontId="32" fillId="10" borderId="1" xfId="1" applyFont="1" applyFill="1" applyBorder="1" applyAlignment="1">
      <alignment vertical="center" wrapText="1"/>
    </xf>
    <xf numFmtId="0" fontId="27" fillId="14" borderId="1" xfId="13" applyFont="1" applyFill="1" applyBorder="1" applyAlignment="1">
      <alignment horizontal="center" vertical="center" wrapText="1"/>
    </xf>
    <xf numFmtId="0" fontId="26" fillId="14" borderId="1" xfId="13" applyFont="1" applyFill="1" applyBorder="1" applyAlignment="1">
      <alignment vertical="center" wrapText="1"/>
    </xf>
    <xf numFmtId="9" fontId="23" fillId="14" borderId="1" xfId="5" applyNumberFormat="1" applyFont="1" applyFill="1" applyBorder="1" applyAlignment="1">
      <alignment horizontal="center" vertical="center" wrapText="1"/>
    </xf>
    <xf numFmtId="0" fontId="27" fillId="14" borderId="1" xfId="5" applyFont="1" applyFill="1" applyBorder="1" applyAlignment="1">
      <alignment horizontal="center" vertical="top" wrapText="1"/>
    </xf>
    <xf numFmtId="0" fontId="27" fillId="14" borderId="1" xfId="0" applyFont="1" applyFill="1" applyBorder="1" applyAlignment="1">
      <alignment horizontal="center" vertical="center" wrapText="1"/>
    </xf>
    <xf numFmtId="9" fontId="23" fillId="14" borderId="1" xfId="6" applyFont="1" applyFill="1" applyBorder="1" applyAlignment="1">
      <alignment horizontal="center" vertical="center" wrapText="1"/>
    </xf>
    <xf numFmtId="0" fontId="32" fillId="33" borderId="1" xfId="0" applyFont="1" applyFill="1" applyBorder="1" applyAlignment="1">
      <alignment vertical="center" wrapText="1"/>
    </xf>
    <xf numFmtId="0" fontId="27" fillId="13" borderId="1" xfId="0" applyFont="1" applyFill="1" applyBorder="1" applyAlignment="1">
      <alignment horizontal="center" vertical="center" wrapText="1"/>
    </xf>
    <xf numFmtId="15" fontId="27" fillId="13" borderId="1" xfId="10" applyNumberFormat="1" applyFont="1" applyFill="1" applyBorder="1" applyAlignment="1">
      <alignment horizontal="center" vertical="center" wrapText="1"/>
    </xf>
    <xf numFmtId="14" fontId="4" fillId="13" borderId="1" xfId="0" applyNumberFormat="1" applyFont="1" applyFill="1" applyBorder="1" applyAlignment="1">
      <alignment horizontal="center" vertical="center" wrapText="1"/>
    </xf>
    <xf numFmtId="9" fontId="28" fillId="13" borderId="1" xfId="0" applyNumberFormat="1" applyFont="1" applyFill="1" applyBorder="1" applyAlignment="1">
      <alignment horizontal="center" vertical="center" wrapText="1"/>
    </xf>
    <xf numFmtId="0" fontId="26" fillId="13" borderId="5" xfId="0" applyFont="1" applyFill="1" applyBorder="1" applyAlignment="1">
      <alignment horizontal="center" vertical="center" wrapText="1"/>
    </xf>
    <xf numFmtId="9" fontId="28" fillId="13" borderId="1" xfId="6" applyFont="1" applyFill="1" applyBorder="1" applyAlignment="1">
      <alignment horizontal="center" vertical="center" wrapText="1"/>
    </xf>
    <xf numFmtId="0" fontId="4" fillId="0" borderId="7" xfId="1" applyFont="1" applyBorder="1"/>
    <xf numFmtId="0" fontId="28" fillId="0" borderId="0" xfId="1" applyFont="1"/>
    <xf numFmtId="0" fontId="4" fillId="2" borderId="0" xfId="1" applyFont="1" applyFill="1"/>
    <xf numFmtId="0" fontId="29" fillId="0" borderId="6" xfId="0" applyFont="1" applyFill="1" applyBorder="1" applyAlignment="1">
      <alignment horizontal="justify" vertical="center" wrapText="1"/>
    </xf>
    <xf numFmtId="9" fontId="29" fillId="0" borderId="6" xfId="17" applyNumberFormat="1" applyFont="1" applyFill="1" applyBorder="1" applyAlignment="1">
      <alignment horizontal="center" vertical="center" wrapText="1"/>
    </xf>
    <xf numFmtId="0" fontId="4" fillId="0" borderId="0" xfId="1" applyFont="1" applyAlignment="1">
      <alignment vertical="center"/>
    </xf>
    <xf numFmtId="0" fontId="13" fillId="7" borderId="47" xfId="5" applyFont="1" applyFill="1" applyBorder="1" applyAlignment="1">
      <alignment horizontal="center" vertical="center" wrapText="1"/>
    </xf>
    <xf numFmtId="9" fontId="13" fillId="7" borderId="35" xfId="7" applyFont="1" applyFill="1" applyBorder="1" applyAlignment="1">
      <alignment horizontal="center" vertical="center" wrapText="1"/>
    </xf>
    <xf numFmtId="0" fontId="43" fillId="0" borderId="0" xfId="0" applyFont="1"/>
    <xf numFmtId="0" fontId="13" fillId="7" borderId="45" xfId="5" applyFont="1" applyFill="1" applyBorder="1" applyAlignment="1">
      <alignment horizontal="center" vertical="center" wrapText="1"/>
    </xf>
    <xf numFmtId="0" fontId="13" fillId="7" borderId="3" xfId="5" applyFont="1" applyFill="1" applyBorder="1" applyAlignment="1">
      <alignment horizontal="center" vertical="center" wrapText="1"/>
    </xf>
    <xf numFmtId="9" fontId="13" fillId="7" borderId="3" xfId="7" applyFont="1" applyFill="1" applyBorder="1" applyAlignment="1">
      <alignment horizontal="center" vertical="center" wrapText="1"/>
    </xf>
    <xf numFmtId="9" fontId="13" fillId="7" borderId="53" xfId="7" applyFont="1" applyFill="1" applyBorder="1" applyAlignment="1">
      <alignment horizontal="center" vertical="center" wrapText="1"/>
    </xf>
    <xf numFmtId="0" fontId="32" fillId="25" borderId="1" xfId="0" applyFont="1" applyFill="1" applyBorder="1" applyAlignment="1">
      <alignment vertical="center" wrapText="1"/>
    </xf>
    <xf numFmtId="0" fontId="27" fillId="27" borderId="47" xfId="5" applyFont="1" applyFill="1" applyBorder="1" applyAlignment="1">
      <alignment horizontal="center" vertical="center" wrapText="1"/>
    </xf>
    <xf numFmtId="0" fontId="35" fillId="27" borderId="1" xfId="8" applyFont="1" applyFill="1" applyBorder="1" applyAlignment="1">
      <alignment horizontal="justify" vertical="center" wrapText="1"/>
    </xf>
    <xf numFmtId="0" fontId="27" fillId="27" borderId="1" xfId="0" applyFont="1" applyFill="1" applyBorder="1" applyAlignment="1">
      <alignment horizontal="justify" vertical="center" wrapText="1"/>
    </xf>
    <xf numFmtId="0" fontId="27" fillId="27" borderId="1" xfId="0" applyFont="1" applyFill="1" applyBorder="1" applyAlignment="1">
      <alignment vertical="center" wrapText="1"/>
    </xf>
    <xf numFmtId="15" fontId="27" fillId="27" borderId="2" xfId="5" applyNumberFormat="1" applyFont="1" applyFill="1" applyBorder="1" applyAlignment="1">
      <alignment horizontal="center" vertical="center" wrapText="1"/>
    </xf>
    <xf numFmtId="0" fontId="27" fillId="27" borderId="47" xfId="0" applyFont="1" applyFill="1" applyBorder="1" applyAlignment="1">
      <alignment horizontal="center" vertical="center" wrapText="1"/>
    </xf>
    <xf numFmtId="0" fontId="26" fillId="27" borderId="1" xfId="0" applyFont="1" applyFill="1" applyBorder="1" applyAlignment="1">
      <alignment horizontal="justify" vertical="center" wrapText="1"/>
    </xf>
    <xf numFmtId="0" fontId="26" fillId="27" borderId="1" xfId="0" applyFont="1" applyFill="1" applyBorder="1" applyAlignment="1">
      <alignment horizontal="left" vertical="center" wrapText="1"/>
    </xf>
    <xf numFmtId="0" fontId="4" fillId="27" borderId="1" xfId="8" applyFont="1" applyFill="1" applyBorder="1" applyAlignment="1">
      <alignment horizontal="left" vertical="center" wrapText="1"/>
    </xf>
    <xf numFmtId="0" fontId="27" fillId="27" borderId="1" xfId="0" applyFont="1" applyFill="1" applyBorder="1" applyAlignment="1">
      <alignment horizontal="center" vertical="top" wrapText="1"/>
    </xf>
    <xf numFmtId="0" fontId="27" fillId="27" borderId="1" xfId="10" applyFont="1" applyFill="1" applyBorder="1" applyAlignment="1">
      <alignment horizontal="justify" vertical="center" wrapText="1"/>
    </xf>
    <xf numFmtId="0" fontId="27" fillId="27" borderId="5" xfId="0" applyFont="1" applyFill="1" applyBorder="1" applyAlignment="1">
      <alignment horizontal="center" vertical="top" wrapText="1"/>
    </xf>
    <xf numFmtId="9" fontId="23" fillId="27" borderId="5" xfId="0" applyNumberFormat="1" applyFont="1" applyFill="1" applyBorder="1" applyAlignment="1">
      <alignment horizontal="center" vertical="center" wrapText="1"/>
    </xf>
    <xf numFmtId="0" fontId="27" fillId="27" borderId="5" xfId="0" applyFont="1" applyFill="1" applyBorder="1" applyAlignment="1">
      <alignment horizontal="center" vertical="center" wrapText="1"/>
    </xf>
    <xf numFmtId="15" fontId="27" fillId="27" borderId="19" xfId="5" applyNumberFormat="1" applyFont="1" applyFill="1" applyBorder="1" applyAlignment="1">
      <alignment horizontal="center" vertical="center" wrapText="1"/>
    </xf>
    <xf numFmtId="0" fontId="27" fillId="27" borderId="54" xfId="0" applyFont="1" applyFill="1" applyBorder="1" applyAlignment="1">
      <alignment horizontal="justify" vertical="top" wrapText="1"/>
    </xf>
    <xf numFmtId="9" fontId="23" fillId="27" borderId="54" xfId="0" applyNumberFormat="1" applyFont="1" applyFill="1" applyBorder="1" applyAlignment="1">
      <alignment horizontal="center" vertical="center" wrapText="1"/>
    </xf>
    <xf numFmtId="0" fontId="27" fillId="27" borderId="54" xfId="0" applyFont="1" applyFill="1" applyBorder="1" applyAlignment="1">
      <alignment horizontal="center" vertical="center" wrapText="1"/>
    </xf>
    <xf numFmtId="15" fontId="27" fillId="27" borderId="22" xfId="5" applyNumberFormat="1" applyFont="1" applyFill="1" applyBorder="1" applyAlignment="1">
      <alignment horizontal="center" vertical="center" wrapText="1"/>
    </xf>
    <xf numFmtId="0" fontId="4" fillId="0" borderId="0" xfId="0" applyFont="1" applyAlignment="1">
      <alignment horizontal="center"/>
    </xf>
    <xf numFmtId="0" fontId="4" fillId="0" borderId="0" xfId="0" applyFont="1" applyFill="1" applyBorder="1"/>
    <xf numFmtId="0" fontId="45" fillId="21" borderId="1" xfId="0" applyFont="1" applyFill="1" applyBorder="1" applyAlignment="1">
      <alignment horizontal="center" vertical="center" wrapText="1"/>
    </xf>
    <xf numFmtId="0" fontId="45" fillId="21" borderId="35" xfId="0" applyFont="1" applyFill="1" applyBorder="1" applyAlignment="1">
      <alignment horizontal="center" vertical="center" wrapText="1"/>
    </xf>
    <xf numFmtId="0" fontId="45" fillId="21" borderId="58" xfId="0" applyFont="1" applyFill="1" applyBorder="1" applyAlignment="1">
      <alignment horizontal="center" vertical="center" wrapText="1"/>
    </xf>
    <xf numFmtId="0" fontId="45" fillId="21" borderId="1" xfId="0" applyFont="1" applyFill="1" applyBorder="1" applyAlignment="1">
      <alignment horizontal="center" vertical="center"/>
    </xf>
    <xf numFmtId="0" fontId="45" fillId="21" borderId="6" xfId="0" applyFont="1" applyFill="1" applyBorder="1" applyAlignment="1">
      <alignment horizontal="center" vertical="center" wrapText="1"/>
    </xf>
    <xf numFmtId="0" fontId="45" fillId="2" borderId="1" xfId="0" applyFont="1" applyFill="1" applyBorder="1" applyAlignment="1">
      <alignment horizontal="center" vertical="center"/>
    </xf>
    <xf numFmtId="0" fontId="43" fillId="2" borderId="1" xfId="0" applyFont="1" applyFill="1" applyBorder="1" applyAlignment="1">
      <alignment horizontal="left" vertical="center" wrapText="1"/>
    </xf>
    <xf numFmtId="0" fontId="43" fillId="2" borderId="1" xfId="0" applyFont="1" applyFill="1" applyBorder="1" applyAlignment="1">
      <alignment vertical="center" wrapText="1"/>
    </xf>
    <xf numFmtId="0" fontId="43" fillId="2" borderId="1" xfId="0" applyFont="1" applyFill="1" applyBorder="1" applyAlignment="1">
      <alignment horizontal="center" vertical="center" wrapText="1"/>
    </xf>
    <xf numFmtId="0" fontId="43" fillId="2" borderId="1" xfId="0" applyFont="1" applyFill="1" applyBorder="1" applyAlignment="1">
      <alignment horizontal="left" wrapText="1"/>
    </xf>
    <xf numFmtId="14" fontId="43" fillId="2" borderId="1" xfId="0" applyNumberFormat="1" applyFont="1" applyFill="1" applyBorder="1" applyAlignment="1">
      <alignment horizontal="left" vertical="center" wrapText="1"/>
    </xf>
    <xf numFmtId="14" fontId="43" fillId="2" borderId="2" xfId="0" applyNumberFormat="1" applyFont="1" applyFill="1" applyBorder="1" applyAlignment="1">
      <alignment horizontal="left" vertical="center" wrapText="1"/>
    </xf>
    <xf numFmtId="9" fontId="43" fillId="2" borderId="1" xfId="0" applyNumberFormat="1" applyFont="1" applyFill="1" applyBorder="1" applyAlignment="1">
      <alignment horizontal="left" wrapText="1"/>
    </xf>
    <xf numFmtId="0" fontId="45" fillId="35" borderId="1" xfId="0" applyFont="1" applyFill="1" applyBorder="1" applyAlignment="1">
      <alignment horizontal="center" vertical="center"/>
    </xf>
    <xf numFmtId="0" fontId="43" fillId="35" borderId="1" xfId="0" applyFont="1" applyFill="1" applyBorder="1" applyAlignment="1">
      <alignment horizontal="left" vertical="center" wrapText="1"/>
    </xf>
    <xf numFmtId="0" fontId="43" fillId="35" borderId="1" xfId="0" applyFont="1" applyFill="1" applyBorder="1" applyAlignment="1">
      <alignment vertical="center" wrapText="1"/>
    </xf>
    <xf numFmtId="0" fontId="43" fillId="35" borderId="1" xfId="0" applyFont="1" applyFill="1" applyBorder="1" applyAlignment="1">
      <alignment horizontal="center" vertical="center" wrapText="1"/>
    </xf>
    <xf numFmtId="0" fontId="43" fillId="35" borderId="1" xfId="0" applyFont="1" applyFill="1" applyBorder="1" applyAlignment="1">
      <alignment horizontal="left" wrapText="1"/>
    </xf>
    <xf numFmtId="0" fontId="43" fillId="35" borderId="1" xfId="0" applyFont="1" applyFill="1" applyBorder="1" applyAlignment="1">
      <alignment vertical="center"/>
    </xf>
    <xf numFmtId="9" fontId="43" fillId="35" borderId="1" xfId="0" applyNumberFormat="1" applyFont="1" applyFill="1" applyBorder="1" applyAlignment="1">
      <alignment horizontal="left" wrapText="1"/>
    </xf>
    <xf numFmtId="0" fontId="45" fillId="2" borderId="47" xfId="0" applyFont="1" applyFill="1" applyBorder="1" applyAlignment="1">
      <alignment horizontal="center" vertical="center" wrapText="1"/>
    </xf>
    <xf numFmtId="0" fontId="43" fillId="2" borderId="1" xfId="0" applyFont="1" applyFill="1" applyBorder="1" applyAlignment="1">
      <alignment vertical="center"/>
    </xf>
    <xf numFmtId="0" fontId="28" fillId="0" borderId="0" xfId="0" applyFont="1" applyFill="1" applyBorder="1" applyAlignment="1">
      <alignment horizontal="center" vertical="center"/>
    </xf>
    <xf numFmtId="0" fontId="28" fillId="0" borderId="1" xfId="0" applyFont="1" applyBorder="1" applyAlignment="1">
      <alignment horizontal="center"/>
    </xf>
    <xf numFmtId="0" fontId="28" fillId="0" borderId="0" xfId="0" applyFont="1" applyFill="1" applyBorder="1" applyAlignment="1">
      <alignment horizontal="center"/>
    </xf>
    <xf numFmtId="0" fontId="0" fillId="0" borderId="0" xfId="0" applyFill="1" applyBorder="1" applyAlignment="1">
      <alignment horizontal="center"/>
    </xf>
    <xf numFmtId="14" fontId="46" fillId="0" borderId="59" xfId="0" applyNumberFormat="1" applyFont="1" applyBorder="1" applyAlignment="1">
      <alignment horizontal="center" vertical="center" wrapText="1"/>
    </xf>
    <xf numFmtId="14" fontId="46" fillId="0" borderId="60" xfId="0" applyNumberFormat="1" applyFont="1" applyBorder="1" applyAlignment="1">
      <alignment horizontal="center" vertical="center" wrapText="1"/>
    </xf>
    <xf numFmtId="0" fontId="47" fillId="0" borderId="61" xfId="0" applyFont="1" applyBorder="1" applyAlignment="1">
      <alignment vertical="center" wrapText="1"/>
    </xf>
    <xf numFmtId="0" fontId="4" fillId="0" borderId="0" xfId="0" applyFont="1" applyFill="1" applyBorder="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14" fontId="17" fillId="0" borderId="11" xfId="0" applyNumberFormat="1" applyFont="1" applyBorder="1" applyAlignment="1">
      <alignment vertical="center" wrapText="1"/>
    </xf>
    <xf numFmtId="0" fontId="13" fillId="5" borderId="63" xfId="0" applyFont="1" applyFill="1" applyBorder="1" applyAlignment="1">
      <alignment horizontal="center" vertical="center" wrapText="1"/>
    </xf>
    <xf numFmtId="0" fontId="13" fillId="5" borderId="64" xfId="0" applyFont="1" applyFill="1" applyBorder="1" applyAlignment="1">
      <alignment horizontal="center" vertical="center" wrapText="1"/>
    </xf>
    <xf numFmtId="0" fontId="48" fillId="0" borderId="1" xfId="25" applyBorder="1"/>
    <xf numFmtId="0" fontId="30" fillId="23" borderId="1" xfId="22" applyFont="1" applyFill="1" applyBorder="1" applyAlignment="1">
      <alignment horizontal="center" vertical="center"/>
    </xf>
    <xf numFmtId="0" fontId="30" fillId="23" borderId="34" xfId="22" applyFont="1" applyFill="1" applyBorder="1" applyAlignment="1">
      <alignment horizontal="center" vertical="center" wrapText="1"/>
    </xf>
    <xf numFmtId="0" fontId="30" fillId="23" borderId="1" xfId="22" applyFont="1" applyFill="1" applyBorder="1" applyAlignment="1">
      <alignment horizontal="center" vertical="center" wrapText="1"/>
    </xf>
    <xf numFmtId="0" fontId="49"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0" fillId="41" borderId="1" xfId="0" applyFont="1" applyFill="1" applyBorder="1" applyAlignment="1">
      <alignment vertical="center" wrapText="1"/>
    </xf>
    <xf numFmtId="0" fontId="24" fillId="41" borderId="1" xfId="0" applyFont="1" applyFill="1" applyBorder="1" applyAlignment="1">
      <alignment horizontal="center" vertical="center"/>
    </xf>
    <xf numFmtId="10" fontId="24" fillId="41" borderId="1" xfId="0" applyNumberFormat="1" applyFont="1" applyFill="1" applyBorder="1" applyAlignment="1">
      <alignment horizontal="center" vertical="center"/>
    </xf>
    <xf numFmtId="0" fontId="30" fillId="41" borderId="1" xfId="0" applyFont="1" applyFill="1" applyBorder="1" applyAlignment="1">
      <alignment vertical="center"/>
    </xf>
    <xf numFmtId="9" fontId="1" fillId="36" borderId="1" xfId="0" applyNumberFormat="1" applyFont="1" applyFill="1" applyBorder="1" applyAlignment="1">
      <alignment horizontal="center" vertical="center" wrapText="1"/>
    </xf>
    <xf numFmtId="9" fontId="1" fillId="22"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0" fillId="0" borderId="0" xfId="0"/>
    <xf numFmtId="10" fontId="25" fillId="36" borderId="1" xfId="0" applyNumberFormat="1" applyFont="1" applyFill="1" applyBorder="1" applyAlignment="1">
      <alignment horizontal="center" vertical="center"/>
    </xf>
    <xf numFmtId="0" fontId="4"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9" fontId="0" fillId="2" borderId="1" xfId="0" applyNumberForma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0" fontId="6" fillId="2" borderId="1" xfId="3" applyFill="1" applyBorder="1" applyAlignment="1">
      <alignment vertical="center" wrapText="1"/>
    </xf>
    <xf numFmtId="0" fontId="0" fillId="2" borderId="1" xfId="0" applyFill="1" applyBorder="1" applyAlignment="1">
      <alignment wrapText="1"/>
    </xf>
    <xf numFmtId="0" fontId="0" fillId="2" borderId="5" xfId="0" applyFill="1" applyBorder="1" applyAlignment="1">
      <alignment wrapText="1"/>
    </xf>
    <xf numFmtId="0" fontId="6" fillId="2" borderId="5" xfId="3" applyFill="1" applyBorder="1" applyAlignment="1">
      <alignment wrapText="1"/>
    </xf>
    <xf numFmtId="9" fontId="0" fillId="2" borderId="5" xfId="0" applyNumberFormat="1" applyFill="1" applyBorder="1" applyAlignment="1">
      <alignment horizontal="center" vertical="center"/>
    </xf>
    <xf numFmtId="0" fontId="29" fillId="2" borderId="1" xfId="0" applyFont="1" applyFill="1" applyBorder="1" applyAlignment="1" applyProtection="1">
      <alignment horizontal="justify" vertical="center" wrapText="1"/>
      <protection locked="0"/>
    </xf>
    <xf numFmtId="9" fontId="0" fillId="2" borderId="1" xfId="0" applyNumberFormat="1" applyFill="1" applyBorder="1" applyAlignment="1">
      <alignment horizontal="center" vertical="center" wrapText="1"/>
    </xf>
    <xf numFmtId="0" fontId="0" fillId="2" borderId="1" xfId="0" applyFill="1" applyBorder="1"/>
    <xf numFmtId="0" fontId="6" fillId="2" borderId="1" xfId="3" applyFill="1" applyBorder="1" applyAlignment="1">
      <alignment wrapText="1"/>
    </xf>
    <xf numFmtId="0" fontId="0" fillId="2" borderId="6" xfId="0" applyFill="1" applyBorder="1"/>
    <xf numFmtId="0" fontId="0" fillId="2" borderId="5" xfId="0" applyFill="1" applyBorder="1" applyAlignment="1">
      <alignment vertical="top" wrapText="1"/>
    </xf>
    <xf numFmtId="0" fontId="29" fillId="2" borderId="65" xfId="0" applyFont="1" applyFill="1" applyBorder="1" applyAlignment="1" applyProtection="1">
      <alignment horizontal="justify" vertical="center" wrapText="1"/>
      <protection locked="0"/>
    </xf>
    <xf numFmtId="0" fontId="0" fillId="2" borderId="5" xfId="0" applyFill="1" applyBorder="1" applyAlignment="1">
      <alignment horizontal="center" vertical="center"/>
    </xf>
    <xf numFmtId="9" fontId="29" fillId="2" borderId="1" xfId="17" applyNumberFormat="1" applyFont="1" applyFill="1" applyBorder="1" applyAlignment="1">
      <alignment horizontal="center" vertical="center" wrapText="1"/>
    </xf>
    <xf numFmtId="0" fontId="29" fillId="2" borderId="1" xfId="0" applyFont="1" applyFill="1" applyBorder="1" applyAlignment="1">
      <alignment horizontal="justify" vertical="center" wrapText="1"/>
    </xf>
    <xf numFmtId="0" fontId="0" fillId="2" borderId="6" xfId="0" applyFill="1" applyBorder="1" applyAlignment="1">
      <alignment vertical="center" wrapText="1"/>
    </xf>
    <xf numFmtId="0" fontId="29" fillId="2" borderId="6" xfId="0" applyFont="1" applyFill="1" applyBorder="1" applyAlignment="1">
      <alignment horizontal="justify" vertical="center" wrapText="1"/>
    </xf>
    <xf numFmtId="0" fontId="29" fillId="2" borderId="29" xfId="0" applyFont="1" applyFill="1" applyBorder="1" applyAlignment="1">
      <alignment horizontal="justify" vertical="center" wrapText="1"/>
    </xf>
    <xf numFmtId="9" fontId="29" fillId="2" borderId="29" xfId="17" applyNumberFormat="1" applyFont="1" applyFill="1" applyBorder="1" applyAlignment="1">
      <alignment horizontal="center" vertical="center" wrapText="1"/>
    </xf>
    <xf numFmtId="0" fontId="33" fillId="2" borderId="29" xfId="0" applyFont="1" applyFill="1" applyBorder="1" applyAlignment="1">
      <alignment horizontal="justify" vertical="center" wrapText="1"/>
    </xf>
    <xf numFmtId="0" fontId="6" fillId="2" borderId="29" xfId="3" applyFill="1" applyBorder="1" applyAlignment="1">
      <alignment horizontal="justify" vertical="center" wrapText="1"/>
    </xf>
    <xf numFmtId="9" fontId="33" fillId="2" borderId="29" xfId="17" applyNumberFormat="1" applyFont="1" applyFill="1" applyBorder="1" applyAlignment="1">
      <alignment horizontal="center" vertical="center" wrapText="1"/>
    </xf>
    <xf numFmtId="0" fontId="34" fillId="2" borderId="1" xfId="5" applyFont="1" applyFill="1" applyBorder="1" applyAlignment="1">
      <alignment horizontal="left" vertical="center" wrapText="1"/>
    </xf>
    <xf numFmtId="0" fontId="14" fillId="2" borderId="29" xfId="8" applyFill="1" applyBorder="1" applyAlignment="1">
      <alignment horizontal="justify" vertical="center" wrapText="1"/>
    </xf>
    <xf numFmtId="9" fontId="29" fillId="2" borderId="29" xfId="17" applyFont="1" applyFill="1" applyBorder="1" applyAlignment="1">
      <alignment horizontal="center" vertical="center" wrapText="1"/>
    </xf>
    <xf numFmtId="0" fontId="27" fillId="2" borderId="1" xfId="5" applyFont="1" applyFill="1" applyBorder="1" applyAlignment="1">
      <alignment horizontal="left" vertical="center" wrapText="1"/>
    </xf>
    <xf numFmtId="0" fontId="4" fillId="2" borderId="1" xfId="5" applyFont="1" applyFill="1" applyBorder="1" applyAlignment="1">
      <alignment horizontal="center" vertical="center" wrapText="1"/>
    </xf>
    <xf numFmtId="0" fontId="26" fillId="2" borderId="0" xfId="0" applyFont="1" applyFill="1" applyAlignment="1">
      <alignment horizontal="justify" vertical="center"/>
    </xf>
    <xf numFmtId="0" fontId="25" fillId="2" borderId="1" xfId="0" applyFont="1" applyFill="1" applyBorder="1" applyAlignment="1">
      <alignment horizontal="justify" vertical="center"/>
    </xf>
    <xf numFmtId="9" fontId="29" fillId="2" borderId="1" xfId="17" applyFont="1" applyFill="1" applyBorder="1" applyAlignment="1">
      <alignment horizontal="center" vertical="center" wrapText="1"/>
    </xf>
    <xf numFmtId="0" fontId="27" fillId="2" borderId="1" xfId="5" applyFont="1" applyFill="1" applyBorder="1" applyAlignment="1">
      <alignment vertical="center" wrapText="1"/>
    </xf>
    <xf numFmtId="0" fontId="27" fillId="2" borderId="1" xfId="1" applyFont="1" applyFill="1" applyBorder="1" applyAlignment="1">
      <alignment horizontal="justify" vertical="center" wrapText="1"/>
    </xf>
    <xf numFmtId="0" fontId="6" fillId="2" borderId="1" xfId="3" applyFill="1" applyBorder="1" applyAlignment="1">
      <alignment horizontal="center" vertical="center" wrapText="1"/>
    </xf>
    <xf numFmtId="0" fontId="27" fillId="2" borderId="1" xfId="1" applyFont="1" applyFill="1" applyBorder="1" applyAlignment="1">
      <alignment vertical="center" wrapText="1"/>
    </xf>
    <xf numFmtId="0" fontId="6" fillId="2" borderId="1" xfId="3" applyFill="1" applyBorder="1" applyAlignment="1">
      <alignment horizontal="justify" wrapText="1"/>
    </xf>
    <xf numFmtId="9" fontId="25" fillId="2" borderId="1" xfId="0" applyNumberFormat="1" applyFont="1" applyFill="1" applyBorder="1" applyAlignment="1">
      <alignment horizontal="center" vertical="center"/>
    </xf>
    <xf numFmtId="0" fontId="27" fillId="2" borderId="1" xfId="1" applyFont="1" applyFill="1" applyBorder="1" applyAlignment="1">
      <alignment wrapText="1"/>
    </xf>
    <xf numFmtId="0" fontId="27" fillId="2" borderId="1" xfId="8" applyFont="1" applyFill="1" applyBorder="1" applyAlignment="1">
      <alignment horizontal="center" vertical="center" wrapText="1"/>
    </xf>
    <xf numFmtId="9" fontId="27" fillId="2" borderId="1" xfId="1" applyNumberFormat="1" applyFont="1" applyFill="1" applyBorder="1" applyAlignment="1">
      <alignment horizontal="center" vertical="center"/>
    </xf>
    <xf numFmtId="0" fontId="27" fillId="2" borderId="1" xfId="1" applyFont="1" applyFill="1" applyBorder="1" applyAlignment="1">
      <alignment horizontal="center" vertical="center" wrapText="1"/>
    </xf>
    <xf numFmtId="9" fontId="27" fillId="2" borderId="1" xfId="1" applyNumberFormat="1" applyFont="1" applyFill="1" applyBorder="1" applyAlignment="1">
      <alignment horizontal="center" vertical="center" wrapText="1"/>
    </xf>
    <xf numFmtId="0" fontId="27" fillId="2" borderId="1" xfId="5" applyFont="1" applyFill="1" applyBorder="1" applyAlignment="1">
      <alignment horizontal="center" vertical="center" wrapText="1"/>
    </xf>
    <xf numFmtId="9" fontId="4" fillId="2" borderId="1" xfId="1" applyNumberFormat="1" applyFont="1" applyFill="1" applyBorder="1" applyAlignment="1">
      <alignment horizontal="center" vertical="center" wrapText="1"/>
    </xf>
    <xf numFmtId="0" fontId="4" fillId="2" borderId="1" xfId="1" applyFont="1" applyFill="1" applyBorder="1" applyAlignment="1">
      <alignment vertical="center" wrapText="1"/>
    </xf>
    <xf numFmtId="0" fontId="6" fillId="2" borderId="1" xfId="3" applyFill="1" applyBorder="1" applyAlignment="1">
      <alignment horizontal="justify" vertical="center" wrapText="1"/>
    </xf>
    <xf numFmtId="9" fontId="29" fillId="2" borderId="1" xfId="0" applyNumberFormat="1" applyFont="1" applyFill="1" applyBorder="1" applyAlignment="1">
      <alignment horizontal="center" vertical="center" wrapText="1"/>
    </xf>
    <xf numFmtId="0" fontId="32" fillId="25" borderId="1" xfId="1" applyFont="1" applyFill="1" applyBorder="1" applyAlignment="1">
      <alignment horizontal="center" vertical="center" wrapText="1"/>
    </xf>
    <xf numFmtId="0" fontId="32" fillId="12" borderId="1" xfId="1" applyFont="1" applyFill="1" applyBorder="1" applyAlignment="1">
      <alignment horizontal="center" vertical="center" wrapText="1"/>
    </xf>
    <xf numFmtId="0" fontId="32" fillId="11" borderId="1" xfId="1" applyFont="1" applyFill="1" applyBorder="1" applyAlignment="1">
      <alignment horizontal="center" vertical="center" wrapText="1"/>
    </xf>
    <xf numFmtId="0" fontId="32" fillId="10" borderId="1" xfId="1" applyFont="1" applyFill="1" applyBorder="1" applyAlignment="1">
      <alignment horizontal="center" vertical="center" wrapText="1"/>
    </xf>
    <xf numFmtId="0" fontId="32" fillId="33" borderId="1" xfId="0" applyFont="1" applyFill="1" applyBorder="1" applyAlignment="1">
      <alignment horizontal="center" vertical="center" wrapText="1"/>
    </xf>
    <xf numFmtId="0" fontId="30" fillId="0" borderId="52" xfId="0" applyFont="1" applyFill="1" applyBorder="1" applyAlignment="1">
      <alignment horizontal="center" vertical="center" wrapText="1"/>
    </xf>
    <xf numFmtId="0" fontId="4" fillId="0" borderId="0" xfId="1" applyFont="1" applyAlignment="1">
      <alignment horizontal="center" vertical="center"/>
    </xf>
    <xf numFmtId="0" fontId="14" fillId="2" borderId="1" xfId="8" applyFill="1" applyBorder="1" applyAlignment="1">
      <alignment horizontal="justify" vertical="center" wrapText="1"/>
    </xf>
    <xf numFmtId="0" fontId="32" fillId="25" borderId="1" xfId="0" applyFont="1" applyFill="1" applyBorder="1" applyAlignment="1">
      <alignment horizontal="center" vertical="center" wrapText="1"/>
    </xf>
    <xf numFmtId="0" fontId="4" fillId="0" borderId="0" xfId="0" applyFont="1" applyAlignment="1">
      <alignment horizontal="center" vertical="center"/>
    </xf>
    <xf numFmtId="0" fontId="25" fillId="2" borderId="1" xfId="0" applyFont="1" applyFill="1" applyBorder="1" applyAlignment="1">
      <alignment horizontal="justify" vertical="center" wrapText="1"/>
    </xf>
    <xf numFmtId="0" fontId="0" fillId="0" borderId="0" xfId="0" applyFill="1" applyAlignment="1">
      <alignment horizontal="center" vertical="center"/>
    </xf>
    <xf numFmtId="0" fontId="4" fillId="0" borderId="1" xfId="0" applyFont="1" applyFill="1" applyBorder="1" applyAlignment="1">
      <alignment horizontal="justify" vertical="center" wrapText="1"/>
    </xf>
    <xf numFmtId="9" fontId="24" fillId="42" borderId="1" xfId="0" applyNumberFormat="1" applyFont="1" applyFill="1" applyBorder="1" applyAlignment="1">
      <alignment horizontal="center" vertical="center"/>
    </xf>
    <xf numFmtId="9" fontId="30" fillId="42" borderId="1" xfId="17" applyNumberFormat="1" applyFont="1" applyFill="1" applyBorder="1" applyAlignment="1">
      <alignment horizontal="center" vertical="center" wrapText="1"/>
    </xf>
    <xf numFmtId="0" fontId="30" fillId="42" borderId="1" xfId="0" applyFont="1" applyFill="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42" borderId="1" xfId="0" applyFont="1" applyFill="1" applyBorder="1" applyAlignment="1">
      <alignment horizontal="center" vertical="center"/>
    </xf>
    <xf numFmtId="0" fontId="30" fillId="42" borderId="35" xfId="0" applyFont="1" applyFill="1" applyBorder="1" applyAlignment="1">
      <alignment horizontal="center" vertical="center" wrapText="1"/>
    </xf>
    <xf numFmtId="0" fontId="31" fillId="0" borderId="0" xfId="0" applyFont="1" applyAlignment="1">
      <alignment horizontal="center" vertical="center"/>
    </xf>
    <xf numFmtId="0" fontId="36" fillId="25" borderId="1" xfId="0" applyFont="1" applyFill="1" applyBorder="1" applyAlignment="1">
      <alignment horizontal="center" vertical="center" wrapText="1"/>
    </xf>
    <xf numFmtId="0" fontId="36" fillId="12" borderId="1" xfId="0" applyFont="1" applyFill="1" applyBorder="1" applyAlignment="1">
      <alignment horizontal="center" vertical="center" wrapText="1"/>
    </xf>
    <xf numFmtId="0" fontId="36" fillId="11" borderId="1" xfId="0" applyFont="1" applyFill="1" applyBorder="1" applyAlignment="1">
      <alignment horizontal="center" vertical="center" wrapText="1"/>
    </xf>
    <xf numFmtId="0" fontId="36" fillId="10" borderId="2" xfId="0" applyFont="1" applyFill="1" applyBorder="1" applyAlignment="1">
      <alignment horizontal="center" vertical="center" wrapText="1"/>
    </xf>
    <xf numFmtId="0" fontId="36" fillId="9" borderId="2" xfId="0" applyFont="1" applyFill="1" applyBorder="1" applyAlignment="1">
      <alignment horizontal="center" vertical="center" wrapText="1"/>
    </xf>
    <xf numFmtId="0" fontId="36" fillId="20" borderId="2" xfId="0" applyFont="1" applyFill="1" applyBorder="1" applyAlignment="1">
      <alignment horizontal="center" vertical="center" wrapText="1"/>
    </xf>
    <xf numFmtId="10" fontId="0" fillId="2" borderId="0" xfId="0" applyNumberFormat="1" applyFill="1"/>
    <xf numFmtId="0" fontId="1" fillId="17" borderId="1" xfId="0" applyFont="1" applyFill="1" applyBorder="1" applyAlignment="1">
      <alignment horizontal="center" vertical="center" wrapText="1"/>
    </xf>
    <xf numFmtId="0" fontId="1" fillId="17" borderId="1" xfId="0" applyFont="1" applyFill="1" applyBorder="1" applyAlignment="1">
      <alignment wrapText="1"/>
    </xf>
    <xf numFmtId="0" fontId="6" fillId="0" borderId="0" xfId="3"/>
    <xf numFmtId="0" fontId="6" fillId="2" borderId="1" xfId="3" applyFill="1" applyBorder="1" applyAlignment="1">
      <alignment horizontal="left" vertical="center" wrapText="1"/>
    </xf>
    <xf numFmtId="0" fontId="6" fillId="2" borderId="1" xfId="3" applyFill="1" applyBorder="1"/>
    <xf numFmtId="0" fontId="6" fillId="0" borderId="0" xfId="3" applyAlignment="1">
      <alignment wrapText="1"/>
    </xf>
    <xf numFmtId="0" fontId="27" fillId="2" borderId="1" xfId="13" applyFont="1" applyFill="1" applyBorder="1" applyAlignment="1">
      <alignment wrapText="1"/>
    </xf>
    <xf numFmtId="9" fontId="6" fillId="2" borderId="1" xfId="3"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xf>
    <xf numFmtId="0" fontId="0" fillId="42" borderId="1" xfId="0" applyFill="1" applyBorder="1" applyAlignment="1">
      <alignment horizontal="center" vertical="center"/>
    </xf>
    <xf numFmtId="0" fontId="26" fillId="0" borderId="1" xfId="0" applyFont="1" applyFill="1" applyBorder="1" applyAlignment="1">
      <alignment horizontal="left" vertical="center" wrapText="1"/>
    </xf>
    <xf numFmtId="0" fontId="6" fillId="0" borderId="0" xfId="3" applyAlignment="1">
      <alignment horizontal="center" vertical="center" wrapText="1"/>
    </xf>
    <xf numFmtId="0" fontId="27" fillId="2" borderId="1" xfId="0" applyFont="1" applyFill="1" applyBorder="1" applyAlignment="1">
      <alignment horizontal="justify" vertical="center" wrapText="1"/>
    </xf>
    <xf numFmtId="9" fontId="27" fillId="2" borderId="1" xfId="17" applyNumberFormat="1" applyFont="1" applyFill="1" applyBorder="1" applyAlignment="1">
      <alignment horizontal="center" vertical="center" wrapText="1"/>
    </xf>
    <xf numFmtId="0" fontId="51" fillId="2" borderId="1" xfId="3" applyFont="1" applyFill="1" applyBorder="1" applyAlignment="1">
      <alignment horizontal="justify" vertical="center" wrapText="1"/>
    </xf>
    <xf numFmtId="0" fontId="30" fillId="25" borderId="35" xfId="0" applyFont="1" applyFill="1" applyBorder="1" applyAlignment="1">
      <alignment horizontal="center" vertical="center" wrapText="1"/>
    </xf>
    <xf numFmtId="9" fontId="1" fillId="23" borderId="1" xfId="17" applyFont="1" applyFill="1" applyBorder="1" applyAlignment="1">
      <alignment horizontal="center" vertical="center"/>
    </xf>
    <xf numFmtId="9" fontId="1" fillId="22" borderId="1" xfId="0" applyNumberFormat="1" applyFont="1" applyFill="1" applyBorder="1" applyAlignment="1">
      <alignment horizontal="center" vertical="center"/>
    </xf>
    <xf numFmtId="9" fontId="1" fillId="36" borderId="1" xfId="0" applyNumberFormat="1" applyFont="1" applyFill="1" applyBorder="1" applyAlignment="1">
      <alignment horizontal="center" vertical="center"/>
    </xf>
    <xf numFmtId="9" fontId="1" fillId="19" borderId="1" xfId="0" applyNumberFormat="1" applyFont="1" applyFill="1" applyBorder="1" applyAlignment="1">
      <alignment horizontal="center" vertical="center"/>
    </xf>
    <xf numFmtId="14" fontId="43" fillId="2" borderId="3" xfId="0" applyNumberFormat="1" applyFont="1" applyFill="1" applyBorder="1" applyAlignment="1">
      <alignment horizontal="left" vertical="center" wrapText="1"/>
    </xf>
    <xf numFmtId="14" fontId="43" fillId="35" borderId="3" xfId="0" applyNumberFormat="1" applyFont="1" applyFill="1" applyBorder="1" applyAlignment="1">
      <alignment horizontal="left" vertical="center" wrapText="1"/>
    </xf>
    <xf numFmtId="14" fontId="43" fillId="35" borderId="1" xfId="0" applyNumberFormat="1" applyFont="1" applyFill="1" applyBorder="1" applyAlignment="1">
      <alignment horizontal="left" vertical="center" wrapText="1"/>
    </xf>
    <xf numFmtId="9" fontId="0" fillId="0" borderId="0" xfId="0" applyNumberFormat="1"/>
    <xf numFmtId="0" fontId="27" fillId="2" borderId="1" xfId="0" applyFont="1" applyFill="1" applyBorder="1" applyAlignment="1">
      <alignment horizontal="justify" vertical="center"/>
    </xf>
    <xf numFmtId="9" fontId="1" fillId="36" borderId="1" xfId="17" applyFont="1" applyFill="1" applyBorder="1" applyAlignment="1">
      <alignment horizontal="center" vertical="center"/>
    </xf>
    <xf numFmtId="9" fontId="43" fillId="35" borderId="1" xfId="0" applyNumberFormat="1" applyFont="1" applyFill="1" applyBorder="1" applyAlignment="1">
      <alignment horizontal="center" vertical="center" wrapText="1"/>
    </xf>
    <xf numFmtId="0" fontId="3" fillId="0" borderId="0" xfId="0" applyFont="1"/>
    <xf numFmtId="0" fontId="3" fillId="0" borderId="0" xfId="0" applyFont="1" applyFill="1"/>
    <xf numFmtId="0" fontId="3" fillId="0" borderId="0" xfId="0" applyFont="1" applyAlignment="1">
      <alignment horizontal="right"/>
    </xf>
    <xf numFmtId="9" fontId="3" fillId="0" borderId="0" xfId="17" applyFont="1"/>
    <xf numFmtId="0" fontId="3" fillId="0" borderId="0" xfId="0" applyFont="1" applyAlignment="1">
      <alignment wrapText="1"/>
    </xf>
    <xf numFmtId="0" fontId="10" fillId="0" borderId="0" xfId="0" applyFont="1" applyAlignment="1">
      <alignment horizontal="right"/>
    </xf>
    <xf numFmtId="9" fontId="10" fillId="0" borderId="0" xfId="17" applyFont="1"/>
    <xf numFmtId="0" fontId="10" fillId="0" borderId="0" xfId="0" applyFont="1" applyAlignment="1">
      <alignment wrapText="1"/>
    </xf>
    <xf numFmtId="0" fontId="10" fillId="0" borderId="0" xfId="0" applyFont="1"/>
    <xf numFmtId="0" fontId="53" fillId="0" borderId="1" xfId="0" applyFont="1" applyBorder="1" applyAlignment="1">
      <alignment vertical="center"/>
    </xf>
    <xf numFmtId="0" fontId="53" fillId="0" borderId="1" xfId="0" applyFont="1" applyBorder="1" applyAlignment="1">
      <alignment horizontal="center" vertical="center"/>
    </xf>
    <xf numFmtId="0" fontId="53" fillId="2" borderId="34" xfId="0" applyFont="1" applyFill="1" applyBorder="1" applyAlignment="1">
      <alignment horizontal="center" vertical="center"/>
    </xf>
    <xf numFmtId="0" fontId="53" fillId="0" borderId="34" xfId="0" applyFont="1" applyBorder="1" applyAlignment="1">
      <alignment horizontal="center" vertical="center"/>
    </xf>
    <xf numFmtId="0" fontId="53" fillId="0" borderId="34" xfId="0" applyFont="1" applyBorder="1" applyAlignment="1">
      <alignment horizontal="center" vertical="center" wrapText="1"/>
    </xf>
    <xf numFmtId="0" fontId="53" fillId="0" borderId="34" xfId="0" applyFont="1" applyFill="1" applyBorder="1" applyAlignment="1">
      <alignment horizontal="center" vertical="center" wrapText="1"/>
    </xf>
    <xf numFmtId="0" fontId="3" fillId="22" borderId="0" xfId="0" applyFont="1" applyFill="1" applyAlignment="1">
      <alignment horizontal="center" vertical="center" wrapText="1"/>
    </xf>
    <xf numFmtId="0" fontId="33" fillId="2"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167" fontId="33" fillId="0" borderId="1" xfId="0" applyNumberFormat="1" applyFont="1" applyBorder="1" applyAlignment="1">
      <alignment horizontal="center" vertical="center" wrapText="1"/>
    </xf>
    <xf numFmtId="9" fontId="33" fillId="0" borderId="1" xfId="0" applyNumberFormat="1" applyFont="1" applyFill="1" applyBorder="1" applyAlignment="1">
      <alignment horizontal="center" vertical="center" wrapText="1"/>
    </xf>
    <xf numFmtId="0" fontId="3" fillId="0" borderId="0" xfId="0" applyFont="1" applyFill="1" applyAlignment="1">
      <alignment horizontal="right"/>
    </xf>
    <xf numFmtId="9" fontId="3" fillId="0" borderId="0" xfId="17" applyFont="1" applyFill="1"/>
    <xf numFmtId="0" fontId="3" fillId="0" borderId="0" xfId="0" applyFont="1" applyFill="1" applyAlignment="1">
      <alignment wrapText="1"/>
    </xf>
    <xf numFmtId="9" fontId="33" fillId="0" borderId="1" xfId="0" applyNumberFormat="1" applyFont="1" applyBorder="1" applyAlignment="1">
      <alignment horizontal="center" vertical="center" wrapText="1"/>
    </xf>
    <xf numFmtId="0" fontId="33" fillId="13" borderId="1" xfId="0" applyFont="1" applyFill="1" applyBorder="1" applyAlignment="1">
      <alignment horizontal="center" vertical="center" wrapText="1"/>
    </xf>
    <xf numFmtId="0" fontId="33" fillId="13" borderId="1" xfId="0" applyFont="1" applyFill="1" applyBorder="1" applyAlignment="1">
      <alignment vertical="center" wrapText="1"/>
    </xf>
    <xf numFmtId="167" fontId="33" fillId="13" borderId="1" xfId="0" applyNumberFormat="1" applyFont="1" applyFill="1" applyBorder="1" applyAlignment="1">
      <alignment horizontal="center" vertical="center" wrapText="1"/>
    </xf>
    <xf numFmtId="9" fontId="33" fillId="13" borderId="1" xfId="0"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33" fillId="3" borderId="1" xfId="0" applyFont="1" applyFill="1" applyBorder="1" applyAlignment="1">
      <alignment vertical="center" wrapText="1"/>
    </xf>
    <xf numFmtId="167" fontId="33" fillId="3" borderId="1" xfId="0" applyNumberFormat="1" applyFont="1" applyFill="1" applyBorder="1" applyAlignment="1">
      <alignment horizontal="center" vertical="center" wrapText="1"/>
    </xf>
    <xf numFmtId="9" fontId="33" fillId="3" borderId="1" xfId="0" applyNumberFormat="1" applyFont="1" applyFill="1" applyBorder="1" applyAlignment="1">
      <alignment horizontal="center" vertical="center" wrapText="1"/>
    </xf>
    <xf numFmtId="0" fontId="29" fillId="15" borderId="1" xfId="0" applyFont="1" applyFill="1" applyBorder="1" applyAlignment="1">
      <alignment horizontal="center" vertical="center" wrapText="1"/>
    </xf>
    <xf numFmtId="0" fontId="29" fillId="15" borderId="1" xfId="0" applyFont="1" applyFill="1" applyBorder="1" applyAlignment="1">
      <alignment vertical="center" wrapText="1"/>
    </xf>
    <xf numFmtId="167" fontId="29" fillId="15" borderId="1" xfId="0" applyNumberFormat="1" applyFont="1" applyFill="1" applyBorder="1" applyAlignment="1">
      <alignment horizontal="center" vertical="center" wrapText="1"/>
    </xf>
    <xf numFmtId="0" fontId="33" fillId="15" borderId="1" xfId="0" applyFont="1" applyFill="1" applyBorder="1" applyAlignment="1">
      <alignment vertical="center" wrapText="1"/>
    </xf>
    <xf numFmtId="0" fontId="33" fillId="15" borderId="1" xfId="0" applyFont="1" applyFill="1" applyBorder="1" applyAlignment="1">
      <alignment horizontal="center" vertical="center" wrapText="1"/>
    </xf>
    <xf numFmtId="167" fontId="33" fillId="15" borderId="1" xfId="0" applyNumberFormat="1" applyFont="1" applyFill="1" applyBorder="1" applyAlignment="1">
      <alignment horizontal="center" vertical="center" wrapText="1"/>
    </xf>
    <xf numFmtId="0" fontId="33" fillId="43" borderId="1" xfId="0" applyFont="1" applyFill="1" applyBorder="1" applyAlignment="1">
      <alignment horizontal="center" vertical="center" wrapText="1"/>
    </xf>
    <xf numFmtId="0" fontId="33" fillId="43" borderId="1" xfId="0" applyFont="1" applyFill="1" applyBorder="1" applyAlignment="1">
      <alignment horizontal="justify" vertical="top" wrapText="1"/>
    </xf>
    <xf numFmtId="0" fontId="33" fillId="43" borderId="1" xfId="0" applyFont="1" applyFill="1" applyBorder="1" applyAlignment="1">
      <alignment vertical="center" wrapText="1"/>
    </xf>
    <xf numFmtId="0" fontId="53" fillId="43" borderId="1" xfId="0" applyFont="1" applyFill="1" applyBorder="1" applyAlignment="1">
      <alignment horizontal="center" vertical="center" wrapText="1"/>
    </xf>
    <xf numFmtId="0" fontId="29" fillId="43" borderId="1" xfId="0" applyFont="1" applyFill="1" applyBorder="1" applyAlignment="1">
      <alignment horizontal="justify" vertical="top" wrapText="1"/>
    </xf>
    <xf numFmtId="0" fontId="33" fillId="43" borderId="5" xfId="0" applyFont="1" applyFill="1" applyBorder="1" applyAlignment="1">
      <alignment horizontal="center" vertical="center" wrapText="1"/>
    </xf>
    <xf numFmtId="0" fontId="33" fillId="43" borderId="5" xfId="0" applyFont="1" applyFill="1" applyBorder="1" applyAlignment="1">
      <alignment horizontal="justify" vertical="center" wrapText="1"/>
    </xf>
    <xf numFmtId="167" fontId="53" fillId="43" borderId="5" xfId="0" applyNumberFormat="1" applyFont="1" applyFill="1" applyBorder="1" applyAlignment="1">
      <alignment horizontal="center" vertical="center" wrapText="1"/>
    </xf>
    <xf numFmtId="167" fontId="33" fillId="43" borderId="5" xfId="0" applyNumberFormat="1" applyFont="1" applyFill="1" applyBorder="1" applyAlignment="1">
      <alignment horizontal="center" vertical="center" wrapText="1"/>
    </xf>
    <xf numFmtId="9" fontId="29" fillId="43" borderId="1" xfId="0" applyNumberFormat="1" applyFont="1" applyFill="1" applyBorder="1" applyAlignment="1">
      <alignment horizontal="center" vertical="center" wrapText="1"/>
    </xf>
    <xf numFmtId="0" fontId="33" fillId="43" borderId="5" xfId="0" applyFont="1" applyFill="1" applyBorder="1" applyAlignment="1">
      <alignment horizontal="center" vertical="top" wrapText="1"/>
    </xf>
    <xf numFmtId="0" fontId="3" fillId="0" borderId="44" xfId="0" applyFont="1" applyFill="1" applyBorder="1" applyAlignment="1">
      <alignment horizontal="center"/>
    </xf>
    <xf numFmtId="9" fontId="29" fillId="43" borderId="5" xfId="0" applyNumberFormat="1" applyFont="1" applyFill="1" applyBorder="1" applyAlignment="1">
      <alignment horizontal="center" vertical="center" wrapText="1"/>
    </xf>
    <xf numFmtId="0" fontId="33" fillId="43" borderId="5" xfId="0" applyFont="1" applyFill="1" applyBorder="1" applyAlignment="1">
      <alignment horizontal="justify" vertical="top" wrapText="1"/>
    </xf>
    <xf numFmtId="9" fontId="33" fillId="2" borderId="1" xfId="0" applyNumberFormat="1" applyFont="1" applyFill="1" applyBorder="1" applyAlignment="1">
      <alignment horizontal="center" vertical="center" wrapText="1"/>
    </xf>
    <xf numFmtId="0" fontId="33" fillId="44" borderId="1" xfId="0" applyFont="1" applyFill="1" applyBorder="1" applyAlignment="1">
      <alignment horizontal="center" vertical="center" wrapText="1"/>
    </xf>
    <xf numFmtId="0" fontId="33" fillId="44" borderId="1" xfId="0" applyFont="1" applyFill="1" applyBorder="1" applyAlignment="1">
      <alignment vertical="center" wrapText="1"/>
    </xf>
    <xf numFmtId="167" fontId="33" fillId="44" borderId="1" xfId="0" applyNumberFormat="1" applyFont="1" applyFill="1" applyBorder="1" applyAlignment="1">
      <alignment horizontal="center" vertical="center" wrapText="1"/>
    </xf>
    <xf numFmtId="9" fontId="33" fillId="44" borderId="1" xfId="17" applyFont="1" applyFill="1" applyBorder="1" applyAlignment="1">
      <alignment horizontal="center" vertical="center" wrapText="1"/>
    </xf>
    <xf numFmtId="0" fontId="4" fillId="44" borderId="1" xfId="0" applyFont="1" applyFill="1" applyBorder="1" applyAlignment="1">
      <alignment horizontal="center" vertical="center" wrapText="1"/>
    </xf>
    <xf numFmtId="0" fontId="33" fillId="44" borderId="1" xfId="0" applyFont="1" applyFill="1" applyBorder="1" applyAlignment="1">
      <alignment horizontal="left" vertical="center" wrapText="1"/>
    </xf>
    <xf numFmtId="9" fontId="33" fillId="44" borderId="1" xfId="0" applyNumberFormat="1" applyFont="1" applyFill="1" applyBorder="1" applyAlignment="1">
      <alignment horizontal="center" vertical="center" wrapText="1"/>
    </xf>
    <xf numFmtId="0" fontId="29" fillId="15" borderId="1" xfId="0" applyFont="1" applyFill="1" applyBorder="1" applyAlignment="1">
      <alignment horizontal="justify" vertical="center" wrapText="1"/>
    </xf>
    <xf numFmtId="0" fontId="29" fillId="15" borderId="1" xfId="0" applyFont="1" applyFill="1" applyBorder="1" applyAlignment="1">
      <alignment horizontal="left" vertical="center" wrapText="1"/>
    </xf>
    <xf numFmtId="0" fontId="30" fillId="15" borderId="1" xfId="0" applyFont="1" applyFill="1" applyBorder="1" applyAlignment="1">
      <alignment vertical="center" wrapText="1"/>
    </xf>
    <xf numFmtId="0" fontId="33" fillId="45" borderId="1" xfId="0" applyFont="1" applyFill="1" applyBorder="1" applyAlignment="1">
      <alignment horizontal="center" vertical="center" wrapText="1"/>
    </xf>
    <xf numFmtId="0" fontId="33" fillId="45" borderId="1" xfId="0" applyFont="1" applyFill="1" applyBorder="1" applyAlignment="1">
      <alignment vertical="center" wrapText="1"/>
    </xf>
    <xf numFmtId="167" fontId="33" fillId="45" borderId="1" xfId="0" applyNumberFormat="1" applyFont="1" applyFill="1" applyBorder="1" applyAlignment="1">
      <alignment horizontal="center" vertical="center" wrapText="1"/>
    </xf>
    <xf numFmtId="0" fontId="33" fillId="46" borderId="1" xfId="0" applyFont="1" applyFill="1" applyBorder="1" applyAlignment="1">
      <alignment horizontal="center" vertical="center" wrapText="1"/>
    </xf>
    <xf numFmtId="0" fontId="33" fillId="46" borderId="1" xfId="0" applyFont="1" applyFill="1" applyBorder="1" applyAlignment="1">
      <alignment vertical="center" wrapText="1"/>
    </xf>
    <xf numFmtId="167" fontId="33" fillId="46" borderId="1" xfId="0" applyNumberFormat="1" applyFont="1" applyFill="1" applyBorder="1" applyAlignment="1">
      <alignment horizontal="center" vertical="center" wrapText="1"/>
    </xf>
    <xf numFmtId="49" fontId="33" fillId="45" borderId="1" xfId="0" applyNumberFormat="1" applyFont="1" applyFill="1" applyBorder="1" applyAlignment="1">
      <alignment vertical="center" wrapText="1"/>
    </xf>
    <xf numFmtId="0" fontId="29" fillId="7" borderId="1" xfId="0" applyFont="1" applyFill="1" applyBorder="1" applyAlignment="1">
      <alignment horizontal="center" vertical="center" wrapText="1"/>
    </xf>
    <xf numFmtId="0" fontId="29" fillId="7" borderId="1" xfId="0" applyFont="1" applyFill="1" applyBorder="1" applyAlignment="1">
      <alignment vertical="center" wrapText="1"/>
    </xf>
    <xf numFmtId="167" fontId="29" fillId="7" borderId="1" xfId="0" applyNumberFormat="1" applyFont="1" applyFill="1" applyBorder="1" applyAlignment="1">
      <alignment horizontal="center" vertical="center" wrapText="1"/>
    </xf>
    <xf numFmtId="9" fontId="29" fillId="7" borderId="1" xfId="0" applyNumberFormat="1" applyFont="1" applyFill="1" applyBorder="1" applyAlignment="1">
      <alignment horizontal="center" vertical="center" wrapText="1"/>
    </xf>
    <xf numFmtId="0" fontId="33" fillId="7" borderId="1" xfId="0" applyFont="1" applyFill="1" applyBorder="1" applyAlignment="1">
      <alignment vertical="center" wrapText="1"/>
    </xf>
    <xf numFmtId="0" fontId="33" fillId="7" borderId="1" xfId="0" applyFont="1" applyFill="1" applyBorder="1" applyAlignment="1">
      <alignment horizontal="center" vertical="center" wrapText="1"/>
    </xf>
    <xf numFmtId="0" fontId="33" fillId="7" borderId="5" xfId="0" applyFont="1" applyFill="1" applyBorder="1" applyAlignment="1">
      <alignment vertical="center" wrapText="1"/>
    </xf>
    <xf numFmtId="0" fontId="33" fillId="7" borderId="1" xfId="0" quotePrefix="1" applyFont="1" applyFill="1" applyBorder="1" applyAlignment="1">
      <alignment vertical="center" wrapText="1"/>
    </xf>
    <xf numFmtId="0" fontId="33" fillId="7" borderId="5" xfId="0" applyFont="1" applyFill="1" applyBorder="1" applyAlignment="1">
      <alignment horizontal="center" vertical="center" wrapText="1"/>
    </xf>
    <xf numFmtId="0" fontId="29" fillId="7" borderId="5" xfId="0" applyFont="1" applyFill="1" applyBorder="1" applyAlignment="1">
      <alignment horizontal="center" vertical="center" wrapText="1"/>
    </xf>
    <xf numFmtId="167" fontId="29" fillId="7" borderId="5" xfId="0" applyNumberFormat="1" applyFont="1" applyFill="1" applyBorder="1" applyAlignment="1">
      <alignment horizontal="center" vertical="center" wrapText="1"/>
    </xf>
    <xf numFmtId="9" fontId="29" fillId="7" borderId="5" xfId="0" applyNumberFormat="1" applyFont="1" applyFill="1" applyBorder="1" applyAlignment="1">
      <alignment horizontal="center" vertical="center" wrapText="1"/>
    </xf>
    <xf numFmtId="9" fontId="53" fillId="0" borderId="1" xfId="0" applyNumberFormat="1" applyFont="1" applyFill="1" applyBorder="1" applyAlignment="1">
      <alignment horizontal="center" vertical="center" wrapText="1"/>
    </xf>
    <xf numFmtId="0" fontId="33" fillId="0" borderId="1" xfId="0" quotePrefix="1" applyFont="1" applyFill="1" applyBorder="1" applyAlignment="1">
      <alignment vertical="center" wrapText="1"/>
    </xf>
    <xf numFmtId="0" fontId="33" fillId="0" borderId="1" xfId="0" quotePrefix="1" applyFont="1" applyBorder="1" applyAlignment="1">
      <alignment vertical="center" wrapText="1"/>
    </xf>
    <xf numFmtId="0" fontId="29" fillId="27" borderId="1" xfId="0" applyFont="1" applyFill="1" applyBorder="1" applyAlignment="1">
      <alignment horizontal="center" vertical="center" wrapText="1"/>
    </xf>
    <xf numFmtId="0" fontId="29" fillId="27" borderId="1" xfId="0" applyFont="1" applyFill="1" applyBorder="1" applyAlignment="1">
      <alignment vertical="center" wrapText="1"/>
    </xf>
    <xf numFmtId="167" fontId="29" fillId="27" borderId="1" xfId="0" applyNumberFormat="1" applyFont="1" applyFill="1" applyBorder="1" applyAlignment="1">
      <alignment horizontal="center" vertical="center" wrapText="1"/>
    </xf>
    <xf numFmtId="9" fontId="29" fillId="27" borderId="1" xfId="17" applyFont="1" applyFill="1" applyBorder="1" applyAlignment="1">
      <alignment horizontal="center" vertical="center" wrapText="1"/>
    </xf>
    <xf numFmtId="0" fontId="33" fillId="27" borderId="1" xfId="0" applyFont="1" applyFill="1" applyBorder="1" applyAlignment="1">
      <alignment vertical="center" wrapText="1"/>
    </xf>
    <xf numFmtId="9" fontId="29" fillId="27" borderId="1" xfId="0" applyNumberFormat="1" applyFont="1" applyFill="1" applyBorder="1" applyAlignment="1">
      <alignment horizontal="center" vertical="center" wrapText="1"/>
    </xf>
    <xf numFmtId="0" fontId="55" fillId="27" borderId="1" xfId="0" applyFont="1" applyFill="1" applyBorder="1" applyAlignment="1">
      <alignment horizontal="justify" vertical="justify" wrapText="1"/>
    </xf>
    <xf numFmtId="0" fontId="29" fillId="47" borderId="1" xfId="13" applyFont="1" applyFill="1" applyBorder="1" applyAlignment="1">
      <alignment horizontal="center" vertical="center" wrapText="1"/>
    </xf>
    <xf numFmtId="0" fontId="29" fillId="47" borderId="1" xfId="13" applyFont="1" applyFill="1" applyBorder="1" applyAlignment="1">
      <alignment vertical="center" wrapText="1"/>
    </xf>
    <xf numFmtId="0" fontId="29" fillId="48" borderId="1" xfId="13" applyFont="1" applyFill="1" applyBorder="1" applyAlignment="1">
      <alignment horizontal="center" vertical="center" wrapText="1"/>
    </xf>
    <xf numFmtId="0" fontId="29" fillId="48" borderId="1" xfId="13" applyFont="1" applyFill="1" applyBorder="1" applyAlignment="1">
      <alignment vertical="center" wrapText="1"/>
    </xf>
    <xf numFmtId="166" fontId="29" fillId="48" borderId="1" xfId="13" applyNumberFormat="1" applyFont="1" applyFill="1" applyBorder="1" applyAlignment="1">
      <alignment horizontal="center" vertical="center" wrapText="1"/>
    </xf>
    <xf numFmtId="0" fontId="33" fillId="48" borderId="1" xfId="0" applyFont="1" applyFill="1" applyBorder="1" applyAlignment="1">
      <alignment horizontal="justify" vertical="center" wrapText="1"/>
    </xf>
    <xf numFmtId="0" fontId="3" fillId="0" borderId="0" xfId="0" applyFont="1" applyAlignment="1">
      <alignment horizontal="center"/>
    </xf>
    <xf numFmtId="0" fontId="3" fillId="0" borderId="0" xfId="0" applyFont="1" applyBorder="1"/>
    <xf numFmtId="0" fontId="3" fillId="0" borderId="0" xfId="0" applyFont="1" applyBorder="1" applyAlignment="1">
      <alignment horizontal="center"/>
    </xf>
    <xf numFmtId="0" fontId="3" fillId="0" borderId="0" xfId="0" applyFont="1" applyFill="1" applyBorder="1"/>
    <xf numFmtId="0" fontId="56" fillId="0" borderId="0" xfId="0" applyFont="1"/>
    <xf numFmtId="0" fontId="23" fillId="0" borderId="1" xfId="22" applyFont="1" applyBorder="1" applyAlignment="1">
      <alignment horizontal="center" vertical="center"/>
    </xf>
    <xf numFmtId="0" fontId="30" fillId="0" borderId="2" xfId="22" applyFont="1" applyBorder="1" applyAlignment="1">
      <alignment horizontal="center"/>
    </xf>
    <xf numFmtId="0" fontId="30" fillId="0" borderId="3" xfId="22" applyFont="1" applyBorder="1" applyAlignment="1">
      <alignment horizontal="center"/>
    </xf>
    <xf numFmtId="0" fontId="30" fillId="0" borderId="4" xfId="22" applyFont="1" applyBorder="1" applyAlignment="1">
      <alignment horizontal="center"/>
    </xf>
    <xf numFmtId="0" fontId="30" fillId="0" borderId="2" xfId="22" applyFont="1" applyBorder="1" applyAlignment="1">
      <alignment horizontal="left"/>
    </xf>
    <xf numFmtId="0" fontId="30" fillId="0" borderId="3" xfId="22" applyFont="1" applyBorder="1" applyAlignment="1">
      <alignment horizontal="left"/>
    </xf>
    <xf numFmtId="0" fontId="30" fillId="0" borderId="4" xfId="22" applyFont="1" applyBorder="1" applyAlignment="1">
      <alignment horizontal="left"/>
    </xf>
    <xf numFmtId="0" fontId="30" fillId="17" borderId="1" xfId="22" applyFont="1" applyFill="1" applyBorder="1" applyAlignment="1">
      <alignment horizontal="center"/>
    </xf>
    <xf numFmtId="0" fontId="10" fillId="0" borderId="1" xfId="0" applyFont="1" applyBorder="1" applyAlignment="1">
      <alignment horizontal="center"/>
    </xf>
    <xf numFmtId="0" fontId="10" fillId="0" borderId="5" xfId="0" applyFont="1" applyBorder="1" applyAlignment="1">
      <alignment horizontal="center"/>
    </xf>
    <xf numFmtId="0" fontId="52" fillId="0" borderId="1" xfId="0" applyFont="1" applyBorder="1" applyAlignment="1">
      <alignment horizontal="center" vertical="center"/>
    </xf>
    <xf numFmtId="0" fontId="52" fillId="0" borderId="5" xfId="0" applyFont="1" applyBorder="1" applyAlignment="1">
      <alignment horizontal="center" vertical="center"/>
    </xf>
    <xf numFmtId="0" fontId="53" fillId="0" borderId="2" xfId="0" applyFont="1" applyBorder="1" applyAlignment="1">
      <alignment horizontal="left" vertical="center"/>
    </xf>
    <xf numFmtId="0" fontId="53" fillId="0" borderId="4" xfId="0" applyFont="1" applyBorder="1" applyAlignment="1">
      <alignment horizontal="left" vertical="center"/>
    </xf>
    <xf numFmtId="0" fontId="53" fillId="0" borderId="19" xfId="0" applyFont="1" applyBorder="1" applyAlignment="1">
      <alignment horizontal="left" vertical="center"/>
    </xf>
    <xf numFmtId="0" fontId="53" fillId="0" borderId="21" xfId="0" applyFont="1" applyBorder="1" applyAlignment="1">
      <alignment horizontal="left" vertical="center"/>
    </xf>
    <xf numFmtId="0" fontId="52" fillId="0" borderId="55" xfId="0" applyFont="1" applyBorder="1" applyAlignment="1">
      <alignment horizontal="center" vertical="center" wrapText="1"/>
    </xf>
    <xf numFmtId="0" fontId="10" fillId="0" borderId="56" xfId="0" applyFont="1" applyBorder="1" applyAlignment="1">
      <alignment horizontal="center" vertical="center"/>
    </xf>
    <xf numFmtId="0" fontId="10" fillId="0" borderId="8" xfId="0" applyFont="1" applyBorder="1" applyAlignment="1">
      <alignment horizontal="center" vertical="center"/>
    </xf>
    <xf numFmtId="0" fontId="12" fillId="5"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4"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xf>
    <xf numFmtId="0" fontId="7"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3"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14" xfId="0" applyFont="1" applyBorder="1" applyAlignment="1">
      <alignment vertical="center" wrapText="1"/>
    </xf>
    <xf numFmtId="14" fontId="17" fillId="0" borderId="13" xfId="0" applyNumberFormat="1" applyFont="1" applyBorder="1" applyAlignment="1">
      <alignment vertical="center" wrapText="1"/>
    </xf>
    <xf numFmtId="14" fontId="17" fillId="0" borderId="9" xfId="0" applyNumberFormat="1" applyFont="1" applyBorder="1" applyAlignment="1">
      <alignment vertical="center" wrapText="1"/>
    </xf>
    <xf numFmtId="14" fontId="17" fillId="0" borderId="10" xfId="0" applyNumberFormat="1" applyFont="1" applyBorder="1" applyAlignment="1">
      <alignment vertical="center" wrapText="1"/>
    </xf>
    <xf numFmtId="14" fontId="17" fillId="0" borderId="14" xfId="0" applyNumberFormat="1" applyFont="1" applyBorder="1" applyAlignment="1">
      <alignment vertical="center" wrapText="1"/>
    </xf>
    <xf numFmtId="0" fontId="17" fillId="0" borderId="25" xfId="0" applyFont="1" applyBorder="1" applyAlignment="1">
      <alignment horizontal="center" vertical="center" wrapText="1"/>
    </xf>
    <xf numFmtId="0" fontId="17" fillId="0" borderId="62" xfId="0" applyFont="1" applyBorder="1" applyAlignment="1">
      <alignment horizontal="center"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9" fontId="0" fillId="0" borderId="5" xfId="0" applyNumberFormat="1" applyFill="1" applyBorder="1" applyAlignment="1">
      <alignment horizontal="center" vertical="center" wrapText="1"/>
    </xf>
    <xf numFmtId="0" fontId="0" fillId="42" borderId="5" xfId="0" applyFill="1" applyBorder="1" applyAlignment="1">
      <alignment horizontal="center" vertical="center" wrapText="1"/>
    </xf>
    <xf numFmtId="0" fontId="0" fillId="42" borderId="6" xfId="0" applyFill="1" applyBorder="1" applyAlignment="1">
      <alignment horizontal="center" vertical="center" wrapText="1"/>
    </xf>
    <xf numFmtId="0" fontId="12" fillId="5" borderId="16" xfId="0" applyFont="1" applyFill="1" applyBorder="1" applyAlignment="1">
      <alignment horizontal="center" vertical="center"/>
    </xf>
    <xf numFmtId="0" fontId="12" fillId="5" borderId="31" xfId="0" applyFont="1" applyFill="1" applyBorder="1" applyAlignment="1">
      <alignment horizontal="center" vertical="center"/>
    </xf>
    <xf numFmtId="0" fontId="12" fillId="5" borderId="32"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36"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11" xfId="0" applyFont="1" applyFill="1" applyBorder="1" applyAlignment="1">
      <alignment horizontal="center" vertical="center"/>
    </xf>
    <xf numFmtId="0" fontId="12" fillId="7" borderId="19"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21" xfId="0" applyFont="1" applyFill="1" applyBorder="1" applyAlignment="1">
      <alignment horizontal="center" vertical="center" wrapText="1"/>
    </xf>
    <xf numFmtId="0" fontId="12" fillId="7" borderId="22" xfId="0" applyFont="1" applyFill="1" applyBorder="1" applyAlignment="1">
      <alignment horizontal="left" vertical="center" wrapText="1"/>
    </xf>
    <xf numFmtId="0" fontId="12" fillId="7" borderId="23"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18" fillId="7" borderId="25"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18" fillId="7" borderId="26" xfId="0" applyFont="1" applyFill="1" applyBorder="1" applyAlignment="1">
      <alignment horizontal="center" vertical="center" wrapText="1"/>
    </xf>
    <xf numFmtId="0" fontId="18" fillId="7" borderId="34" xfId="0" applyFont="1" applyFill="1" applyBorder="1" applyAlignment="1">
      <alignment horizontal="center" vertical="center" wrapText="1"/>
    </xf>
    <xf numFmtId="0" fontId="18" fillId="7" borderId="38" xfId="0" applyFont="1" applyFill="1" applyBorder="1" applyAlignment="1">
      <alignment horizontal="center" vertical="center" wrapText="1"/>
    </xf>
    <xf numFmtId="0" fontId="18" fillId="7" borderId="27" xfId="0" applyFont="1" applyFill="1" applyBorder="1" applyAlignment="1">
      <alignment horizontal="center" vertical="center" wrapText="1"/>
    </xf>
    <xf numFmtId="0" fontId="18" fillId="7" borderId="28" xfId="0" applyFont="1" applyFill="1" applyBorder="1" applyAlignment="1">
      <alignment horizontal="center" vertical="center" wrapText="1"/>
    </xf>
    <xf numFmtId="0" fontId="19" fillId="8" borderId="29"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40"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8" borderId="40"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21" fillId="8" borderId="30" xfId="0" applyFont="1" applyFill="1" applyBorder="1" applyAlignment="1">
      <alignment horizontal="center" vertical="center" wrapText="1"/>
    </xf>
    <xf numFmtId="0" fontId="21" fillId="8" borderId="35" xfId="0" applyFont="1" applyFill="1" applyBorder="1" applyAlignment="1">
      <alignment horizontal="center" vertical="center" wrapText="1"/>
    </xf>
    <xf numFmtId="0" fontId="21" fillId="8" borderId="41" xfId="0" applyFont="1" applyFill="1" applyBorder="1" applyAlignment="1">
      <alignment horizontal="center" vertical="center" wrapText="1"/>
    </xf>
    <xf numFmtId="0" fontId="23" fillId="14" borderId="5" xfId="0" applyFont="1" applyFill="1" applyBorder="1" applyAlignment="1">
      <alignment horizontal="center" vertical="center" wrapText="1"/>
    </xf>
    <xf numFmtId="0" fontId="23" fillId="14" borderId="38"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22" fillId="10" borderId="3" xfId="0" applyFont="1" applyFill="1" applyBorder="1" applyAlignment="1">
      <alignment horizontal="center" vertical="center" wrapText="1"/>
    </xf>
    <xf numFmtId="0" fontId="22" fillId="10" borderId="4"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3" fillId="13" borderId="5" xfId="0" applyFont="1" applyFill="1" applyBorder="1" applyAlignment="1">
      <alignment horizontal="center" vertical="center" wrapText="1"/>
    </xf>
    <xf numFmtId="0" fontId="23" fillId="13" borderId="38" xfId="0" applyFont="1" applyFill="1" applyBorder="1" applyAlignment="1">
      <alignment horizontal="center" vertical="center" wrapText="1"/>
    </xf>
    <xf numFmtId="0" fontId="24" fillId="15" borderId="5"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24" fillId="16" borderId="5" xfId="0" applyFont="1" applyFill="1" applyBorder="1" applyAlignment="1">
      <alignment horizontal="center" vertical="center" wrapText="1"/>
    </xf>
    <xf numFmtId="0" fontId="24" fillId="16" borderId="38" xfId="0" applyFont="1" applyFill="1" applyBorder="1" applyAlignment="1">
      <alignment horizontal="center" vertical="center" wrapText="1"/>
    </xf>
    <xf numFmtId="0" fontId="24" fillId="16" borderId="19" xfId="0" applyFont="1" applyFill="1" applyBorder="1" applyAlignment="1">
      <alignment horizontal="center" vertical="center" wrapText="1"/>
    </xf>
    <xf numFmtId="0" fontId="24" fillId="16" borderId="39" xfId="0" applyFont="1" applyFill="1" applyBorder="1" applyAlignment="1">
      <alignment horizontal="center" vertical="center" wrapText="1"/>
    </xf>
    <xf numFmtId="0" fontId="32" fillId="10" borderId="1" xfId="5" applyFont="1" applyFill="1" applyBorder="1" applyAlignment="1">
      <alignment horizontal="center" vertical="center"/>
    </xf>
    <xf numFmtId="0" fontId="32" fillId="11" borderId="1" xfId="5" applyFont="1" applyFill="1" applyBorder="1" applyAlignment="1">
      <alignment horizontal="center" vertical="center"/>
    </xf>
    <xf numFmtId="0" fontId="12" fillId="7" borderId="1"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32" fillId="20" borderId="2" xfId="5" applyFont="1" applyFill="1" applyBorder="1" applyAlignment="1">
      <alignment horizontal="center" vertical="center"/>
    </xf>
    <xf numFmtId="0" fontId="32" fillId="20" borderId="3" xfId="5" applyFont="1" applyFill="1" applyBorder="1" applyAlignment="1">
      <alignment horizontal="center" vertical="center"/>
    </xf>
    <xf numFmtId="0" fontId="32" fillId="20" borderId="4" xfId="5" applyFont="1" applyFill="1" applyBorder="1" applyAlignment="1">
      <alignment horizontal="center" vertical="center"/>
    </xf>
    <xf numFmtId="0" fontId="32" fillId="9" borderId="1" xfId="5" applyFont="1" applyFill="1" applyBorder="1" applyAlignment="1">
      <alignment horizontal="center" vertical="center"/>
    </xf>
    <xf numFmtId="0" fontId="36" fillId="10" borderId="45" xfId="0"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6" fillId="9" borderId="45" xfId="0" applyFont="1" applyFill="1" applyBorder="1" applyAlignment="1">
      <alignment horizontal="center" vertical="center" wrapText="1"/>
    </xf>
    <xf numFmtId="0" fontId="36" fillId="9" borderId="3" xfId="0" applyFont="1" applyFill="1" applyBorder="1" applyAlignment="1">
      <alignment horizontal="center" vertical="center" wrapText="1"/>
    </xf>
    <xf numFmtId="0" fontId="36" fillId="20" borderId="45" xfId="0" applyFont="1" applyFill="1" applyBorder="1" applyAlignment="1">
      <alignment horizontal="center" vertical="center" wrapText="1"/>
    </xf>
    <xf numFmtId="0" fontId="36" fillId="20" borderId="3" xfId="0" applyFont="1" applyFill="1" applyBorder="1" applyAlignment="1">
      <alignment horizontal="center" vertical="center" wrapText="1"/>
    </xf>
    <xf numFmtId="0" fontId="13" fillId="7" borderId="46" xfId="1" applyFont="1" applyFill="1" applyBorder="1" applyAlignment="1">
      <alignment horizontal="center" vertical="center" wrapText="1"/>
    </xf>
    <xf numFmtId="0" fontId="13" fillId="7" borderId="29" xfId="1" applyFont="1" applyFill="1" applyBorder="1" applyAlignment="1">
      <alignment horizontal="center" vertical="center" wrapText="1"/>
    </xf>
    <xf numFmtId="0" fontId="13" fillId="7" borderId="30" xfId="1" applyFont="1" applyFill="1" applyBorder="1" applyAlignment="1">
      <alignment horizontal="center" vertical="center" wrapText="1"/>
    </xf>
    <xf numFmtId="0" fontId="13" fillId="7" borderId="47" xfId="1" applyFont="1" applyFill="1" applyBorder="1" applyAlignment="1">
      <alignment horizontal="center" vertical="center" wrapText="1"/>
    </xf>
    <xf numFmtId="0" fontId="13" fillId="7" borderId="1" xfId="1" applyFont="1" applyFill="1" applyBorder="1" applyAlignment="1">
      <alignment horizontal="center" vertical="center" wrapText="1"/>
    </xf>
    <xf numFmtId="0" fontId="13" fillId="7" borderId="35" xfId="1" applyFont="1" applyFill="1" applyBorder="1" applyAlignment="1">
      <alignment horizontal="center" vertical="center" wrapText="1"/>
    </xf>
    <xf numFmtId="0" fontId="13" fillId="24" borderId="45" xfId="1" applyFont="1" applyFill="1" applyBorder="1" applyAlignment="1">
      <alignment horizontal="center" vertical="center" wrapText="1"/>
    </xf>
    <xf numFmtId="0" fontId="13" fillId="24" borderId="3" xfId="1" applyFont="1" applyFill="1" applyBorder="1" applyAlignment="1">
      <alignment horizontal="center" vertical="center" wrapText="1"/>
    </xf>
    <xf numFmtId="0" fontId="36" fillId="25" borderId="50" xfId="0" applyFont="1" applyFill="1" applyBorder="1" applyAlignment="1">
      <alignment horizontal="center" vertical="center" wrapText="1"/>
    </xf>
    <xf numFmtId="0" fontId="36" fillId="25" borderId="51" xfId="0" applyFont="1" applyFill="1" applyBorder="1" applyAlignment="1">
      <alignment horizontal="center" vertical="center" wrapText="1"/>
    </xf>
    <xf numFmtId="0" fontId="36" fillId="12" borderId="45" xfId="0" applyFont="1" applyFill="1" applyBorder="1" applyAlignment="1">
      <alignment horizontal="center" vertical="center" wrapText="1"/>
    </xf>
    <xf numFmtId="0" fontId="36" fillId="12" borderId="3" xfId="0" applyFont="1" applyFill="1" applyBorder="1" applyAlignment="1">
      <alignment horizontal="center" vertical="center" wrapText="1"/>
    </xf>
    <xf numFmtId="0" fontId="36" fillId="11" borderId="45" xfId="0" applyFont="1" applyFill="1" applyBorder="1" applyAlignment="1">
      <alignment horizontal="center" vertical="center" wrapText="1"/>
    </xf>
    <xf numFmtId="0" fontId="36" fillId="11" borderId="3" xfId="0" applyFont="1" applyFill="1" applyBorder="1" applyAlignment="1">
      <alignment horizontal="center" vertical="center" wrapText="1"/>
    </xf>
    <xf numFmtId="0" fontId="32" fillId="10" borderId="2" xfId="1" applyFont="1" applyFill="1" applyBorder="1" applyAlignment="1">
      <alignment horizontal="center" vertical="center" wrapText="1"/>
    </xf>
    <xf numFmtId="0" fontId="32" fillId="10" borderId="3" xfId="1" applyFont="1" applyFill="1" applyBorder="1" applyAlignment="1">
      <alignment horizontal="center" vertical="center" wrapText="1"/>
    </xf>
    <xf numFmtId="0" fontId="32" fillId="10" borderId="4" xfId="1" applyFont="1" applyFill="1" applyBorder="1" applyAlignment="1">
      <alignment horizontal="center" vertical="center" wrapText="1"/>
    </xf>
    <xf numFmtId="0" fontId="32" fillId="33" borderId="2" xfId="0" applyFont="1" applyFill="1" applyBorder="1" applyAlignment="1">
      <alignment horizontal="center" vertical="center" wrapText="1"/>
    </xf>
    <xf numFmtId="0" fontId="32" fillId="33" borderId="3" xfId="0" applyFont="1" applyFill="1" applyBorder="1" applyAlignment="1">
      <alignment horizontal="center" vertical="center" wrapText="1"/>
    </xf>
    <xf numFmtId="0" fontId="32" fillId="33" borderId="4" xfId="0" applyFont="1" applyFill="1" applyBorder="1" applyAlignment="1">
      <alignment horizontal="center" vertical="center" wrapText="1"/>
    </xf>
    <xf numFmtId="0" fontId="12" fillId="7" borderId="1" xfId="1" applyFont="1" applyFill="1" applyBorder="1" applyAlignment="1">
      <alignment horizontal="center" vertical="center" wrapText="1"/>
    </xf>
    <xf numFmtId="0" fontId="32" fillId="25" borderId="2" xfId="1" applyFont="1" applyFill="1" applyBorder="1" applyAlignment="1">
      <alignment horizontal="center" vertical="center" wrapText="1"/>
    </xf>
    <xf numFmtId="0" fontId="32" fillId="25" borderId="3" xfId="1" applyFont="1" applyFill="1" applyBorder="1" applyAlignment="1">
      <alignment horizontal="center" vertical="center" wrapText="1"/>
    </xf>
    <xf numFmtId="0" fontId="32" fillId="25" borderId="4" xfId="1" applyFont="1" applyFill="1" applyBorder="1" applyAlignment="1">
      <alignment horizontal="center" vertical="center" wrapText="1"/>
    </xf>
    <xf numFmtId="0" fontId="32" fillId="12" borderId="2" xfId="1" applyFont="1" applyFill="1" applyBorder="1" applyAlignment="1">
      <alignment horizontal="center" vertical="center" wrapText="1"/>
    </xf>
    <xf numFmtId="0" fontId="32" fillId="12" borderId="3" xfId="1" applyFont="1" applyFill="1" applyBorder="1" applyAlignment="1">
      <alignment horizontal="center" vertical="center" wrapText="1"/>
    </xf>
    <xf numFmtId="0" fontId="32" fillId="12" borderId="4" xfId="1" applyFont="1" applyFill="1" applyBorder="1" applyAlignment="1">
      <alignment horizontal="center" vertical="center" wrapText="1"/>
    </xf>
    <xf numFmtId="0" fontId="32" fillId="11" borderId="2" xfId="1" applyFont="1" applyFill="1" applyBorder="1" applyAlignment="1">
      <alignment horizontal="center" vertical="center" wrapText="1"/>
    </xf>
    <xf numFmtId="0" fontId="32" fillId="11" borderId="3" xfId="1" applyFont="1" applyFill="1" applyBorder="1" applyAlignment="1">
      <alignment horizontal="center" vertical="center" wrapText="1"/>
    </xf>
    <xf numFmtId="0" fontId="32" fillId="11" borderId="4" xfId="1" applyFont="1" applyFill="1" applyBorder="1" applyAlignment="1">
      <alignment horizontal="center" vertical="center" wrapText="1"/>
    </xf>
    <xf numFmtId="0" fontId="12" fillId="7" borderId="46"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12" fillId="7" borderId="47"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3" fillId="7" borderId="53" xfId="0" applyFont="1" applyFill="1" applyBorder="1" applyAlignment="1">
      <alignment horizontal="center" vertical="center" wrapText="1"/>
    </xf>
    <xf numFmtId="0" fontId="32" fillId="25" borderId="45" xfId="0" applyFont="1" applyFill="1" applyBorder="1" applyAlignment="1">
      <alignment horizontal="center" vertical="center" wrapText="1"/>
    </xf>
    <xf numFmtId="0" fontId="32" fillId="25" borderId="3" xfId="0" applyFont="1" applyFill="1" applyBorder="1" applyAlignment="1">
      <alignment horizontal="center" vertical="center" wrapText="1"/>
    </xf>
    <xf numFmtId="0" fontId="45" fillId="2" borderId="58" xfId="0" applyFont="1" applyFill="1" applyBorder="1" applyAlignment="1">
      <alignment horizontal="center" vertical="center" wrapText="1"/>
    </xf>
    <xf numFmtId="0" fontId="45" fillId="2" borderId="33" xfId="0" applyFont="1" applyFill="1" applyBorder="1" applyAlignment="1">
      <alignment horizontal="center" vertical="center" wrapText="1"/>
    </xf>
    <xf numFmtId="0" fontId="45" fillId="2" borderId="57" xfId="0" applyFont="1" applyFill="1" applyBorder="1" applyAlignment="1">
      <alignment horizontal="center" vertical="center" wrapText="1"/>
    </xf>
    <xf numFmtId="0" fontId="45" fillId="35" borderId="47" xfId="0" applyFont="1" applyFill="1" applyBorder="1" applyAlignment="1">
      <alignment horizontal="center" vertical="center" wrapText="1"/>
    </xf>
    <xf numFmtId="0" fontId="44" fillId="34" borderId="16" xfId="0" applyFont="1" applyFill="1" applyBorder="1" applyAlignment="1">
      <alignment horizontal="center" vertical="center" wrapText="1"/>
    </xf>
    <xf numFmtId="0" fontId="44" fillId="34" borderId="31" xfId="0" applyFont="1" applyFill="1" applyBorder="1" applyAlignment="1">
      <alignment horizontal="center" vertical="center" wrapText="1"/>
    </xf>
    <xf numFmtId="0" fontId="44" fillId="34" borderId="32" xfId="0" applyFont="1" applyFill="1" applyBorder="1" applyAlignment="1">
      <alignment horizontal="center" vertical="center" wrapText="1"/>
    </xf>
    <xf numFmtId="0" fontId="44" fillId="34" borderId="17" xfId="0" applyFont="1" applyFill="1" applyBorder="1" applyAlignment="1">
      <alignment horizontal="center" vertical="center" wrapText="1"/>
    </xf>
    <xf numFmtId="0" fontId="44" fillId="34" borderId="0" xfId="0" applyFont="1" applyFill="1" applyBorder="1" applyAlignment="1">
      <alignment horizontal="center" vertical="center" wrapText="1"/>
    </xf>
    <xf numFmtId="0" fontId="44" fillId="34" borderId="12" xfId="0" applyFont="1" applyFill="1" applyBorder="1" applyAlignment="1">
      <alignment horizontal="center" vertical="center" wrapText="1"/>
    </xf>
    <xf numFmtId="0" fontId="12" fillId="7" borderId="55" xfId="0" applyFont="1" applyFill="1" applyBorder="1" applyAlignment="1">
      <alignment horizontal="center" vertical="center" wrapText="1"/>
    </xf>
    <xf numFmtId="0" fontId="12" fillId="7" borderId="56"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45" fillId="21" borderId="57" xfId="0" applyFont="1" applyFill="1" applyBorder="1" applyAlignment="1">
      <alignment horizontal="center" vertical="center" wrapText="1"/>
    </xf>
    <xf numFmtId="0" fontId="45" fillId="21" borderId="47" xfId="0" applyFont="1" applyFill="1" applyBorder="1" applyAlignment="1">
      <alignment horizontal="center" vertical="center" wrapText="1"/>
    </xf>
    <xf numFmtId="0" fontId="45" fillId="21" borderId="6" xfId="0" applyFont="1" applyFill="1" applyBorder="1" applyAlignment="1">
      <alignment horizontal="center" vertical="center"/>
    </xf>
    <xf numFmtId="0" fontId="45" fillId="21" borderId="1" xfId="0" applyFont="1" applyFill="1" applyBorder="1" applyAlignment="1">
      <alignment horizontal="center" vertical="center"/>
    </xf>
    <xf numFmtId="0" fontId="45" fillId="21" borderId="6" xfId="0" applyFont="1" applyFill="1" applyBorder="1" applyAlignment="1">
      <alignment horizontal="center" vertical="center" wrapText="1"/>
    </xf>
    <xf numFmtId="0" fontId="45" fillId="21" borderId="1" xfId="0" applyFont="1" applyFill="1" applyBorder="1" applyAlignment="1">
      <alignment horizontal="center" vertical="center" wrapText="1"/>
    </xf>
    <xf numFmtId="0" fontId="45" fillId="21" borderId="34" xfId="0" applyFont="1" applyFill="1" applyBorder="1" applyAlignment="1">
      <alignment horizontal="center" vertical="center" wrapText="1"/>
    </xf>
    <xf numFmtId="0" fontId="45" fillId="21" borderId="52" xfId="0" applyFont="1" applyFill="1" applyBorder="1" applyAlignment="1">
      <alignment horizontal="center" vertical="center"/>
    </xf>
    <xf numFmtId="0" fontId="28" fillId="0" borderId="1" xfId="0" applyFont="1" applyBorder="1" applyAlignment="1">
      <alignment horizontal="center" vertical="center"/>
    </xf>
    <xf numFmtId="14" fontId="28" fillId="0" borderId="1" xfId="0" applyNumberFormat="1" applyFont="1" applyBorder="1" applyAlignment="1">
      <alignment horizontal="center" vertical="center"/>
    </xf>
    <xf numFmtId="0" fontId="28" fillId="0" borderId="1" xfId="0" applyFont="1" applyBorder="1" applyAlignment="1">
      <alignment horizontal="center"/>
    </xf>
    <xf numFmtId="0" fontId="28" fillId="23" borderId="1" xfId="0" applyFont="1" applyFill="1" applyBorder="1" applyAlignment="1">
      <alignment horizontal="center"/>
    </xf>
    <xf numFmtId="0" fontId="4"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horizontal="left" wrapText="1"/>
    </xf>
    <xf numFmtId="0" fontId="0" fillId="0" borderId="1" xfId="0" applyBorder="1" applyAlignment="1">
      <alignment horizontal="left" wrapText="1"/>
    </xf>
    <xf numFmtId="0" fontId="0" fillId="0" borderId="1" xfId="0" applyBorder="1" applyAlignment="1">
      <alignment horizontal="left"/>
    </xf>
    <xf numFmtId="0" fontId="4" fillId="0" borderId="1" xfId="0" applyFont="1" applyBorder="1" applyAlignment="1">
      <alignment horizontal="left"/>
    </xf>
    <xf numFmtId="0" fontId="28" fillId="36" borderId="1" xfId="0" applyFont="1" applyFill="1" applyBorder="1" applyAlignment="1">
      <alignment horizontal="center"/>
    </xf>
    <xf numFmtId="0" fontId="0" fillId="0" borderId="1" xfId="0" applyBorder="1" applyAlignment="1">
      <alignment horizontal="center" vertical="center" wrapText="1"/>
    </xf>
    <xf numFmtId="0" fontId="28" fillId="19" borderId="1" xfId="0" applyFont="1" applyFill="1" applyBorder="1" applyAlignment="1">
      <alignment horizontal="center"/>
    </xf>
    <xf numFmtId="0" fontId="28" fillId="37" borderId="1" xfId="0" applyFont="1" applyFill="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4" fontId="0" fillId="0" borderId="2" xfId="0" applyNumberFormat="1" applyBorder="1" applyAlignment="1">
      <alignment horizontal="center" vertical="center"/>
    </xf>
    <xf numFmtId="14" fontId="0" fillId="0" borderId="4" xfId="0" applyNumberFormat="1" applyBorder="1" applyAlignment="1">
      <alignment horizontal="center" vertical="center"/>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28" fillId="38" borderId="1" xfId="0" applyFont="1" applyFill="1" applyBorder="1" applyAlignment="1">
      <alignment horizontal="center"/>
    </xf>
    <xf numFmtId="0" fontId="28" fillId="39" borderId="1" xfId="0" applyFont="1" applyFill="1" applyBorder="1" applyAlignment="1">
      <alignment horizontal="center"/>
    </xf>
    <xf numFmtId="0" fontId="0" fillId="0" borderId="1" xfId="0" applyBorder="1" applyAlignment="1">
      <alignment horizontal="left" vertical="center"/>
    </xf>
    <xf numFmtId="0" fontId="28" fillId="40" borderId="1" xfId="0" applyFont="1" applyFill="1" applyBorder="1" applyAlignment="1">
      <alignment horizontal="center"/>
    </xf>
    <xf numFmtId="0" fontId="0" fillId="0" borderId="1" xfId="0" applyBorder="1" applyAlignment="1">
      <alignment wrapText="1"/>
    </xf>
    <xf numFmtId="0" fontId="0" fillId="0" borderId="1" xfId="0" applyBorder="1" applyAlignment="1"/>
  </cellXfs>
  <cellStyles count="26">
    <cellStyle name="Hipervínculo" xfId="3" builtinId="8"/>
    <cellStyle name="Hipervínculo 2" xfId="8"/>
    <cellStyle name="Millares [0] 2" xfId="12"/>
    <cellStyle name="Millares [0] 3" xfId="14"/>
    <cellStyle name="Millares [0] 4" xfId="15"/>
    <cellStyle name="Millares [0] 5" xfId="18"/>
    <cellStyle name="Millares 2" xfId="19"/>
    <cellStyle name="Millares 2 2" xfId="20"/>
    <cellStyle name="Normal" xfId="0" builtinId="0"/>
    <cellStyle name="Normal 2" xfId="1"/>
    <cellStyle name="Normal 2 2" xfId="13"/>
    <cellStyle name="Normal 2 3" xfId="5"/>
    <cellStyle name="Normal 2 3 4" xfId="11"/>
    <cellStyle name="Normal 2 4" xfId="21"/>
    <cellStyle name="Normal 3" xfId="2"/>
    <cellStyle name="Normal 3 2" xfId="24"/>
    <cellStyle name="Normal 4" xfId="4"/>
    <cellStyle name="Normal 4 2" xfId="10"/>
    <cellStyle name="Normal 4 3" xfId="9"/>
    <cellStyle name="Normal 5" xfId="22"/>
    <cellStyle name="Normal 6" xfId="23"/>
    <cellStyle name="Normal 6 2" xfId="25"/>
    <cellStyle name="Porcentaje" xfId="17" builtinId="5"/>
    <cellStyle name="Porcentaje 2" xfId="6"/>
    <cellStyle name="Porcentual 2" xfId="7"/>
    <cellStyle name="Texto explicativo 2" xfId="16"/>
  </cellStyles>
  <dxfs count="122">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ont>
        <color theme="0" tint="-0.499984740745262"/>
      </font>
      <fill>
        <patternFill>
          <bgColor theme="0" tint="-4.9989318521683403E-2"/>
        </patternFill>
      </fill>
      <border>
        <left style="dashed">
          <color auto="1"/>
        </left>
        <right style="dashed">
          <color auto="1"/>
        </right>
        <top style="dashed">
          <color auto="1"/>
        </top>
        <bottom style="dashed">
          <color auto="1"/>
        </bottom>
        <vertical/>
        <horizontal/>
      </border>
    </dxf>
  </dxfs>
  <tableStyles count="0" defaultTableStyle="TableStyleMedium2" defaultPivotStyle="PivotStyleLight16"/>
  <colors>
    <mruColors>
      <color rgb="FF00DA63"/>
      <color rgb="FFFF5050"/>
      <color rgb="FFFFCC00"/>
      <color rgb="FFFFCC66"/>
      <color rgb="FFD7C8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Porcentaje</a:t>
            </a:r>
            <a:r>
              <a:rPr lang="es-CO" baseline="0"/>
              <a:t> de avance cumplimiento por componente del PAAC 2019</a:t>
            </a:r>
            <a:endParaRPr lang="es-CO"/>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00B050"/>
            </a:solidFill>
            <a:ln>
              <a:solidFill>
                <a:schemeClr val="tx1"/>
              </a:solidFill>
            </a:ln>
          </c:spPr>
          <c:invertIfNegative val="0"/>
          <c:dPt>
            <c:idx val="0"/>
            <c:invertIfNegative val="0"/>
            <c:bubble3D val="0"/>
            <c:extLst xmlns:c16r2="http://schemas.microsoft.com/office/drawing/2015/06/chart">
              <c:ext xmlns:c16="http://schemas.microsoft.com/office/drawing/2014/chart" uri="{C3380CC4-5D6E-409C-BE32-E72D297353CC}">
                <c16:uniqueId val="{00000001-2C39-4A7A-B41F-1F98333762AE}"/>
              </c:ext>
            </c:extLst>
          </c:dPt>
          <c:dPt>
            <c:idx val="1"/>
            <c:invertIfNegative val="0"/>
            <c:bubble3D val="0"/>
            <c:spPr>
              <a:solidFill>
                <a:srgbClr val="00B0F0"/>
              </a:solidFill>
              <a:ln>
                <a:solidFill>
                  <a:schemeClr val="tx1"/>
                </a:solidFill>
              </a:ln>
            </c:spPr>
            <c:extLst xmlns:c16r2="http://schemas.microsoft.com/office/drawing/2015/06/chart">
              <c:ext xmlns:c16="http://schemas.microsoft.com/office/drawing/2014/chart" uri="{C3380CC4-5D6E-409C-BE32-E72D297353CC}">
                <c16:uniqueId val="{00000000-6DE1-4E7C-80DD-D21A15079546}"/>
              </c:ext>
            </c:extLst>
          </c:dPt>
          <c:dPt>
            <c:idx val="2"/>
            <c:invertIfNegative val="0"/>
            <c:bubble3D val="0"/>
            <c:spPr>
              <a:solidFill>
                <a:srgbClr val="FFC000"/>
              </a:solidFill>
              <a:ln>
                <a:solidFill>
                  <a:schemeClr val="tx1"/>
                </a:solidFill>
              </a:ln>
            </c:spPr>
            <c:extLst xmlns:c16r2="http://schemas.microsoft.com/office/drawing/2015/06/chart">
              <c:ext xmlns:c16="http://schemas.microsoft.com/office/drawing/2014/chart" uri="{C3380CC4-5D6E-409C-BE32-E72D297353CC}">
                <c16:uniqueId val="{00000005-8620-44EB-8127-819A40819AC3}"/>
              </c:ext>
            </c:extLst>
          </c:dPt>
          <c:dPt>
            <c:idx val="4"/>
            <c:invertIfNegative val="0"/>
            <c:bubble3D val="0"/>
            <c:extLst xmlns:c16r2="http://schemas.microsoft.com/office/drawing/2015/06/chart">
              <c:ext xmlns:c16="http://schemas.microsoft.com/office/drawing/2014/chart" uri="{C3380CC4-5D6E-409C-BE32-E72D297353CC}">
                <c16:uniqueId val="{00000004-2C39-4A7A-B41F-1F98333762AE}"/>
              </c:ext>
            </c:extLst>
          </c:dPt>
          <c:dPt>
            <c:idx val="5"/>
            <c:invertIfNegative val="0"/>
            <c:bubble3D val="0"/>
            <c:extLst xmlns:c16r2="http://schemas.microsoft.com/office/drawing/2015/06/chart">
              <c:ext xmlns:c16="http://schemas.microsoft.com/office/drawing/2014/chart" uri="{C3380CC4-5D6E-409C-BE32-E72D297353CC}">
                <c16:uniqueId val="{00000002-6DE1-4E7C-80DD-D21A15079546}"/>
              </c:ext>
            </c:extLst>
          </c:dPt>
          <c:dPt>
            <c:idx val="6"/>
            <c:invertIfNegative val="0"/>
            <c:bubble3D val="0"/>
            <c:spPr>
              <a:solidFill>
                <a:srgbClr val="FFC000"/>
              </a:solidFill>
              <a:ln>
                <a:solidFill>
                  <a:schemeClr val="tx1"/>
                </a:solidFill>
              </a:ln>
            </c:spPr>
            <c:extLst xmlns:c16r2="http://schemas.microsoft.com/office/drawing/2015/06/chart">
              <c:ext xmlns:c16="http://schemas.microsoft.com/office/drawing/2014/chart" uri="{C3380CC4-5D6E-409C-BE32-E72D297353CC}">
                <c16:uniqueId val="{0000000A-8620-44EB-8127-819A40819AC3}"/>
              </c:ext>
            </c:extLst>
          </c:dPt>
          <c:dPt>
            <c:idx val="8"/>
            <c:invertIfNegative val="0"/>
            <c:bubble3D val="0"/>
            <c:spPr>
              <a:solidFill>
                <a:srgbClr val="FFFF00"/>
              </a:solidFill>
              <a:ln>
                <a:solidFill>
                  <a:schemeClr val="tx1"/>
                </a:solidFill>
              </a:ln>
            </c:spPr>
            <c:extLst xmlns:c16r2="http://schemas.microsoft.com/office/drawing/2015/06/chart">
              <c:ext xmlns:c16="http://schemas.microsoft.com/office/drawing/2014/chart" uri="{C3380CC4-5D6E-409C-BE32-E72D297353CC}">
                <c16:uniqueId val="{0000000C-8620-44EB-8127-819A40819AC3}"/>
              </c:ext>
            </c:extLst>
          </c:dPt>
          <c:dLbls>
            <c:dLbl>
              <c:idx val="1"/>
              <c:layout>
                <c:manualLayout>
                  <c:x val="-1.8151170378890675E-3"/>
                  <c:y val="-1.30718954248366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6DE1-4E7C-80DD-D21A15079546}"/>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'Resultados PAAC'!$A$5:$A$13</c:f>
              <c:strCache>
                <c:ptCount val="9"/>
                <c:pt idx="0">
                  <c:v>1.1 Estrategia Administración del Riesgo</c:v>
                </c:pt>
                <c:pt idx="1">
                  <c:v>1.2 Mapa de Riesgos</c:v>
                </c:pt>
                <c:pt idx="2">
                  <c:v>2.1 Estrategia de  Racionalización de Trámites</c:v>
                </c:pt>
                <c:pt idx="3">
                  <c:v>2. Antitrámites</c:v>
                </c:pt>
                <c:pt idx="4">
                  <c:v>3. Rendición de Cuentas</c:v>
                </c:pt>
                <c:pt idx="5">
                  <c:v>4. Mecanismos para Mejorar la Atención al Ciudadano</c:v>
                </c:pt>
                <c:pt idx="6">
                  <c:v>5.Mecanismos para la Transparencia y el Acceso a la Información</c:v>
                </c:pt>
                <c:pt idx="7">
                  <c:v>6. Iniciativas Adicionales</c:v>
                </c:pt>
                <c:pt idx="8">
                  <c:v>7. Gestión de la Integridad </c:v>
                </c:pt>
              </c:strCache>
            </c:strRef>
          </c:cat>
          <c:val>
            <c:numRef>
              <c:f>'Resultados PAAC'!$D$5:$D$13</c:f>
              <c:numCache>
                <c:formatCode>0.00%</c:formatCode>
                <c:ptCount val="9"/>
                <c:pt idx="0">
                  <c:v>1</c:v>
                </c:pt>
                <c:pt idx="1">
                  <c:v>0.99</c:v>
                </c:pt>
                <c:pt idx="2">
                  <c:v>1</c:v>
                </c:pt>
                <c:pt idx="3">
                  <c:v>1</c:v>
                </c:pt>
                <c:pt idx="4">
                  <c:v>0.99</c:v>
                </c:pt>
                <c:pt idx="5">
                  <c:v>1</c:v>
                </c:pt>
                <c:pt idx="6">
                  <c:v>1</c:v>
                </c:pt>
                <c:pt idx="7">
                  <c:v>1</c:v>
                </c:pt>
                <c:pt idx="8">
                  <c:v>1</c:v>
                </c:pt>
              </c:numCache>
            </c:numRef>
          </c:val>
          <c:extLst xmlns:c16r2="http://schemas.microsoft.com/office/drawing/2015/06/chart">
            <c:ext xmlns:c16="http://schemas.microsoft.com/office/drawing/2014/chart" uri="{C3380CC4-5D6E-409C-BE32-E72D297353CC}">
              <c16:uniqueId val="{00000003-6DE1-4E7C-80DD-D21A15079546}"/>
            </c:ext>
          </c:extLst>
        </c:ser>
        <c:dLbls>
          <c:showLegendKey val="0"/>
          <c:showVal val="1"/>
          <c:showCatName val="0"/>
          <c:showSerName val="0"/>
          <c:showPercent val="0"/>
          <c:showBubbleSize val="0"/>
        </c:dLbls>
        <c:gapWidth val="150"/>
        <c:shape val="box"/>
        <c:axId val="108118016"/>
        <c:axId val="108126592"/>
        <c:axId val="0"/>
      </c:bar3DChart>
      <c:catAx>
        <c:axId val="108118016"/>
        <c:scaling>
          <c:orientation val="minMax"/>
        </c:scaling>
        <c:delete val="0"/>
        <c:axPos val="b"/>
        <c:numFmt formatCode="General" sourceLinked="0"/>
        <c:majorTickMark val="none"/>
        <c:minorTickMark val="none"/>
        <c:tickLblPos val="nextTo"/>
        <c:txPr>
          <a:bodyPr/>
          <a:lstStyle/>
          <a:p>
            <a:pPr>
              <a:defRPr sz="700"/>
            </a:pPr>
            <a:endParaRPr lang="es-CO"/>
          </a:p>
        </c:txPr>
        <c:crossAx val="108126592"/>
        <c:crosses val="autoZero"/>
        <c:auto val="1"/>
        <c:lblAlgn val="ctr"/>
        <c:lblOffset val="100"/>
        <c:noMultiLvlLbl val="0"/>
      </c:catAx>
      <c:valAx>
        <c:axId val="108126592"/>
        <c:scaling>
          <c:orientation val="minMax"/>
        </c:scaling>
        <c:delete val="1"/>
        <c:axPos val="l"/>
        <c:numFmt formatCode="0.00%" sourceLinked="1"/>
        <c:majorTickMark val="out"/>
        <c:minorTickMark val="none"/>
        <c:tickLblPos val="nextTo"/>
        <c:crossAx val="10811801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'Resultados Comp . pro'!$A$23</c:f>
              <c:strCache>
                <c:ptCount val="1"/>
                <c:pt idx="0">
                  <c:v>Porcentaje de avance cumplimiento por componente del PAAC 2019</c:v>
                </c:pt>
              </c:strCache>
            </c:strRef>
          </c:tx>
          <c:spPr>
            <a:solidFill>
              <a:srgbClr val="00B050"/>
            </a:solidFill>
            <a:ln>
              <a:solidFill>
                <a:schemeClr val="tx1"/>
              </a:solidFill>
            </a:ln>
            <a:effectLst/>
            <a:sp3d>
              <a:contourClr>
                <a:schemeClr val="tx1"/>
              </a:contourClr>
            </a:sp3d>
          </c:spPr>
          <c:invertIfNegative val="0"/>
          <c:dPt>
            <c:idx val="4"/>
            <c:invertIfNegative val="0"/>
            <c:bubble3D val="0"/>
            <c:spPr>
              <a:solidFill>
                <a:srgbClr val="00DA63"/>
              </a:solidFill>
              <a:ln>
                <a:solidFill>
                  <a:schemeClr val="tx1"/>
                </a:solidFill>
              </a:ln>
              <a:effectLst/>
              <a:sp3d>
                <a:contourClr>
                  <a:schemeClr val="tx1"/>
                </a:contourClr>
              </a:sp3d>
            </c:spPr>
            <c:extLst xmlns:c16r2="http://schemas.microsoft.com/office/drawing/2015/06/chart">
              <c:ext xmlns:c16="http://schemas.microsoft.com/office/drawing/2014/chart" uri="{C3380CC4-5D6E-409C-BE32-E72D297353CC}">
                <c16:uniqueId val="{00000005-F845-4DE0-B6AF-D036584313E4}"/>
              </c:ext>
            </c:extLst>
          </c:dPt>
          <c:dLbls>
            <c:dLbl>
              <c:idx val="0"/>
              <c:layout>
                <c:manualLayout>
                  <c:x val="8.6299892125134845E-4"/>
                  <c:y val="-4.000001145311710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F845-4DE0-B6AF-D036584313E4}"/>
                </c:ext>
              </c:extLst>
            </c:dLbl>
            <c:dLbl>
              <c:idx val="1"/>
              <c:layout>
                <c:manualLayout>
                  <c:x val="-1.7259978425026969E-3"/>
                  <c:y val="-4.363637613067320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F845-4DE0-B6AF-D036584313E4}"/>
                </c:ext>
              </c:extLst>
            </c:dLbl>
            <c:dLbl>
              <c:idx val="2"/>
              <c:layout>
                <c:manualLayout>
                  <c:x val="-2.5889967637541087E-3"/>
                  <c:y val="-4.000001145311710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F845-4DE0-B6AF-D036584313E4}"/>
                </c:ext>
              </c:extLst>
            </c:dLbl>
            <c:dLbl>
              <c:idx val="3"/>
              <c:layout>
                <c:manualLayout>
                  <c:x val="-8.6299892125134845E-4"/>
                  <c:y val="-3.636364677556099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F845-4DE0-B6AF-D036584313E4}"/>
                </c:ext>
              </c:extLst>
            </c:dLbl>
            <c:dLbl>
              <c:idx val="4"/>
              <c:layout>
                <c:manualLayout>
                  <c:x val="-1.7259978425027602E-3"/>
                  <c:y val="-6.18181995184536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F845-4DE0-B6AF-D036584313E4}"/>
                </c:ext>
              </c:extLst>
            </c:dLbl>
            <c:dLbl>
              <c:idx val="5"/>
              <c:layout>
                <c:manualLayout>
                  <c:x val="8.6299892125134845E-4"/>
                  <c:y val="-4.000001145311710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F845-4DE0-B6AF-D036584313E4}"/>
                </c:ext>
              </c:extLst>
            </c:dLbl>
            <c:dLbl>
              <c:idx val="6"/>
              <c:layout>
                <c:manualLayout>
                  <c:x val="1.7259978425025703E-3"/>
                  <c:y val="-4.363637613067319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F845-4DE0-B6AF-D036584313E4}"/>
                </c:ext>
              </c:extLst>
            </c:dLbl>
            <c:dLbl>
              <c:idx val="7"/>
              <c:layout>
                <c:manualLayout>
                  <c:x val="8.6299892125134845E-4"/>
                  <c:y val="-4.000001145311710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F845-4DE0-B6AF-D036584313E4}"/>
                </c:ext>
              </c:extLst>
            </c:dLbl>
            <c:dLbl>
              <c:idx val="8"/>
              <c:layout>
                <c:manualLayout>
                  <c:x val="6.9039913700106609E-3"/>
                  <c:y val="-4.000001145311710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F845-4DE0-B6AF-D036584313E4}"/>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Comp . pro'!$B$22:$J$22</c:f>
              <c:strCache>
                <c:ptCount val="9"/>
                <c:pt idx="0">
                  <c:v>1.1 Estrategia de Administración del Riesgo</c:v>
                </c:pt>
                <c:pt idx="1">
                  <c:v>1.2 Matriz de Riesgos</c:v>
                </c:pt>
                <c:pt idx="2">
                  <c:v>2.1 Estrategia de racionalizaciónde Tramites</c:v>
                </c:pt>
                <c:pt idx="3">
                  <c:v>2. Antitramites</c:v>
                </c:pt>
                <c:pt idx="4">
                  <c:v>3. Rendición de Cuentas</c:v>
                </c:pt>
                <c:pt idx="5">
                  <c:v>4. Atención al Ciudadano</c:v>
                </c:pt>
                <c:pt idx="6">
                  <c:v>5. Transparencia</c:v>
                </c:pt>
                <c:pt idx="7">
                  <c:v>6. Iniciativas Adicionales</c:v>
                </c:pt>
                <c:pt idx="8">
                  <c:v>7. Codigo de Integridad</c:v>
                </c:pt>
              </c:strCache>
            </c:strRef>
          </c:cat>
          <c:val>
            <c:numRef>
              <c:f>'Resultados Comp . pro'!$B$23:$J$23</c:f>
              <c:numCache>
                <c:formatCode>0%</c:formatCode>
                <c:ptCount val="9"/>
                <c:pt idx="0">
                  <c:v>1</c:v>
                </c:pt>
                <c:pt idx="1">
                  <c:v>0.98687500000000006</c:v>
                </c:pt>
                <c:pt idx="2">
                  <c:v>1</c:v>
                </c:pt>
                <c:pt idx="3">
                  <c:v>1</c:v>
                </c:pt>
                <c:pt idx="4">
                  <c:v>0.96296296296296313</c:v>
                </c:pt>
                <c:pt idx="5">
                  <c:v>1</c:v>
                </c:pt>
                <c:pt idx="6">
                  <c:v>0.99950000000000006</c:v>
                </c:pt>
                <c:pt idx="7">
                  <c:v>1</c:v>
                </c:pt>
                <c:pt idx="8">
                  <c:v>1</c:v>
                </c:pt>
              </c:numCache>
            </c:numRef>
          </c:val>
          <c:extLst xmlns:c16r2="http://schemas.microsoft.com/office/drawing/2015/06/chart">
            <c:ext xmlns:c16="http://schemas.microsoft.com/office/drawing/2014/chart" uri="{C3380CC4-5D6E-409C-BE32-E72D297353CC}">
              <c16:uniqueId val="{00000000-F845-4DE0-B6AF-D036584313E4}"/>
            </c:ext>
          </c:extLst>
        </c:ser>
        <c:dLbls>
          <c:showLegendKey val="0"/>
          <c:showVal val="1"/>
          <c:showCatName val="0"/>
          <c:showSerName val="0"/>
          <c:showPercent val="0"/>
          <c:showBubbleSize val="0"/>
        </c:dLbls>
        <c:gapWidth val="75"/>
        <c:shape val="box"/>
        <c:axId val="112612096"/>
        <c:axId val="112619520"/>
        <c:axId val="0"/>
      </c:bar3DChart>
      <c:catAx>
        <c:axId val="1126120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112619520"/>
        <c:crosses val="autoZero"/>
        <c:auto val="1"/>
        <c:lblAlgn val="ctr"/>
        <c:lblOffset val="100"/>
        <c:noMultiLvlLbl val="0"/>
      </c:catAx>
      <c:valAx>
        <c:axId val="112619520"/>
        <c:scaling>
          <c:orientation val="minMax"/>
          <c:min val="0.5"/>
        </c:scaling>
        <c:delete val="1"/>
        <c:axPos val="l"/>
        <c:numFmt formatCode="0%" sourceLinked="1"/>
        <c:majorTickMark val="none"/>
        <c:minorTickMark val="none"/>
        <c:tickLblPos val="nextTo"/>
        <c:crossAx val="112612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22411</xdr:colOff>
      <xdr:row>15</xdr:row>
      <xdr:rowOff>59953</xdr:rowOff>
    </xdr:from>
    <xdr:to>
      <xdr:col>4</xdr:col>
      <xdr:colOff>3631827</xdr:colOff>
      <xdr:row>35</xdr:row>
      <xdr:rowOff>136153</xdr:rowOff>
    </xdr:to>
    <xdr:graphicFrame macro="">
      <xdr:nvGraphicFramePr>
        <xdr:cNvPr id="2" name="1 Gráfico">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449035</xdr:colOff>
      <xdr:row>0</xdr:row>
      <xdr:rowOff>81643</xdr:rowOff>
    </xdr:from>
    <xdr:to>
      <xdr:col>0</xdr:col>
      <xdr:colOff>1200455</xdr:colOff>
      <xdr:row>0</xdr:row>
      <xdr:rowOff>827987</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stretch>
          <a:fillRect/>
        </a:stretch>
      </xdr:blipFill>
      <xdr:spPr>
        <a:xfrm>
          <a:off x="449035" y="81643"/>
          <a:ext cx="751420" cy="746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142874</xdr:colOff>
      <xdr:row>5</xdr:row>
      <xdr:rowOff>650875</xdr:rowOff>
    </xdr:from>
    <xdr:to>
      <xdr:col>30</xdr:col>
      <xdr:colOff>222250</xdr:colOff>
      <xdr:row>12</xdr:row>
      <xdr:rowOff>285749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737235</xdr:colOff>
      <xdr:row>1</xdr:row>
      <xdr:rowOff>78105</xdr:rowOff>
    </xdr:from>
    <xdr:to>
      <xdr:col>2</xdr:col>
      <xdr:colOff>1323975</xdr:colOff>
      <xdr:row>3</xdr:row>
      <xdr:rowOff>182880</xdr:rowOff>
    </xdr:to>
    <xdr:pic>
      <xdr:nvPicPr>
        <xdr:cNvPr id="2" name="2 Imagen">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144780"/>
          <a:ext cx="58674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511969</xdr:colOff>
      <xdr:row>0</xdr:row>
      <xdr:rowOff>369093</xdr:rowOff>
    </xdr:from>
    <xdr:to>
      <xdr:col>0</xdr:col>
      <xdr:colOff>2405062</xdr:colOff>
      <xdr:row>7</xdr:row>
      <xdr:rowOff>391206</xdr:rowOff>
    </xdr:to>
    <xdr:pic>
      <xdr:nvPicPr>
        <xdr:cNvPr id="2" name="2 Imagen" descr="C:\Users\afrojas\AppData\Local\Microsoft\Windows\Temporary Internet Files\Content.IE5\QBJB3MOR\Escudo_CVP.jpg">
          <a:extLst>
            <a:ext uri="{FF2B5EF4-FFF2-40B4-BE49-F238E27FC236}">
              <a16:creationId xmlns:a16="http://schemas.microsoft.com/office/drawing/2014/main" xmlns="" id="{DFE5A08D-27DB-488B-87E7-80B9B33B8DEC}"/>
            </a:ext>
          </a:extLst>
        </xdr:cNvPr>
        <xdr:cNvPicPr/>
      </xdr:nvPicPr>
      <xdr:blipFill>
        <a:blip xmlns:r="http://schemas.openxmlformats.org/officeDocument/2006/relationships" r:embed="rId1" cstate="print"/>
        <a:srcRect/>
        <a:stretch>
          <a:fillRect/>
        </a:stretch>
      </xdr:blipFill>
      <xdr:spPr bwMode="auto">
        <a:xfrm>
          <a:off x="511969" y="369093"/>
          <a:ext cx="1893093" cy="104775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ortatil/Desktop/CVP/Consolidacion%20matrices%20agosto'2018/Matrices%20ajustadas/Matriz%20Comunicaciones/Matriz%20OAC%20%20para%20Servicio%20al%20Ciudadano%20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ortatil/Desktop/CVP/Consolidacion%20matrices%20agosto'2018/Matrices%20ajustadas/Matriz%20Comunicaciones/Matriz%20Transparencia%20PAAC%20-%20OAC%20o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inc/Downloads/Matriz%20Comunicaciones/Matriz%20RdC%20-%20OAc%20PAAC%20o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portatil/Desktop/CVP/Consolidacion%20matrices%20agosto'2018/Matrices%20ajustadas/Matriz%20Comunicaciones/Matriz%20RdC%20-%20OAc%20PAAC%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theme/theme1.xml><?xml version="1.0" encoding="utf-8"?>
<a:theme xmlns:a="http://schemas.openxmlformats.org/drawingml/2006/main" name="Tema1">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gradFill>
          <a:gsLst>
            <a:gs pos="50000">
              <a:srgbClr val="0070C0"/>
            </a:gs>
            <a:gs pos="0">
              <a:schemeClr val="tx2">
                <a:lumMod val="75000"/>
              </a:schemeClr>
            </a:gs>
            <a:gs pos="100000">
              <a:srgbClr val="002060"/>
            </a:gs>
          </a:gsLst>
          <a:lin ang="0" scaled="0"/>
        </a:gradFill>
        <a:ln>
          <a:noFill/>
        </a:ln>
        <a:effectLst>
          <a:outerShdw blurRad="50800" dist="38100" dir="5400000" algn="t" rotWithShape="0">
            <a:prstClr val="black">
              <a:alpha val="40000"/>
            </a:prstClr>
          </a:outerShdw>
        </a:effectLst>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Tema1" id="{EB446DCB-F962-4187-B672-20B1C249DC27}" vid="{F4E04F11-98B3-4C65-B867-00F1F134757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file:///\\10.216.160.201\calidad\35.%20PARTICIPACION%20CIUDADANA\DIRECCI&#211;N%20MEJORAMIENTO%20DE%20VIVIENDA\2019" TargetMode="External"/><Relationship Id="rId2" Type="http://schemas.openxmlformats.org/officeDocument/2006/relationships/hyperlink" Target="https://www.cajaviviendapopular.gov.co/?q=estrategia-anticorrupcion" TargetMode="External"/><Relationship Id="rId1" Type="http://schemas.openxmlformats.org/officeDocument/2006/relationships/hyperlink" Target="http://www.cajaviviendapopular.gov.co/?q=content/transparencia" TargetMode="Externa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cajaviviendapopular.gov.co/?q=codigo-de-integrida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file:///C:\19.%20CONSOLIDADO%20MAPAS%20DE%20RIESGO\MATRIZ%20DE%20RIESGOS%20-%20PAAC\2019\MATRIZ%20DE%20RIESGOS%20-%20PAAC%20PRELIMINAR" TargetMode="External"/><Relationship Id="rId13" Type="http://schemas.openxmlformats.org/officeDocument/2006/relationships/hyperlink" Target="https://www.cajaviviendapopular.gov.co/?q=matriz-de-riesgos-plan-anticorrupci%C3%B3n-y-atenci%C3%B3n-al-ciudadano" TargetMode="External"/><Relationship Id="rId18" Type="http://schemas.openxmlformats.org/officeDocument/2006/relationships/hyperlink" Target="https://www.cajaviviendapopular.gov.co/?q=matriz-de-riesgos-plan-anticorrupci%C3%B3n-y-atenci%C3%B3n-al-ciudadano" TargetMode="External"/><Relationship Id="rId26" Type="http://schemas.openxmlformats.org/officeDocument/2006/relationships/comments" Target="../comments1.xml"/><Relationship Id="rId3" Type="http://schemas.openxmlformats.org/officeDocument/2006/relationships/hyperlink" Target="file:///C:\19.%20CONSOLIDADO%20MAPAS%20DE%20RIESGO\MATRIZ%20DE%20RIESGOS%20-%20PAAC\2019" TargetMode="External"/><Relationship Id="rId21" Type="http://schemas.openxmlformats.org/officeDocument/2006/relationships/hyperlink" Target="https://www.cajaviviendapopular.gov.co/?q=Nosotros/la-cvp/politicas" TargetMode="External"/><Relationship Id="rId7" Type="http://schemas.openxmlformats.org/officeDocument/2006/relationships/hyperlink" Target="file:///C:\19.%20CONSOLIDADO%20MAPAS%20DE%20RIESGO\MATRIZ%20DE%20RIESGOS%20-%20PAAC\2019\MATRIZ%20DE%20RIESGOS%20-%20PAAC%20PRELIMINAR" TargetMode="External"/><Relationship Id="rId12" Type="http://schemas.openxmlformats.org/officeDocument/2006/relationships/hyperlink" Target="https://www.cajaviviendapopular.gov.co/?q=matriz-de-riesgos-plan-anticorrupci%C3%B3n-y-atenci%C3%B3n-al-ciudadano" TargetMode="External"/><Relationship Id="rId17" Type="http://schemas.openxmlformats.org/officeDocument/2006/relationships/hyperlink" Target="https://www.cajaviviendapopular.gov.co/?q=matriz-de-riesgos-plan-anticorrupci%C3%B3n-y-atenci%C3%B3n-al-ciudadano" TargetMode="External"/><Relationship Id="rId25" Type="http://schemas.openxmlformats.org/officeDocument/2006/relationships/vmlDrawing" Target="../drawings/vmlDrawing1.vml"/><Relationship Id="rId2" Type="http://schemas.openxmlformats.org/officeDocument/2006/relationships/hyperlink" Target="https://mail.google.com/mail/u/0/" TargetMode="External"/><Relationship Id="rId16" Type="http://schemas.openxmlformats.org/officeDocument/2006/relationships/hyperlink" Target="https://www.cajaviviendapopular.gov.co/?q=matriz-de-riesgos-plan-anticorrupci%C3%B3n-y-atenci%C3%B3n-al-ciudadano" TargetMode="External"/><Relationship Id="rId20" Type="http://schemas.openxmlformats.org/officeDocument/2006/relationships/hyperlink" Target="https://www.cajaviviendapopular.gov.co/?q=matriz-de-riesgos-plan-anticorrupci%C3%B3n-y-atenci%C3%B3n-al-ciudadano" TargetMode="External"/><Relationship Id="rId1" Type="http://schemas.openxmlformats.org/officeDocument/2006/relationships/hyperlink" Target="file:///C:\30.%20PRESENTACIONES%20E%20INFORMES\SISTEMA%20INTEGRADO%20DE%20GESTI&#211;N\2019\MATRIZ%20DE%20RIESGO%20-%20PAAC%202019" TargetMode="External"/><Relationship Id="rId6" Type="http://schemas.openxmlformats.org/officeDocument/2006/relationships/hyperlink" Target="https://www.cajaviviendapopular.gov.co/?q=matriz-de-riesgos-plan-anticorrupci%C3%B3n-y-atenci%C3%B3n-al-ciudadano" TargetMode="External"/><Relationship Id="rId11" Type="http://schemas.openxmlformats.org/officeDocument/2006/relationships/hyperlink" Target="https://www.cajaviviendapopular.gov.co/?q=matriz-de-riesgos-plan-anticorrupci%C3%B3n-y-atenci%C3%B3n-al-ciudadano" TargetMode="External"/><Relationship Id="rId24" Type="http://schemas.openxmlformats.org/officeDocument/2006/relationships/drawing" Target="../drawings/drawing4.xml"/><Relationship Id="rId5" Type="http://schemas.openxmlformats.org/officeDocument/2006/relationships/hyperlink" Target="file:///C:\19.%20CONSOLIDADO%20MAPAS%20DE%20RIESGO\MATRIZ%20DE%20RIESGOS%20-%20PAAC\2019" TargetMode="External"/><Relationship Id="rId15" Type="http://schemas.openxmlformats.org/officeDocument/2006/relationships/hyperlink" Target="https://www.cajaviviendapopular.gov.co/?q=matriz-de-riesgos-plan-anticorrupci%C3%B3n-y-atenci%C3%B3n-al-ciudadano" TargetMode="External"/><Relationship Id="rId23" Type="http://schemas.openxmlformats.org/officeDocument/2006/relationships/printerSettings" Target="../printerSettings/printerSettings3.bin"/><Relationship Id="rId10" Type="http://schemas.openxmlformats.org/officeDocument/2006/relationships/hyperlink" Target="https://www.cajaviviendapopular.gov.co/?q=matriz-de-riesgos-plan-anticorrupci%C3%B3n-y-atenci%C3%B3n-al-ciudadano" TargetMode="External"/><Relationship Id="rId19" Type="http://schemas.openxmlformats.org/officeDocument/2006/relationships/hyperlink" Target="https://www.cajaviviendapopular.gov.co/?q=matriz-de-riesgos-plan-anticorrupci%C3%B3n-y-atenci%C3%B3n-al-ciudadano" TargetMode="External"/><Relationship Id="rId4" Type="http://schemas.openxmlformats.org/officeDocument/2006/relationships/hyperlink" Target="file:///C:\19.%20CONSOLIDADO%20MAPAS%20DE%20RIESGO\MATRIZ%20DE%20RIESGOS%20-%20PAAC\2019" TargetMode="External"/><Relationship Id="rId9" Type="http://schemas.openxmlformats.org/officeDocument/2006/relationships/hyperlink" Target="https://www.cajaviviendapopular.gov.co/?q=matriz-de-riesgos-plan-anticorrupci%C3%B3n-y-atenci%C3%B3n-al-ciudadano" TargetMode="External"/><Relationship Id="rId14" Type="http://schemas.openxmlformats.org/officeDocument/2006/relationships/hyperlink" Target="https://www.cajaviviendapopular.gov.co/?q=matriz-de-riesgos-plan-anticorrupci%C3%B3n-y-atenci%C3%B3n-al-ciudadano" TargetMode="External"/><Relationship Id="rId22" Type="http://schemas.openxmlformats.org/officeDocument/2006/relationships/hyperlink" Target="file:///\\10.216.160.201\calidad\19.%20CONSOLIDADO%20MAPAS%20DE%20RIESGO\MATRIZ%20DE%20RIESGOS%20-%20PAAC\2019\FICHAS%20DE%20RIESG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ajaviviendapopular.gov.co/?q=tr%C3%A1mites-ante-la-caja-de-la-vivienda-popular" TargetMode="External"/><Relationship Id="rId1" Type="http://schemas.openxmlformats.org/officeDocument/2006/relationships/hyperlink" Target="https://www.cajaviviendapopular.gov.co/?q=tr%C3%A1mites-ante-la-caja-de-la-vivienda-popular"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cajaviviendapopular.gov.co/?q=Nosotros/Informes/rendicion-de-cuentas" TargetMode="External"/><Relationship Id="rId3" Type="http://schemas.openxmlformats.org/officeDocument/2006/relationships/hyperlink" Target="https://www.cajaviviendapopular.gov.co/sites/default/files/Estrategia%20RdC%20CVP%202018%20v2.pdf" TargetMode="External"/><Relationship Id="rId7" Type="http://schemas.openxmlformats.org/officeDocument/2006/relationships/hyperlink" Target="https://www.cajaviviendapopular.gov.co/?q=matriz-de-riesgos-plan-anticorrupci%C3%B3n-y-atenci%C3%B3n-al-ciudadanoHerramienta%20de%20Seguimiento%20RdC" TargetMode="External"/><Relationship Id="rId2" Type="http://schemas.openxmlformats.org/officeDocument/2006/relationships/hyperlink" Target="https://www.cajaviviendapopular.gov.co/?q=Nosotros/Informes/rendicion-de-cuentas" TargetMode="External"/><Relationship Id="rId1" Type="http://schemas.openxmlformats.org/officeDocument/2006/relationships/hyperlink" Target="https://www.cajaviviendapopular.gov.co/?q=Nosotros/Informes/informe-de-ejecucion-del-presupuesto-de-gastos-e-inversiones" TargetMode="External"/><Relationship Id="rId6" Type="http://schemas.openxmlformats.org/officeDocument/2006/relationships/hyperlink" Target="file:///\\10.216.160.201\calidad\1.%20PROCESO%20DE%20GESTI&#211;N%20ESTRAT&#201;GICA\DOCUMENTOS%20REFERENCIA\PARTES%20INTERESADAS\2019" TargetMode="External"/><Relationship Id="rId5" Type="http://schemas.openxmlformats.org/officeDocument/2006/relationships/hyperlink" Target="https://www.cajaviviendapopular.gov.co/?q=Nosotros/Informes/rendicion-de-cuentas" TargetMode="External"/><Relationship Id="rId10" Type="http://schemas.openxmlformats.org/officeDocument/2006/relationships/printerSettings" Target="../printerSettings/printerSettings6.bin"/><Relationship Id="rId4" Type="http://schemas.openxmlformats.org/officeDocument/2006/relationships/hyperlink" Target="https://www.cajaviviendapopular.gov.co/?q=Nosotros/Informes/rendicion-de-cuentas" TargetMode="External"/><Relationship Id="rId9" Type="http://schemas.openxmlformats.org/officeDocument/2006/relationships/hyperlink" Target="file:///\\10.216.160.201\calidad\1.%20PROCESO%20DE%20GESTI&#211;N%20ESTRAT&#201;GICA\DOCUMENTOS%20REFERENCIA\DIAGNOSTICO%20RC"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ajaviviendapopular.gov.co/sites/default/files/Informe%20PQRS%20I%20Sem%202019.pdf" TargetMode="External"/><Relationship Id="rId1" Type="http://schemas.openxmlformats.org/officeDocument/2006/relationships/hyperlink" Target="file:///\\10.216.160.201\calidad\8.%20PROCESO%20SERVICIO%20AL%20CIUDADAN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8" Type="http://schemas.openxmlformats.org/officeDocument/2006/relationships/hyperlink" Target="https://www.cajaviviendapopular.gov.co/?q=transparencia-0Actas%20de%20reuni&#243;n%20con%20fechas%2008%20y%2022%20agosto%20de%202019" TargetMode="External"/><Relationship Id="rId13" Type="http://schemas.openxmlformats.org/officeDocument/2006/relationships/hyperlink" Target="http://datosabiertos.bogota.gov.co/organization/caja-de-la-vivienda-popular" TargetMode="External"/><Relationship Id="rId3" Type="http://schemas.openxmlformats.org/officeDocument/2006/relationships/hyperlink" Target="http://www.cajaviviendapopular.gov.co/?q=content/transparencia" TargetMode="External"/><Relationship Id="rId7" Type="http://schemas.openxmlformats.org/officeDocument/2006/relationships/hyperlink" Target="https://www.cajaviviendapopular.gov.co/?q=Servicio-al-ciudadano/solicitudes-de-acceso-la-informacion" TargetMode="External"/><Relationship Id="rId12" Type="http://schemas.openxmlformats.org/officeDocument/2006/relationships/hyperlink" Target="https://www.cajaviviendapopular.gov.co/?q=transparencia-0" TargetMode="External"/><Relationship Id="rId2" Type="http://schemas.openxmlformats.org/officeDocument/2006/relationships/hyperlink" Target="http://www.cajaviviendapopular.gov.co/?q=content/transparencia" TargetMode="External"/><Relationship Id="rId16" Type="http://schemas.openxmlformats.org/officeDocument/2006/relationships/printerSettings" Target="../printerSettings/printerSettings8.bin"/><Relationship Id="rId1" Type="http://schemas.openxmlformats.org/officeDocument/2006/relationships/hyperlink" Target="http://www.cajaviviendapopular.gov.co/?q=content/transparencia" TargetMode="External"/><Relationship Id="rId6" Type="http://schemas.openxmlformats.org/officeDocument/2006/relationships/hyperlink" Target="http://www.cajaviviendapopular.gov.co/?q=content/transparencia10.4%20Esquema%20de%20p%C3%BAblicaci%C3%B3n%20de%20informaci%C3%B3n" TargetMode="External"/><Relationship Id="rId11" Type="http://schemas.openxmlformats.org/officeDocument/2006/relationships/hyperlink" Target="https://www.cajaviviendapopular.gov.co/?q=Nosotros/Gestion-Humana/acuerdos-de-gesti%C3%B3n-cvp" TargetMode="External"/><Relationship Id="rId5" Type="http://schemas.openxmlformats.org/officeDocument/2006/relationships/hyperlink" Target="http://www.cajaviviendapopular.gov.co/?q=content/transparencia" TargetMode="External"/><Relationship Id="rId15" Type="http://schemas.openxmlformats.org/officeDocument/2006/relationships/hyperlink" Target="https://www.cajaviviendapopular.gov.co/?q=tr%C3%A1mites-ante-la-caja-de-la-vivienda-popular" TargetMode="External"/><Relationship Id="rId10" Type="http://schemas.openxmlformats.org/officeDocument/2006/relationships/hyperlink" Target="https://www.cajaviviendapopular.gov.co/?q=transparencia-0Matriz%20de%20cumplimiento%20de%20la%20Ley%201712%20en%20custodia%20de%20Oficina%20de%20Asesoria%20de%20Planeaci&#243;n" TargetMode="External"/><Relationship Id="rId4" Type="http://schemas.openxmlformats.org/officeDocument/2006/relationships/hyperlink" Target="http://www.cajaviviendapopular.gov.co/?q=content/transparencia" TargetMode="External"/><Relationship Id="rId9" Type="http://schemas.openxmlformats.org/officeDocument/2006/relationships/hyperlink" Target="https://www.cajaviviendapopular.gov.co/?q=estrategia-anticorrupcion" TargetMode="External"/><Relationship Id="rId14" Type="http://schemas.openxmlformats.org/officeDocument/2006/relationships/hyperlink" Target="http://datosabiertos.bogota.gov.co/organization/caja-de-la-vivienda-popul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tabSelected="1" zoomScale="85" zoomScaleNormal="85" zoomScaleSheetLayoutView="85" workbookViewId="0">
      <selection activeCell="F11" sqref="F11"/>
    </sheetView>
  </sheetViews>
  <sheetFormatPr baseColWidth="10" defaultColWidth="25.28515625" defaultRowHeight="15"/>
  <cols>
    <col min="5" max="5" width="104.5703125" customWidth="1"/>
  </cols>
  <sheetData>
    <row r="1" spans="1:5" ht="69.75" customHeight="1">
      <c r="A1" s="393"/>
      <c r="B1" s="621" t="s">
        <v>552</v>
      </c>
      <c r="C1" s="621"/>
      <c r="D1" s="621"/>
      <c r="E1" s="621"/>
    </row>
    <row r="2" spans="1:5">
      <c r="A2" s="622" t="s">
        <v>619</v>
      </c>
      <c r="B2" s="623"/>
      <c r="C2" s="623"/>
      <c r="D2" s="623"/>
      <c r="E2" s="624"/>
    </row>
    <row r="3" spans="1:5">
      <c r="A3" s="625" t="s">
        <v>726</v>
      </c>
      <c r="B3" s="626"/>
      <c r="C3" s="626"/>
      <c r="D3" s="626"/>
      <c r="E3" s="627"/>
    </row>
    <row r="4" spans="1:5" ht="24">
      <c r="A4" s="394" t="s">
        <v>553</v>
      </c>
      <c r="B4" s="395" t="s">
        <v>554</v>
      </c>
      <c r="C4" s="395" t="s">
        <v>567</v>
      </c>
      <c r="D4" s="395" t="s">
        <v>555</v>
      </c>
      <c r="E4" s="396" t="s">
        <v>556</v>
      </c>
    </row>
    <row r="5" spans="1:5" ht="25.5">
      <c r="A5" s="397" t="s">
        <v>565</v>
      </c>
      <c r="B5" s="405">
        <v>22</v>
      </c>
      <c r="C5" s="405">
        <v>22</v>
      </c>
      <c r="D5" s="407">
        <f>+AVERAGE('1,1  Est. gest riesgo'!I9,'1,1  Est. gest riesgo'!I10,'1,1  Est. gest riesgo'!I11,'1,1  Est. gest riesgo'!I12,'1,1  Est. gest riesgo'!I13,'1,1  Est. gest riesgo'!I14,'1,1  Est. gest riesgo'!I15,'1,1  Est. gest riesgo'!I16,'1,1  Est. gest riesgo'!I17,'1,1  Est. gest riesgo'!I18,'1,1  Est. gest riesgo'!I19,'1,1  Est. gest riesgo'!I20,'1,1  Est. gest riesgo'!I21,'1,1  Est. gest riesgo'!I22,'1,1  Est. gest riesgo'!I24,'1,1  Est. gest riesgo'!I25,'1,1  Est. gest riesgo'!I26,'1,1  Est. gest riesgo'!I27,'1,1  Est. gest riesgo'!I28,'1,1  Est. gest riesgo'!I29,'1,1  Est. gest riesgo'!I30,'1,1  Est. gest riesgo'!I31)</f>
        <v>1</v>
      </c>
      <c r="E5" s="408" t="s">
        <v>714</v>
      </c>
    </row>
    <row r="6" spans="1:5" s="406" customFormat="1" ht="63.75">
      <c r="A6" s="397" t="s">
        <v>566</v>
      </c>
      <c r="B6" s="405">
        <v>52</v>
      </c>
      <c r="C6" s="405">
        <v>52</v>
      </c>
      <c r="D6" s="407">
        <v>0.99</v>
      </c>
      <c r="E6" s="471" t="s">
        <v>715</v>
      </c>
    </row>
    <row r="7" spans="1:5" ht="54.75" customHeight="1">
      <c r="A7" s="397" t="s">
        <v>568</v>
      </c>
      <c r="B7" s="405">
        <v>8</v>
      </c>
      <c r="C7" s="405">
        <v>8</v>
      </c>
      <c r="D7" s="407">
        <f>+AVERAGE('2,1 est rac tramites'!I5:I13)</f>
        <v>1</v>
      </c>
      <c r="E7" s="409" t="s">
        <v>716</v>
      </c>
    </row>
    <row r="8" spans="1:5" s="406" customFormat="1" ht="75" customHeight="1">
      <c r="A8" s="397" t="s">
        <v>717</v>
      </c>
      <c r="B8" s="405">
        <v>2</v>
      </c>
      <c r="C8" s="405">
        <v>2</v>
      </c>
      <c r="D8" s="407">
        <f>+AVERAGE('2. ANTITRAMITES'!AJ7:AJ8)</f>
        <v>1</v>
      </c>
      <c r="E8" s="408" t="s">
        <v>718</v>
      </c>
    </row>
    <row r="9" spans="1:5" ht="30" customHeight="1">
      <c r="A9" s="397" t="s">
        <v>531</v>
      </c>
      <c r="B9" s="405">
        <v>21</v>
      </c>
      <c r="C9" s="405">
        <v>21</v>
      </c>
      <c r="D9" s="407">
        <v>0.99</v>
      </c>
      <c r="E9" s="408" t="s">
        <v>1287</v>
      </c>
    </row>
    <row r="10" spans="1:5" ht="46.5" customHeight="1">
      <c r="A10" s="397" t="s">
        <v>557</v>
      </c>
      <c r="B10" s="405">
        <v>9</v>
      </c>
      <c r="C10" s="405">
        <v>9</v>
      </c>
      <c r="D10" s="407">
        <f>+AVERAGE('4. ATENCION AL CIUDADANO'!N8,'4. ATENCION AL CIUDADANO'!N10,'4. ATENCION AL CIUDADANO'!N12,'4. ATENCION AL CIUDADANO'!N14,'4. ATENCION AL CIUDADANO'!N15,'4. ATENCION AL CIUDADANO'!N17,'4. ATENCION AL CIUDADANO'!N19,'4. ATENCION AL CIUDADANO'!N20,'4. ATENCION AL CIUDADANO'!N21)</f>
        <v>1</v>
      </c>
      <c r="E10" s="408" t="s">
        <v>719</v>
      </c>
    </row>
    <row r="11" spans="1:5" ht="50.25" customHeight="1">
      <c r="A11" s="397" t="s">
        <v>558</v>
      </c>
      <c r="B11" s="405">
        <v>25</v>
      </c>
      <c r="C11" s="405">
        <v>25</v>
      </c>
      <c r="D11" s="407">
        <v>1</v>
      </c>
      <c r="E11" s="408" t="s">
        <v>720</v>
      </c>
    </row>
    <row r="12" spans="1:5">
      <c r="A12" s="397" t="s">
        <v>534</v>
      </c>
      <c r="B12" s="405">
        <v>4</v>
      </c>
      <c r="C12" s="405">
        <v>4</v>
      </c>
      <c r="D12" s="407">
        <f>+AVERAGE('6. INICIATIVAS'!N7,'6. INICIATIVAS'!N8,'6. INICIATIVAS'!N9,'6. INICIATIVAS'!N10)</f>
        <v>1</v>
      </c>
      <c r="E12" s="408" t="s">
        <v>721</v>
      </c>
    </row>
    <row r="13" spans="1:5" ht="76.5">
      <c r="A13" s="397" t="s">
        <v>559</v>
      </c>
      <c r="B13" s="405">
        <v>8</v>
      </c>
      <c r="C13" s="405">
        <v>8</v>
      </c>
      <c r="D13" s="407">
        <f>+AVERAGE('7. CODIGO DE INTEGRIDAD'!K7:K14)</f>
        <v>1</v>
      </c>
      <c r="E13" s="398" t="s">
        <v>722</v>
      </c>
    </row>
    <row r="14" spans="1:5">
      <c r="A14" s="399" t="s">
        <v>560</v>
      </c>
      <c r="B14" s="400">
        <f>SUM(B5:B13)</f>
        <v>151</v>
      </c>
      <c r="C14" s="400">
        <f>SUM(C5:C13)</f>
        <v>151</v>
      </c>
      <c r="D14" s="401">
        <f>AVERAGE(D5:D13)</f>
        <v>0.99777777777777787</v>
      </c>
      <c r="E14" s="402"/>
    </row>
    <row r="15" spans="1:5">
      <c r="A15" s="1"/>
      <c r="B15" s="1"/>
      <c r="C15" s="1"/>
      <c r="D15" s="486"/>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sheetData>
  <mergeCells count="3">
    <mergeCell ref="B1:E1"/>
    <mergeCell ref="A2:E2"/>
    <mergeCell ref="A3:E3"/>
  </mergeCells>
  <pageMargins left="0.7" right="0.7" top="0.75" bottom="0.75" header="0.3"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0"/>
  <sheetViews>
    <sheetView view="pageBreakPreview" topLeftCell="F1" zoomScale="70" zoomScaleNormal="70" zoomScaleSheetLayoutView="70" workbookViewId="0">
      <selection activeCell="P7" sqref="P7:P8"/>
    </sheetView>
  </sheetViews>
  <sheetFormatPr baseColWidth="10" defaultColWidth="10.85546875" defaultRowHeight="12.75"/>
  <cols>
    <col min="1" max="1" width="13.42578125" style="91" customWidth="1"/>
    <col min="2" max="2" width="37.85546875" style="91" customWidth="1"/>
    <col min="3" max="3" width="25.140625" style="91" customWidth="1"/>
    <col min="4" max="4" width="17.28515625" style="91" customWidth="1"/>
    <col min="5" max="5" width="17.7109375" style="91" customWidth="1"/>
    <col min="6" max="6" width="18.140625" style="91" customWidth="1"/>
    <col min="7" max="7" width="20.140625" style="91" customWidth="1"/>
    <col min="8" max="8" width="46" style="91" customWidth="1"/>
    <col min="9" max="9" width="10.85546875" style="356"/>
    <col min="10" max="10" width="25.7109375" style="91" customWidth="1"/>
    <col min="11" max="11" width="29" style="91" customWidth="1"/>
    <col min="12" max="12" width="59.42578125" style="357" customWidth="1"/>
    <col min="13" max="13" width="35.85546875" style="91" customWidth="1"/>
    <col min="14" max="15" width="10.85546875" style="91"/>
    <col min="16" max="16" width="26.140625" style="468" customWidth="1"/>
    <col min="17" max="16384" width="10.85546875" style="91"/>
  </cols>
  <sheetData>
    <row r="1" spans="1:16">
      <c r="A1" s="772" t="s">
        <v>408</v>
      </c>
      <c r="B1" s="773"/>
      <c r="C1" s="773"/>
      <c r="D1" s="773"/>
      <c r="E1" s="773"/>
      <c r="F1" s="773"/>
      <c r="G1" s="773"/>
      <c r="H1" s="773"/>
      <c r="I1" s="773"/>
      <c r="J1" s="773"/>
      <c r="K1" s="774"/>
      <c r="L1" s="675" t="s">
        <v>620</v>
      </c>
      <c r="M1" s="676"/>
      <c r="N1" s="676"/>
      <c r="O1" s="676"/>
      <c r="P1" s="677"/>
    </row>
    <row r="2" spans="1:16">
      <c r="A2" s="775"/>
      <c r="B2" s="728"/>
      <c r="C2" s="728"/>
      <c r="D2" s="728"/>
      <c r="E2" s="728"/>
      <c r="F2" s="728"/>
      <c r="G2" s="728"/>
      <c r="H2" s="728"/>
      <c r="I2" s="728"/>
      <c r="J2" s="728"/>
      <c r="K2" s="776"/>
      <c r="L2" s="678"/>
      <c r="M2" s="679"/>
      <c r="N2" s="679"/>
      <c r="O2" s="679"/>
      <c r="P2" s="680"/>
    </row>
    <row r="3" spans="1:16" ht="16.5" thickBot="1">
      <c r="A3" s="729" t="s">
        <v>574</v>
      </c>
      <c r="B3" s="730"/>
      <c r="C3" s="730"/>
      <c r="D3" s="730"/>
      <c r="E3" s="730"/>
      <c r="F3" s="730"/>
      <c r="G3" s="730"/>
      <c r="H3" s="730"/>
      <c r="I3" s="730"/>
      <c r="J3" s="730"/>
      <c r="K3" s="777"/>
      <c r="L3" s="681"/>
      <c r="M3" s="682"/>
      <c r="N3" s="682"/>
      <c r="O3" s="682"/>
      <c r="P3" s="683"/>
    </row>
    <row r="4" spans="1:16" s="331" customFormat="1" ht="78.75">
      <c r="A4" s="329" t="s">
        <v>131</v>
      </c>
      <c r="B4" s="81" t="s">
        <v>181</v>
      </c>
      <c r="C4" s="81" t="s">
        <v>2</v>
      </c>
      <c r="D4" s="81" t="s">
        <v>182</v>
      </c>
      <c r="E4" s="81" t="s">
        <v>183</v>
      </c>
      <c r="F4" s="81" t="s">
        <v>184</v>
      </c>
      <c r="G4" s="81" t="s">
        <v>104</v>
      </c>
      <c r="H4" s="81" t="s">
        <v>185</v>
      </c>
      <c r="I4" s="82" t="s">
        <v>141</v>
      </c>
      <c r="J4" s="81" t="s">
        <v>186</v>
      </c>
      <c r="K4" s="330" t="s">
        <v>187</v>
      </c>
      <c r="L4" s="83" t="s">
        <v>103</v>
      </c>
      <c r="M4" s="84" t="s">
        <v>104</v>
      </c>
      <c r="N4" s="84" t="s">
        <v>105</v>
      </c>
      <c r="O4" s="84" t="s">
        <v>106</v>
      </c>
      <c r="P4" s="85" t="s">
        <v>107</v>
      </c>
    </row>
    <row r="5" spans="1:16" s="331" customFormat="1" ht="15.75">
      <c r="A5" s="332"/>
      <c r="B5" s="333"/>
      <c r="C5" s="333"/>
      <c r="D5" s="333"/>
      <c r="E5" s="333"/>
      <c r="F5" s="333"/>
      <c r="G5" s="333"/>
      <c r="H5" s="333"/>
      <c r="I5" s="334"/>
      <c r="J5" s="333"/>
      <c r="K5" s="335"/>
      <c r="L5" s="258"/>
      <c r="M5" s="258"/>
      <c r="N5" s="258"/>
      <c r="O5" s="258"/>
      <c r="P5" s="258"/>
    </row>
    <row r="6" spans="1:16" hidden="1">
      <c r="A6" s="778" t="s">
        <v>309</v>
      </c>
      <c r="B6" s="779"/>
      <c r="C6" s="779"/>
      <c r="D6" s="779"/>
      <c r="E6" s="779"/>
      <c r="F6" s="779"/>
      <c r="G6" s="779"/>
      <c r="H6" s="779"/>
      <c r="I6" s="779"/>
      <c r="J6" s="779"/>
      <c r="K6" s="779"/>
      <c r="L6" s="336"/>
      <c r="M6" s="336"/>
      <c r="N6" s="336"/>
      <c r="O6" s="336"/>
      <c r="P6" s="467"/>
    </row>
    <row r="7" spans="1:16" ht="71.25" customHeight="1">
      <c r="A7" s="337">
        <v>1</v>
      </c>
      <c r="B7" s="274" t="s">
        <v>409</v>
      </c>
      <c r="C7" s="261" t="s">
        <v>410</v>
      </c>
      <c r="D7" s="262">
        <v>43497</v>
      </c>
      <c r="E7" s="262">
        <v>43830</v>
      </c>
      <c r="F7" s="274" t="s">
        <v>411</v>
      </c>
      <c r="G7" s="338" t="s">
        <v>412</v>
      </c>
      <c r="H7" s="339"/>
      <c r="I7" s="264"/>
      <c r="J7" s="340"/>
      <c r="K7" s="341"/>
      <c r="L7" s="427" t="s">
        <v>611</v>
      </c>
      <c r="M7" s="466" t="s">
        <v>493</v>
      </c>
      <c r="N7" s="426">
        <v>1</v>
      </c>
      <c r="O7" s="427" t="s">
        <v>587</v>
      </c>
      <c r="P7" s="474" t="s">
        <v>483</v>
      </c>
    </row>
    <row r="8" spans="1:16" ht="147.75" customHeight="1">
      <c r="A8" s="342">
        <v>2</v>
      </c>
      <c r="B8" s="343" t="s">
        <v>413</v>
      </c>
      <c r="C8" s="261" t="s">
        <v>410</v>
      </c>
      <c r="D8" s="262">
        <v>43466</v>
      </c>
      <c r="E8" s="262">
        <v>43830</v>
      </c>
      <c r="F8" s="344" t="s">
        <v>414</v>
      </c>
      <c r="G8" s="345" t="s">
        <v>415</v>
      </c>
      <c r="H8" s="346"/>
      <c r="I8" s="264"/>
      <c r="J8" s="263"/>
      <c r="K8" s="341"/>
      <c r="L8" s="427" t="s">
        <v>608</v>
      </c>
      <c r="M8" s="457" t="s">
        <v>330</v>
      </c>
      <c r="N8" s="426">
        <v>1</v>
      </c>
      <c r="O8" s="427" t="s">
        <v>587</v>
      </c>
      <c r="P8" s="474" t="s">
        <v>483</v>
      </c>
    </row>
    <row r="9" spans="1:16" ht="147.75" hidden="1" customHeight="1">
      <c r="A9" s="337">
        <v>3</v>
      </c>
      <c r="B9" s="347" t="s">
        <v>416</v>
      </c>
      <c r="C9" s="261" t="s">
        <v>261</v>
      </c>
      <c r="D9" s="262">
        <v>43495</v>
      </c>
      <c r="E9" s="262">
        <v>43829</v>
      </c>
      <c r="F9" s="347" t="s">
        <v>417</v>
      </c>
      <c r="G9" s="260" t="s">
        <v>212</v>
      </c>
      <c r="H9" s="348"/>
      <c r="I9" s="349"/>
      <c r="J9" s="350"/>
      <c r="K9" s="351"/>
      <c r="L9" s="501" t="s">
        <v>609</v>
      </c>
      <c r="M9" s="501" t="s">
        <v>418</v>
      </c>
      <c r="N9" s="502">
        <v>1</v>
      </c>
      <c r="O9" s="501" t="s">
        <v>587</v>
      </c>
      <c r="P9" s="474" t="s">
        <v>285</v>
      </c>
    </row>
    <row r="10" spans="1:16" ht="337.5" hidden="1" customHeight="1" thickBot="1">
      <c r="A10" s="342">
        <v>4</v>
      </c>
      <c r="B10" s="347" t="s">
        <v>419</v>
      </c>
      <c r="C10" s="261" t="s">
        <v>261</v>
      </c>
      <c r="D10" s="262">
        <v>43495</v>
      </c>
      <c r="E10" s="262">
        <v>43829</v>
      </c>
      <c r="F10" s="347" t="s">
        <v>417</v>
      </c>
      <c r="G10" s="260" t="s">
        <v>420</v>
      </c>
      <c r="H10" s="352"/>
      <c r="I10" s="353"/>
      <c r="J10" s="354"/>
      <c r="K10" s="355"/>
      <c r="L10" s="501" t="s">
        <v>610</v>
      </c>
      <c r="M10" s="503" t="s">
        <v>480</v>
      </c>
      <c r="N10" s="502">
        <v>1</v>
      </c>
      <c r="O10" s="501" t="s">
        <v>587</v>
      </c>
      <c r="P10" s="474" t="s">
        <v>285</v>
      </c>
    </row>
  </sheetData>
  <autoFilter ref="A5:P10">
    <filterColumn colId="2">
      <filters>
        <filter val="Oficina Asesora de Comunicaciones"/>
      </filters>
    </filterColumn>
  </autoFilter>
  <mergeCells count="4">
    <mergeCell ref="A1:K2"/>
    <mergeCell ref="L1:P3"/>
    <mergeCell ref="A3:K3"/>
    <mergeCell ref="A6:K6"/>
  </mergeCells>
  <conditionalFormatting sqref="D7:D8">
    <cfRule type="timePeriod" dxfId="20" priority="9" timePeriod="lastWeek">
      <formula>AND(TODAY()-ROUNDDOWN(D7,0)&gt;=(WEEKDAY(TODAY())),TODAY()-ROUNDDOWN(D7,0)&lt;(WEEKDAY(TODAY())+7))</formula>
    </cfRule>
  </conditionalFormatting>
  <conditionalFormatting sqref="P8:P10">
    <cfRule type="cellIs" dxfId="19" priority="5" operator="equal">
      <formula>#REF!</formula>
    </cfRule>
  </conditionalFormatting>
  <conditionalFormatting sqref="P8:P10">
    <cfRule type="cellIs" dxfId="18" priority="6" operator="equal">
      <formula>#REF!</formula>
    </cfRule>
    <cfRule type="cellIs" dxfId="17" priority="7" operator="equal">
      <formula>#REF!</formula>
    </cfRule>
  </conditionalFormatting>
  <conditionalFormatting sqref="P7">
    <cfRule type="cellIs" dxfId="16" priority="1" operator="equal">
      <formula>#REF!</formula>
    </cfRule>
  </conditionalFormatting>
  <conditionalFormatting sqref="P7">
    <cfRule type="cellIs" dxfId="15" priority="2" operator="equal">
      <formula>#REF!</formula>
    </cfRule>
    <cfRule type="cellIs" dxfId="14" priority="3" operator="equal">
      <formula>#REF!</formula>
    </cfRule>
  </conditionalFormatting>
  <hyperlinks>
    <hyperlink ref="G7" r:id="rId1"/>
    <hyperlink ref="M8" r:id="rId2"/>
    <hyperlink ref="M10" r:id="rId3"/>
  </hyperlinks>
  <pageMargins left="0.7" right="0.7" top="0.75" bottom="0.75" header="0.3" footer="0.3"/>
  <pageSetup paperSize="9" scale="21" orientation="portrait" r:id="rId4"/>
  <extLst>
    <ext xmlns:x14="http://schemas.microsoft.com/office/spreadsheetml/2009/9/main" uri="{78C0D931-6437-407d-A8EE-F0AAD7539E65}">
      <x14:conditionalFormattings>
        <x14:conditionalFormatting xmlns:xm="http://schemas.microsoft.com/office/excel/2006/main">
          <x14:cfRule type="containsText" priority="8" operator="containsText" id="{3FCDECDB-5250-4397-A39C-7BB38D1F966D}">
            <xm:f>NOT(ISERROR(SEARCH(#REF!,P8)))</xm:f>
            <xm:f>#REF!</xm:f>
            <x14:dxf>
              <fill>
                <patternFill>
                  <bgColor rgb="FFFF0000"/>
                </patternFill>
              </fill>
            </x14:dxf>
          </x14:cfRule>
          <xm:sqref>P8:P10</xm:sqref>
        </x14:conditionalFormatting>
        <x14:conditionalFormatting xmlns:xm="http://schemas.microsoft.com/office/excel/2006/main">
          <x14:cfRule type="containsText" priority="4" operator="containsText" id="{93915982-03F3-4242-82D5-4EE2FF2B8B11}">
            <xm:f>NOT(ISERROR(SEARCH(#REF!,P7)))</xm:f>
            <xm:f>#REF!</xm:f>
            <x14:dxf>
              <fill>
                <patternFill>
                  <bgColor rgb="FFFF0000"/>
                </patternFill>
              </fill>
            </x14:dxf>
          </x14:cfRule>
          <xm:sqref>P7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15"/>
  <sheetViews>
    <sheetView view="pageBreakPreview" topLeftCell="A9" zoomScale="55" zoomScaleNormal="70" zoomScaleSheetLayoutView="55" workbookViewId="0">
      <selection activeCell="L13" sqref="L13"/>
    </sheetView>
  </sheetViews>
  <sheetFormatPr baseColWidth="10" defaultColWidth="11.42578125" defaultRowHeight="27.75" customHeight="1"/>
  <cols>
    <col min="1" max="1" width="31.28515625" customWidth="1"/>
    <col min="2" max="2" width="11.85546875" customWidth="1"/>
    <col min="3" max="3" width="35.28515625" customWidth="1"/>
    <col min="4" max="4" width="29.42578125" customWidth="1"/>
    <col min="5" max="5" width="44.85546875" customWidth="1"/>
    <col min="6" max="6" width="48.140625" customWidth="1"/>
    <col min="7" max="7" width="31.140625" customWidth="1"/>
    <col min="8" max="8" width="35.140625" customWidth="1"/>
    <col min="9" max="9" width="40" customWidth="1"/>
    <col min="10" max="10" width="37.7109375" customWidth="1"/>
    <col min="11" max="11" width="13.42578125" bestFit="1" customWidth="1"/>
    <col min="12" max="12" width="13.42578125" style="3" bestFit="1" customWidth="1"/>
    <col min="13" max="13" width="27.42578125" style="470" customWidth="1"/>
    <col min="14" max="16384" width="11.42578125" style="3"/>
  </cols>
  <sheetData>
    <row r="1" spans="1:13" ht="27.75" customHeight="1" thickBot="1">
      <c r="A1" s="784" t="s">
        <v>421</v>
      </c>
      <c r="B1" s="785"/>
      <c r="C1" s="785"/>
      <c r="D1" s="785"/>
      <c r="E1" s="785"/>
      <c r="F1" s="785"/>
      <c r="G1" s="785"/>
      <c r="H1" s="786"/>
    </row>
    <row r="2" spans="1:13" ht="59.25" customHeight="1" thickBot="1">
      <c r="A2" s="787"/>
      <c r="B2" s="788"/>
      <c r="C2" s="788"/>
      <c r="D2" s="788"/>
      <c r="E2" s="788"/>
      <c r="F2" s="788"/>
      <c r="G2" s="788"/>
      <c r="H2" s="789"/>
      <c r="I2" s="675" t="s">
        <v>620</v>
      </c>
      <c r="J2" s="676"/>
      <c r="K2" s="676"/>
      <c r="L2" s="676"/>
      <c r="M2" s="677"/>
    </row>
    <row r="3" spans="1:13" ht="36.75" customHeight="1" thickBot="1">
      <c r="A3" s="790" t="s">
        <v>575</v>
      </c>
      <c r="B3" s="791"/>
      <c r="C3" s="791"/>
      <c r="D3" s="791"/>
      <c r="E3" s="791"/>
      <c r="F3" s="791"/>
      <c r="G3" s="791"/>
      <c r="H3" s="792"/>
      <c r="I3" s="678"/>
      <c r="J3" s="679"/>
      <c r="K3" s="679"/>
      <c r="L3" s="679"/>
      <c r="M3" s="680"/>
    </row>
    <row r="4" spans="1:13" ht="27.75" customHeight="1" thickBot="1">
      <c r="A4" s="793" t="s">
        <v>422</v>
      </c>
      <c r="B4" s="795" t="s">
        <v>423</v>
      </c>
      <c r="C4" s="795"/>
      <c r="D4" s="797" t="s">
        <v>424</v>
      </c>
      <c r="E4" s="795" t="s">
        <v>2</v>
      </c>
      <c r="F4" s="799" t="s">
        <v>425</v>
      </c>
      <c r="G4" s="795" t="s">
        <v>426</v>
      </c>
      <c r="H4" s="800"/>
      <c r="I4" s="681"/>
      <c r="J4" s="682"/>
      <c r="K4" s="682"/>
      <c r="L4" s="682"/>
      <c r="M4" s="683"/>
    </row>
    <row r="5" spans="1:13" ht="137.25" customHeight="1" thickBot="1">
      <c r="A5" s="794"/>
      <c r="B5" s="796"/>
      <c r="C5" s="796"/>
      <c r="D5" s="798"/>
      <c r="E5" s="796"/>
      <c r="F5" s="797"/>
      <c r="G5" s="358" t="s">
        <v>616</v>
      </c>
      <c r="H5" s="359" t="s">
        <v>617</v>
      </c>
      <c r="I5" s="83" t="s">
        <v>103</v>
      </c>
      <c r="J5" s="84" t="s">
        <v>104</v>
      </c>
      <c r="K5" s="84" t="s">
        <v>105</v>
      </c>
      <c r="L5" s="84" t="s">
        <v>106</v>
      </c>
      <c r="M5" s="85" t="s">
        <v>107</v>
      </c>
    </row>
    <row r="6" spans="1:13" ht="15.75">
      <c r="A6" s="360"/>
      <c r="B6" s="361"/>
      <c r="C6" s="361"/>
      <c r="D6" s="358"/>
      <c r="E6" s="361"/>
      <c r="F6" s="362"/>
      <c r="G6" s="358"/>
      <c r="H6" s="359"/>
      <c r="I6" s="391"/>
      <c r="J6" s="53"/>
      <c r="K6" s="53"/>
      <c r="L6" s="53"/>
      <c r="M6" s="392"/>
    </row>
    <row r="7" spans="1:13" ht="285">
      <c r="A7" s="780" t="s">
        <v>427</v>
      </c>
      <c r="B7" s="363">
        <v>1</v>
      </c>
      <c r="C7" s="364" t="s">
        <v>618</v>
      </c>
      <c r="D7" s="365" t="s">
        <v>428</v>
      </c>
      <c r="E7" s="366" t="s">
        <v>377</v>
      </c>
      <c r="F7" s="367"/>
      <c r="G7" s="368">
        <v>43497</v>
      </c>
      <c r="H7" s="369">
        <v>43553</v>
      </c>
      <c r="I7" s="368" t="s">
        <v>612</v>
      </c>
      <c r="J7" s="469" t="s">
        <v>613</v>
      </c>
      <c r="K7" s="426">
        <v>1</v>
      </c>
      <c r="L7" s="427" t="s">
        <v>495</v>
      </c>
      <c r="M7" s="474" t="s">
        <v>285</v>
      </c>
    </row>
    <row r="8" spans="1:13" ht="45">
      <c r="A8" s="781"/>
      <c r="B8" s="363">
        <v>2</v>
      </c>
      <c r="C8" s="364" t="s">
        <v>429</v>
      </c>
      <c r="D8" s="365" t="s">
        <v>430</v>
      </c>
      <c r="E8" s="366" t="s">
        <v>431</v>
      </c>
      <c r="F8" s="367"/>
      <c r="G8" s="369">
        <v>43556</v>
      </c>
      <c r="H8" s="369">
        <v>43600</v>
      </c>
      <c r="I8" s="427" t="s">
        <v>496</v>
      </c>
      <c r="J8" s="457" t="s">
        <v>494</v>
      </c>
      <c r="K8" s="426">
        <v>1</v>
      </c>
      <c r="L8" s="427" t="s">
        <v>495</v>
      </c>
      <c r="M8" s="474" t="s">
        <v>285</v>
      </c>
    </row>
    <row r="9" spans="1:13" ht="228">
      <c r="A9" s="781"/>
      <c r="B9" s="363">
        <v>3</v>
      </c>
      <c r="C9" s="364" t="s">
        <v>432</v>
      </c>
      <c r="D9" s="365" t="s">
        <v>433</v>
      </c>
      <c r="E9" s="366" t="s">
        <v>377</v>
      </c>
      <c r="F9" s="370"/>
      <c r="G9" s="368">
        <v>43601</v>
      </c>
      <c r="H9" s="509">
        <v>43644</v>
      </c>
      <c r="I9" s="427" t="s">
        <v>614</v>
      </c>
      <c r="J9" s="427" t="s">
        <v>615</v>
      </c>
      <c r="K9" s="426">
        <v>1</v>
      </c>
      <c r="L9" s="427" t="s">
        <v>495</v>
      </c>
      <c r="M9" s="474" t="s">
        <v>285</v>
      </c>
    </row>
    <row r="10" spans="1:13" ht="96">
      <c r="A10" s="781"/>
      <c r="B10" s="363">
        <v>4</v>
      </c>
      <c r="C10" s="364" t="s">
        <v>434</v>
      </c>
      <c r="D10" s="365" t="s">
        <v>435</v>
      </c>
      <c r="E10" s="366" t="s">
        <v>377</v>
      </c>
      <c r="F10" s="367"/>
      <c r="G10" s="368">
        <v>43648</v>
      </c>
      <c r="H10" s="509">
        <v>43677</v>
      </c>
      <c r="I10" s="427" t="s">
        <v>523</v>
      </c>
      <c r="J10" s="427" t="s">
        <v>524</v>
      </c>
      <c r="K10" s="426">
        <v>1</v>
      </c>
      <c r="L10" s="427" t="s">
        <v>495</v>
      </c>
      <c r="M10" s="474" t="s">
        <v>285</v>
      </c>
    </row>
    <row r="11" spans="1:13" ht="48">
      <c r="A11" s="782"/>
      <c r="B11" s="371">
        <v>5</v>
      </c>
      <c r="C11" s="372" t="s">
        <v>436</v>
      </c>
      <c r="D11" s="373" t="s">
        <v>437</v>
      </c>
      <c r="E11" s="374" t="s">
        <v>377</v>
      </c>
      <c r="F11" s="375"/>
      <c r="G11" s="511">
        <v>43678</v>
      </c>
      <c r="H11" s="510">
        <v>43315</v>
      </c>
      <c r="I11" s="427" t="s">
        <v>569</v>
      </c>
      <c r="J11" s="427" t="s">
        <v>570</v>
      </c>
      <c r="K11" s="426">
        <v>1</v>
      </c>
      <c r="L11" s="427" t="s">
        <v>495</v>
      </c>
      <c r="M11" s="474" t="s">
        <v>285</v>
      </c>
    </row>
    <row r="12" spans="1:13" ht="150">
      <c r="A12" s="783" t="s">
        <v>438</v>
      </c>
      <c r="B12" s="371">
        <v>1</v>
      </c>
      <c r="C12" s="372" t="s">
        <v>439</v>
      </c>
      <c r="D12" s="376" t="s">
        <v>440</v>
      </c>
      <c r="E12" s="374" t="s">
        <v>441</v>
      </c>
      <c r="F12" s="377"/>
      <c r="G12" s="511">
        <v>43710</v>
      </c>
      <c r="H12" s="510">
        <v>43738</v>
      </c>
      <c r="I12" s="515" t="s">
        <v>723</v>
      </c>
      <c r="J12" s="376" t="s">
        <v>440</v>
      </c>
      <c r="K12" s="426">
        <v>1</v>
      </c>
      <c r="L12" s="427" t="s">
        <v>495</v>
      </c>
      <c r="M12" s="474" t="s">
        <v>285</v>
      </c>
    </row>
    <row r="13" spans="1:13" ht="240">
      <c r="A13" s="783"/>
      <c r="B13" s="371">
        <v>2</v>
      </c>
      <c r="C13" s="372" t="s">
        <v>442</v>
      </c>
      <c r="D13" s="376" t="s">
        <v>443</v>
      </c>
      <c r="E13" s="374" t="s">
        <v>444</v>
      </c>
      <c r="F13" s="377"/>
      <c r="G13" s="511">
        <v>43739</v>
      </c>
      <c r="H13" s="510">
        <v>43798</v>
      </c>
      <c r="I13" s="515" t="s">
        <v>724</v>
      </c>
      <c r="J13" s="376" t="s">
        <v>443</v>
      </c>
      <c r="K13" s="426">
        <v>1</v>
      </c>
      <c r="L13" s="427" t="s">
        <v>495</v>
      </c>
      <c r="M13" s="474" t="s">
        <v>285</v>
      </c>
    </row>
    <row r="14" spans="1:13" ht="150">
      <c r="A14" s="378" t="s">
        <v>445</v>
      </c>
      <c r="B14" s="363">
        <v>1</v>
      </c>
      <c r="C14" s="364" t="s">
        <v>446</v>
      </c>
      <c r="D14" s="379" t="s">
        <v>447</v>
      </c>
      <c r="E14" s="366" t="s">
        <v>377</v>
      </c>
      <c r="F14" s="370"/>
      <c r="G14" s="368">
        <v>43801</v>
      </c>
      <c r="H14" s="509">
        <v>43830</v>
      </c>
      <c r="I14" s="515" t="s">
        <v>725</v>
      </c>
      <c r="J14" s="379" t="s">
        <v>447</v>
      </c>
      <c r="K14" s="426">
        <v>1</v>
      </c>
      <c r="L14" s="427" t="s">
        <v>495</v>
      </c>
      <c r="M14" s="474" t="s">
        <v>285</v>
      </c>
    </row>
    <row r="15" spans="1:13" ht="15"/>
  </sheetData>
  <autoFilter ref="A6:M14">
    <filterColumn colId="4">
      <filters>
        <filter val="Oficina  Asesora de Comunicaciones/Subdirección Administrativa"/>
      </filters>
    </filterColumn>
  </autoFilter>
  <mergeCells count="11">
    <mergeCell ref="A7:A11"/>
    <mergeCell ref="A12:A13"/>
    <mergeCell ref="A1:H2"/>
    <mergeCell ref="I2:M4"/>
    <mergeCell ref="A3:H3"/>
    <mergeCell ref="A4:A5"/>
    <mergeCell ref="B4:C5"/>
    <mergeCell ref="D4:D5"/>
    <mergeCell ref="E4:E5"/>
    <mergeCell ref="F4:F5"/>
    <mergeCell ref="G4:H4"/>
  </mergeCells>
  <conditionalFormatting sqref="M7">
    <cfRule type="cellIs" dxfId="11" priority="17" operator="equal">
      <formula>#REF!</formula>
    </cfRule>
  </conditionalFormatting>
  <conditionalFormatting sqref="M7">
    <cfRule type="cellIs" dxfId="10" priority="18" operator="equal">
      <formula>#REF!</formula>
    </cfRule>
    <cfRule type="cellIs" dxfId="9" priority="19" operator="equal">
      <formula>#REF!</formula>
    </cfRule>
  </conditionalFormatting>
  <conditionalFormatting sqref="M8">
    <cfRule type="cellIs" dxfId="8" priority="9" operator="equal">
      <formula>#REF!</formula>
    </cfRule>
  </conditionalFormatting>
  <conditionalFormatting sqref="M8">
    <cfRule type="cellIs" dxfId="7" priority="10" operator="equal">
      <formula>#REF!</formula>
    </cfRule>
    <cfRule type="cellIs" dxfId="6" priority="11" operator="equal">
      <formula>#REF!</formula>
    </cfRule>
  </conditionalFormatting>
  <conditionalFormatting sqref="M9:M14">
    <cfRule type="cellIs" dxfId="5" priority="5" operator="equal">
      <formula>#REF!</formula>
    </cfRule>
  </conditionalFormatting>
  <conditionalFormatting sqref="M9:M14">
    <cfRule type="cellIs" dxfId="4" priority="6" operator="equal">
      <formula>#REF!</formula>
    </cfRule>
    <cfRule type="cellIs" dxfId="3" priority="7" operator="equal">
      <formula>#REF!</formula>
    </cfRule>
  </conditionalFormatting>
  <hyperlinks>
    <hyperlink ref="J8" r:id="rId1"/>
  </hyperlinks>
  <pageMargins left="0.7" right="0.7" top="0.75" bottom="0.75" header="0.3" footer="0.3"/>
  <pageSetup scale="22" orientation="portrait" r:id="rId2"/>
  <extLst>
    <ext xmlns:x14="http://schemas.microsoft.com/office/spreadsheetml/2009/9/main" uri="{78C0D931-6437-407d-A8EE-F0AAD7539E65}">
      <x14:conditionalFormattings>
        <x14:conditionalFormatting xmlns:xm="http://schemas.microsoft.com/office/excel/2006/main">
          <x14:cfRule type="containsText" priority="20" operator="containsText" id="{5F687C4C-ED9E-47BD-89E2-8F02C4A17985}">
            <xm:f>NOT(ISERROR(SEARCH(#REF!,M7)))</xm:f>
            <xm:f>#REF!</xm:f>
            <x14:dxf>
              <fill>
                <patternFill>
                  <bgColor rgb="FFFF0000"/>
                </patternFill>
              </fill>
            </x14:dxf>
          </x14:cfRule>
          <xm:sqref>M7</xm:sqref>
        </x14:conditionalFormatting>
        <x14:conditionalFormatting xmlns:xm="http://schemas.microsoft.com/office/excel/2006/main">
          <x14:cfRule type="containsText" priority="12" operator="containsText" id="{DEFE22A7-E3F3-4145-8F31-08BC0B47B504}">
            <xm:f>NOT(ISERROR(SEARCH(#REF!,M8)))</xm:f>
            <xm:f>#REF!</xm:f>
            <x14:dxf>
              <fill>
                <patternFill>
                  <bgColor rgb="FFFF0000"/>
                </patternFill>
              </fill>
            </x14:dxf>
          </x14:cfRule>
          <xm:sqref>M8</xm:sqref>
        </x14:conditionalFormatting>
        <x14:conditionalFormatting xmlns:xm="http://schemas.microsoft.com/office/excel/2006/main">
          <x14:cfRule type="containsText" priority="8" operator="containsText" id="{456A4E28-B422-499C-9780-374B4CE37381}">
            <xm:f>NOT(ISERROR(SEARCH(#REF!,M9)))</xm:f>
            <xm:f>#REF!</xm:f>
            <x14:dxf>
              <fill>
                <patternFill>
                  <bgColor rgb="FFFF0000"/>
                </patternFill>
              </fill>
            </x14:dxf>
          </x14:cfRule>
          <xm:sqref>M9:M14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topLeftCell="A67" workbookViewId="0">
      <selection activeCell="B12" sqref="B12:D12"/>
    </sheetView>
  </sheetViews>
  <sheetFormatPr baseColWidth="10" defaultRowHeight="15"/>
  <cols>
    <col min="2" max="4" width="11.42578125" style="388"/>
    <col min="5" max="6" width="11.42578125" style="389"/>
    <col min="16" max="18" width="11.42578125" style="3"/>
    <col min="19" max="22" width="0" hidden="1" customWidth="1"/>
  </cols>
  <sheetData>
    <row r="1" spans="1:22">
      <c r="A1" s="801" t="s">
        <v>448</v>
      </c>
      <c r="B1" s="801"/>
      <c r="C1" s="801"/>
      <c r="D1" s="801"/>
      <c r="E1" s="801"/>
      <c r="F1" s="801"/>
      <c r="G1" s="801"/>
      <c r="H1" s="801"/>
      <c r="I1" s="801"/>
      <c r="J1" s="801"/>
      <c r="K1" s="801"/>
      <c r="L1" s="801"/>
      <c r="M1" s="801"/>
      <c r="N1" s="801"/>
      <c r="O1" s="801"/>
      <c r="P1" s="380"/>
      <c r="Q1" s="380"/>
      <c r="R1" s="380"/>
    </row>
    <row r="2" spans="1:22">
      <c r="A2" s="801"/>
      <c r="B2" s="801"/>
      <c r="C2" s="801"/>
      <c r="D2" s="801"/>
      <c r="E2" s="801"/>
      <c r="F2" s="801"/>
      <c r="G2" s="801"/>
      <c r="H2" s="801"/>
      <c r="I2" s="801"/>
      <c r="J2" s="801"/>
      <c r="K2" s="801"/>
      <c r="L2" s="801"/>
      <c r="M2" s="801"/>
      <c r="N2" s="801"/>
      <c r="O2" s="801"/>
      <c r="P2" s="380"/>
      <c r="Q2" s="380"/>
      <c r="R2" s="380"/>
    </row>
    <row r="3" spans="1:22">
      <c r="A3" s="801"/>
      <c r="B3" s="801"/>
      <c r="C3" s="801"/>
      <c r="D3" s="801"/>
      <c r="E3" s="801"/>
      <c r="F3" s="801"/>
      <c r="G3" s="801"/>
      <c r="H3" s="801"/>
      <c r="I3" s="801"/>
      <c r="J3" s="801"/>
      <c r="K3" s="801"/>
      <c r="L3" s="801"/>
      <c r="M3" s="801"/>
      <c r="N3" s="801"/>
      <c r="O3" s="801"/>
      <c r="P3" s="380"/>
      <c r="Q3" s="380"/>
      <c r="R3" s="380"/>
    </row>
    <row r="4" spans="1:22">
      <c r="A4" s="381" t="s">
        <v>449</v>
      </c>
      <c r="B4" s="801" t="s">
        <v>450</v>
      </c>
      <c r="C4" s="801"/>
      <c r="D4" s="801"/>
      <c r="E4" s="802" t="s">
        <v>43</v>
      </c>
      <c r="F4" s="802"/>
      <c r="G4" s="803" t="s">
        <v>451</v>
      </c>
      <c r="H4" s="803"/>
      <c r="I4" s="803"/>
      <c r="J4" s="803"/>
      <c r="K4" s="803"/>
      <c r="L4" s="803"/>
      <c r="M4" s="803"/>
      <c r="N4" s="803"/>
      <c r="O4" s="803"/>
      <c r="P4" s="382"/>
      <c r="Q4" s="382"/>
      <c r="R4" s="382"/>
    </row>
    <row r="5" spans="1:22">
      <c r="A5" s="804" t="s">
        <v>452</v>
      </c>
      <c r="B5" s="804"/>
      <c r="C5" s="804"/>
      <c r="D5" s="804"/>
      <c r="E5" s="804"/>
      <c r="F5" s="804"/>
      <c r="G5" s="804"/>
      <c r="H5" s="804"/>
      <c r="I5" s="804"/>
      <c r="J5" s="804"/>
      <c r="K5" s="804"/>
      <c r="L5" s="804"/>
      <c r="M5" s="804"/>
      <c r="N5" s="804"/>
      <c r="O5" s="804"/>
      <c r="P5" s="382"/>
      <c r="Q5" s="382"/>
      <c r="R5" s="382"/>
    </row>
    <row r="6" spans="1:22" ht="50.25" customHeight="1">
      <c r="A6" s="22">
        <v>2</v>
      </c>
      <c r="B6" s="805" t="s">
        <v>453</v>
      </c>
      <c r="C6" s="806"/>
      <c r="D6" s="806"/>
      <c r="E6" s="807" t="s">
        <v>454</v>
      </c>
      <c r="F6" s="807"/>
      <c r="G6" s="808" t="s">
        <v>455</v>
      </c>
      <c r="H6" s="809"/>
      <c r="I6" s="809"/>
      <c r="J6" s="809"/>
      <c r="K6" s="809"/>
      <c r="L6" s="809"/>
      <c r="M6" s="809"/>
      <c r="N6" s="809"/>
      <c r="O6" s="809"/>
      <c r="P6" s="383"/>
      <c r="Q6" s="383"/>
      <c r="R6" s="383"/>
    </row>
    <row r="7" spans="1:22" ht="15.75">
      <c r="A7" s="22">
        <v>3</v>
      </c>
      <c r="B7" s="805" t="s">
        <v>456</v>
      </c>
      <c r="C7" s="806"/>
      <c r="D7" s="806"/>
      <c r="E7" s="807" t="s">
        <v>457</v>
      </c>
      <c r="F7" s="807"/>
      <c r="G7" s="810" t="s">
        <v>458</v>
      </c>
      <c r="H7" s="811"/>
      <c r="I7" s="811"/>
      <c r="J7" s="811"/>
      <c r="K7" s="811"/>
      <c r="L7" s="811"/>
      <c r="M7" s="811"/>
      <c r="N7" s="811"/>
      <c r="O7" s="811"/>
      <c r="P7" s="383"/>
      <c r="Q7" s="383"/>
      <c r="R7" s="383"/>
    </row>
    <row r="8" spans="1:22" ht="15.75">
      <c r="A8" s="22">
        <v>3</v>
      </c>
      <c r="B8" s="805" t="s">
        <v>459</v>
      </c>
      <c r="C8" s="806"/>
      <c r="D8" s="806"/>
      <c r="E8" s="807" t="s">
        <v>457</v>
      </c>
      <c r="F8" s="807"/>
      <c r="G8" s="810" t="s">
        <v>460</v>
      </c>
      <c r="H8" s="811"/>
      <c r="I8" s="811"/>
      <c r="J8" s="811"/>
      <c r="K8" s="811"/>
      <c r="L8" s="811"/>
      <c r="M8" s="811"/>
      <c r="N8" s="811"/>
      <c r="O8" s="811"/>
      <c r="P8" s="383"/>
      <c r="Q8" s="383"/>
      <c r="R8" s="383"/>
    </row>
    <row r="9" spans="1:22" ht="15.75">
      <c r="A9" s="22">
        <v>3</v>
      </c>
      <c r="B9" s="805" t="s">
        <v>461</v>
      </c>
      <c r="C9" s="806"/>
      <c r="D9" s="806"/>
      <c r="E9" s="807" t="s">
        <v>457</v>
      </c>
      <c r="F9" s="807"/>
      <c r="G9" s="810" t="s">
        <v>462</v>
      </c>
      <c r="H9" s="811"/>
      <c r="I9" s="811"/>
      <c r="J9" s="811"/>
      <c r="K9" s="811"/>
      <c r="L9" s="811"/>
      <c r="M9" s="811"/>
      <c r="N9" s="811"/>
      <c r="O9" s="811"/>
      <c r="P9" s="383"/>
      <c r="Q9" s="383"/>
      <c r="R9" s="383"/>
      <c r="S9" s="384"/>
      <c r="T9" s="385"/>
      <c r="U9" s="385"/>
      <c r="V9" s="386"/>
    </row>
    <row r="10" spans="1:22" ht="28.5" customHeight="1">
      <c r="A10" s="36">
        <v>3</v>
      </c>
      <c r="B10" s="805" t="s">
        <v>461</v>
      </c>
      <c r="C10" s="806"/>
      <c r="D10" s="806"/>
      <c r="E10" s="807">
        <v>43823</v>
      </c>
      <c r="F10" s="807"/>
      <c r="G10" s="810" t="s">
        <v>644</v>
      </c>
      <c r="H10" s="811"/>
      <c r="I10" s="811"/>
      <c r="J10" s="811"/>
      <c r="K10" s="811"/>
      <c r="L10" s="811"/>
      <c r="M10" s="811"/>
      <c r="N10" s="811"/>
      <c r="O10" s="811"/>
      <c r="P10" s="383"/>
      <c r="Q10" s="383"/>
      <c r="R10" s="383"/>
    </row>
    <row r="11" spans="1:22">
      <c r="A11" s="36"/>
      <c r="B11" s="805"/>
      <c r="C11" s="806"/>
      <c r="D11" s="806"/>
      <c r="E11" s="807"/>
      <c r="F11" s="807"/>
      <c r="G11" s="813"/>
      <c r="H11" s="812"/>
      <c r="I11" s="812"/>
      <c r="J11" s="812"/>
      <c r="K11" s="812"/>
      <c r="L11" s="812"/>
      <c r="M11" s="812"/>
      <c r="N11" s="812"/>
      <c r="O11" s="812"/>
      <c r="P11" s="383"/>
      <c r="Q11" s="383"/>
      <c r="R11" s="383"/>
    </row>
    <row r="12" spans="1:22">
      <c r="A12" s="36"/>
      <c r="B12" s="806"/>
      <c r="C12" s="806"/>
      <c r="D12" s="806"/>
      <c r="E12" s="807"/>
      <c r="F12" s="807"/>
      <c r="G12" s="812"/>
      <c r="H12" s="812"/>
      <c r="I12" s="812"/>
      <c r="J12" s="812"/>
      <c r="K12" s="812"/>
      <c r="L12" s="812"/>
      <c r="M12" s="812"/>
      <c r="N12" s="812"/>
      <c r="O12" s="812"/>
      <c r="P12" s="383"/>
      <c r="Q12" s="383"/>
      <c r="R12" s="383"/>
    </row>
    <row r="13" spans="1:22">
      <c r="A13" s="36"/>
      <c r="B13" s="806"/>
      <c r="C13" s="806"/>
      <c r="D13" s="806"/>
      <c r="E13" s="807"/>
      <c r="F13" s="807"/>
      <c r="G13" s="812"/>
      <c r="H13" s="812"/>
      <c r="I13" s="812"/>
      <c r="J13" s="812"/>
      <c r="K13" s="812"/>
      <c r="L13" s="812"/>
      <c r="M13" s="812"/>
      <c r="N13" s="812"/>
      <c r="O13" s="812"/>
      <c r="P13" s="383"/>
      <c r="Q13" s="383"/>
      <c r="R13" s="383"/>
    </row>
    <row r="14" spans="1:22">
      <c r="A14" s="36"/>
      <c r="B14" s="806"/>
      <c r="C14" s="806"/>
      <c r="D14" s="806"/>
      <c r="E14" s="807"/>
      <c r="F14" s="807"/>
      <c r="G14" s="812"/>
      <c r="H14" s="812"/>
      <c r="I14" s="812"/>
      <c r="J14" s="812"/>
      <c r="K14" s="812"/>
      <c r="L14" s="812"/>
      <c r="M14" s="812"/>
      <c r="N14" s="812"/>
      <c r="O14" s="812"/>
      <c r="P14" s="383"/>
      <c r="Q14" s="383"/>
      <c r="R14" s="383"/>
    </row>
    <row r="15" spans="1:22">
      <c r="A15" s="36"/>
      <c r="B15" s="806"/>
      <c r="C15" s="806"/>
      <c r="D15" s="806"/>
      <c r="E15" s="807"/>
      <c r="F15" s="807"/>
      <c r="G15" s="812"/>
      <c r="H15" s="812"/>
      <c r="I15" s="812"/>
      <c r="J15" s="812"/>
      <c r="K15" s="812"/>
      <c r="L15" s="812"/>
      <c r="M15" s="812"/>
      <c r="N15" s="812"/>
      <c r="O15" s="812"/>
      <c r="P15" s="383"/>
      <c r="Q15" s="383"/>
      <c r="R15" s="383"/>
    </row>
    <row r="16" spans="1:22">
      <c r="A16" s="36"/>
      <c r="B16" s="806"/>
      <c r="C16" s="806"/>
      <c r="D16" s="806"/>
      <c r="E16" s="807"/>
      <c r="F16" s="807"/>
      <c r="G16" s="812"/>
      <c r="H16" s="812"/>
      <c r="I16" s="812"/>
      <c r="J16" s="812"/>
      <c r="K16" s="812"/>
      <c r="L16" s="812"/>
      <c r="M16" s="812"/>
      <c r="N16" s="812"/>
      <c r="O16" s="812"/>
      <c r="P16" s="383"/>
      <c r="Q16" s="383"/>
      <c r="R16" s="383"/>
    </row>
    <row r="17" spans="1:18">
      <c r="A17" s="36"/>
      <c r="B17" s="806"/>
      <c r="C17" s="806"/>
      <c r="D17" s="806"/>
      <c r="E17" s="807"/>
      <c r="F17" s="807"/>
      <c r="G17" s="812"/>
      <c r="H17" s="812"/>
      <c r="I17" s="812"/>
      <c r="J17" s="812"/>
      <c r="K17" s="812"/>
      <c r="L17" s="812"/>
      <c r="M17" s="812"/>
      <c r="N17" s="812"/>
      <c r="O17" s="812"/>
      <c r="P17" s="383"/>
      <c r="Q17" s="383"/>
      <c r="R17" s="383"/>
    </row>
    <row r="18" spans="1:18">
      <c r="A18" s="36"/>
      <c r="B18" s="806"/>
      <c r="C18" s="806"/>
      <c r="D18" s="806"/>
      <c r="E18" s="807"/>
      <c r="F18" s="807"/>
      <c r="G18" s="812"/>
      <c r="H18" s="812"/>
      <c r="I18" s="812"/>
      <c r="J18" s="812"/>
      <c r="K18" s="812"/>
      <c r="L18" s="812"/>
      <c r="M18" s="812"/>
      <c r="N18" s="812"/>
      <c r="O18" s="812"/>
      <c r="P18" s="383"/>
      <c r="Q18" s="383"/>
      <c r="R18" s="383"/>
    </row>
    <row r="19" spans="1:18">
      <c r="A19" s="814" t="s">
        <v>463</v>
      </c>
      <c r="B19" s="814"/>
      <c r="C19" s="814"/>
      <c r="D19" s="814"/>
      <c r="E19" s="814"/>
      <c r="F19" s="814"/>
      <c r="G19" s="814"/>
      <c r="H19" s="814"/>
      <c r="I19" s="814"/>
      <c r="J19" s="814"/>
      <c r="K19" s="814"/>
      <c r="L19" s="814"/>
      <c r="M19" s="814"/>
      <c r="N19" s="814"/>
      <c r="O19" s="814"/>
      <c r="P19" s="382"/>
      <c r="Q19" s="382"/>
      <c r="R19" s="382"/>
    </row>
    <row r="20" spans="1:18" ht="40.5" customHeight="1">
      <c r="A20" s="22">
        <v>4</v>
      </c>
      <c r="B20" s="805" t="s">
        <v>453</v>
      </c>
      <c r="C20" s="806"/>
      <c r="D20" s="806"/>
      <c r="E20" s="807" t="s">
        <v>464</v>
      </c>
      <c r="F20" s="807"/>
      <c r="G20" s="810" t="s">
        <v>465</v>
      </c>
      <c r="H20" s="811"/>
      <c r="I20" s="811"/>
      <c r="J20" s="811"/>
      <c r="K20" s="811"/>
      <c r="L20" s="811"/>
      <c r="M20" s="811"/>
      <c r="N20" s="811"/>
      <c r="O20" s="811"/>
      <c r="P20" s="383"/>
      <c r="Q20" s="383"/>
      <c r="R20" s="383"/>
    </row>
    <row r="21" spans="1:18">
      <c r="A21" s="36"/>
      <c r="B21" s="806"/>
      <c r="C21" s="806"/>
      <c r="D21" s="806"/>
      <c r="E21" s="807"/>
      <c r="F21" s="807"/>
      <c r="G21" s="812"/>
      <c r="H21" s="812"/>
      <c r="I21" s="812"/>
      <c r="J21" s="812"/>
      <c r="K21" s="812"/>
      <c r="L21" s="812"/>
      <c r="M21" s="812"/>
      <c r="N21" s="812"/>
      <c r="O21" s="812"/>
      <c r="P21" s="383"/>
      <c r="Q21" s="383"/>
      <c r="R21" s="383"/>
    </row>
    <row r="22" spans="1:18">
      <c r="A22" s="36"/>
      <c r="B22" s="806"/>
      <c r="C22" s="806"/>
      <c r="D22" s="806"/>
      <c r="E22" s="807"/>
      <c r="F22" s="807"/>
      <c r="G22" s="812"/>
      <c r="H22" s="812"/>
      <c r="I22" s="812"/>
      <c r="J22" s="812"/>
      <c r="K22" s="812"/>
      <c r="L22" s="812"/>
      <c r="M22" s="812"/>
      <c r="N22" s="812"/>
      <c r="O22" s="812"/>
      <c r="P22" s="383"/>
      <c r="Q22" s="383"/>
      <c r="R22" s="383"/>
    </row>
    <row r="23" spans="1:18">
      <c r="A23" s="36"/>
      <c r="B23" s="806"/>
      <c r="C23" s="806"/>
      <c r="D23" s="806"/>
      <c r="E23" s="807"/>
      <c r="F23" s="807"/>
      <c r="G23" s="812"/>
      <c r="H23" s="812"/>
      <c r="I23" s="812"/>
      <c r="J23" s="812"/>
      <c r="K23" s="812"/>
      <c r="L23" s="812"/>
      <c r="M23" s="812"/>
      <c r="N23" s="812"/>
      <c r="O23" s="812"/>
      <c r="P23" s="383"/>
      <c r="Q23" s="383"/>
      <c r="R23" s="383"/>
    </row>
    <row r="24" spans="1:18">
      <c r="A24" s="36"/>
      <c r="B24" s="806"/>
      <c r="C24" s="806"/>
      <c r="D24" s="806"/>
      <c r="E24" s="807"/>
      <c r="F24" s="807"/>
      <c r="G24" s="812"/>
      <c r="H24" s="812"/>
      <c r="I24" s="812"/>
      <c r="J24" s="812"/>
      <c r="K24" s="812"/>
      <c r="L24" s="812"/>
      <c r="M24" s="812"/>
      <c r="N24" s="812"/>
      <c r="O24" s="812"/>
      <c r="P24" s="383"/>
      <c r="Q24" s="383"/>
      <c r="R24" s="383"/>
    </row>
    <row r="25" spans="1:18">
      <c r="A25" s="36"/>
      <c r="B25" s="806"/>
      <c r="C25" s="806"/>
      <c r="D25" s="806"/>
      <c r="E25" s="807"/>
      <c r="F25" s="807"/>
      <c r="G25" s="812"/>
      <c r="H25" s="812"/>
      <c r="I25" s="812"/>
      <c r="J25" s="812"/>
      <c r="K25" s="812"/>
      <c r="L25" s="812"/>
      <c r="M25" s="812"/>
      <c r="N25" s="812"/>
      <c r="O25" s="812"/>
      <c r="P25" s="383"/>
      <c r="Q25" s="383"/>
      <c r="R25" s="383"/>
    </row>
    <row r="26" spans="1:18">
      <c r="A26" s="36"/>
      <c r="B26" s="806"/>
      <c r="C26" s="806"/>
      <c r="D26" s="806"/>
      <c r="E26" s="807"/>
      <c r="F26" s="807"/>
      <c r="G26" s="812"/>
      <c r="H26" s="812"/>
      <c r="I26" s="812"/>
      <c r="J26" s="812"/>
      <c r="K26" s="812"/>
      <c r="L26" s="812"/>
      <c r="M26" s="812"/>
      <c r="N26" s="812"/>
      <c r="O26" s="812"/>
      <c r="P26" s="383"/>
      <c r="Q26" s="383"/>
      <c r="R26" s="383"/>
    </row>
    <row r="27" spans="1:18">
      <c r="A27" s="36"/>
      <c r="B27" s="806"/>
      <c r="C27" s="806"/>
      <c r="D27" s="806"/>
      <c r="E27" s="807"/>
      <c r="F27" s="807"/>
      <c r="G27" s="652"/>
      <c r="H27" s="652"/>
      <c r="I27" s="652"/>
      <c r="J27" s="652"/>
      <c r="K27" s="652"/>
      <c r="L27" s="652"/>
      <c r="M27" s="652"/>
      <c r="N27" s="652"/>
      <c r="O27" s="652"/>
      <c r="P27" s="383"/>
      <c r="Q27" s="383"/>
      <c r="R27" s="383"/>
    </row>
    <row r="28" spans="1:18">
      <c r="A28" s="36"/>
      <c r="B28" s="806"/>
      <c r="C28" s="806"/>
      <c r="D28" s="806"/>
      <c r="E28" s="807"/>
      <c r="F28" s="807"/>
      <c r="G28" s="652"/>
      <c r="H28" s="652"/>
      <c r="I28" s="652"/>
      <c r="J28" s="652"/>
      <c r="K28" s="652"/>
      <c r="L28" s="652"/>
      <c r="M28" s="652"/>
      <c r="N28" s="652"/>
      <c r="O28" s="652"/>
      <c r="P28" s="383"/>
      <c r="Q28" s="383"/>
      <c r="R28" s="383"/>
    </row>
    <row r="29" spans="1:18">
      <c r="A29" s="36"/>
      <c r="B29" s="806"/>
      <c r="C29" s="806"/>
      <c r="D29" s="806"/>
      <c r="E29" s="807"/>
      <c r="F29" s="807"/>
      <c r="G29" s="652"/>
      <c r="H29" s="652"/>
      <c r="I29" s="652"/>
      <c r="J29" s="652"/>
      <c r="K29" s="652"/>
      <c r="L29" s="652"/>
      <c r="M29" s="652"/>
      <c r="N29" s="652"/>
      <c r="O29" s="652"/>
      <c r="P29" s="383"/>
      <c r="Q29" s="383"/>
      <c r="R29" s="383"/>
    </row>
    <row r="30" spans="1:18">
      <c r="A30" s="36"/>
      <c r="B30" s="806"/>
      <c r="C30" s="806"/>
      <c r="D30" s="806"/>
      <c r="E30" s="807"/>
      <c r="F30" s="807"/>
      <c r="G30" s="652"/>
      <c r="H30" s="652"/>
      <c r="I30" s="652"/>
      <c r="J30" s="652"/>
      <c r="K30" s="652"/>
      <c r="L30" s="652"/>
      <c r="M30" s="652"/>
      <c r="N30" s="652"/>
      <c r="O30" s="652"/>
      <c r="P30" s="383"/>
      <c r="Q30" s="383"/>
      <c r="R30" s="383"/>
    </row>
    <row r="31" spans="1:18">
      <c r="A31" s="36"/>
      <c r="B31" s="806"/>
      <c r="C31" s="806"/>
      <c r="D31" s="806"/>
      <c r="E31" s="807"/>
      <c r="F31" s="807"/>
      <c r="G31" s="652"/>
      <c r="H31" s="652"/>
      <c r="I31" s="652"/>
      <c r="J31" s="652"/>
      <c r="K31" s="652"/>
      <c r="L31" s="652"/>
      <c r="M31" s="652"/>
      <c r="N31" s="652"/>
      <c r="O31" s="652"/>
      <c r="P31" s="383"/>
      <c r="Q31" s="383"/>
      <c r="R31" s="383"/>
    </row>
    <row r="32" spans="1:18">
      <c r="A32" s="36"/>
      <c r="B32" s="806"/>
      <c r="C32" s="806"/>
      <c r="D32" s="806"/>
      <c r="E32" s="807"/>
      <c r="F32" s="807"/>
      <c r="G32" s="652"/>
      <c r="H32" s="652"/>
      <c r="I32" s="652"/>
      <c r="J32" s="652"/>
      <c r="K32" s="652"/>
      <c r="L32" s="652"/>
      <c r="M32" s="652"/>
      <c r="N32" s="652"/>
      <c r="O32" s="652"/>
      <c r="P32" s="383"/>
      <c r="Q32" s="383"/>
      <c r="R32" s="383"/>
    </row>
    <row r="33" spans="1:18">
      <c r="A33" s="816" t="s">
        <v>466</v>
      </c>
      <c r="B33" s="816"/>
      <c r="C33" s="816"/>
      <c r="D33" s="816"/>
      <c r="E33" s="816"/>
      <c r="F33" s="816"/>
      <c r="G33" s="816"/>
      <c r="H33" s="816"/>
      <c r="I33" s="816"/>
      <c r="J33" s="816"/>
      <c r="K33" s="816"/>
      <c r="L33" s="816"/>
      <c r="M33" s="816"/>
      <c r="N33" s="816"/>
      <c r="O33" s="816"/>
      <c r="P33" s="382"/>
      <c r="Q33" s="382"/>
      <c r="R33" s="382"/>
    </row>
    <row r="34" spans="1:18" ht="77.25" customHeight="1">
      <c r="A34" s="22">
        <v>3</v>
      </c>
      <c r="B34" s="806" t="s">
        <v>467</v>
      </c>
      <c r="C34" s="806"/>
      <c r="D34" s="806"/>
      <c r="E34" s="807" t="s">
        <v>468</v>
      </c>
      <c r="F34" s="807"/>
      <c r="G34" s="809" t="s">
        <v>469</v>
      </c>
      <c r="H34" s="809"/>
      <c r="I34" s="809"/>
      <c r="J34" s="809"/>
      <c r="K34" s="809"/>
      <c r="L34" s="809"/>
      <c r="M34" s="809"/>
      <c r="N34" s="809"/>
      <c r="O34" s="809"/>
      <c r="P34" s="383"/>
      <c r="Q34" s="383"/>
      <c r="R34" s="383"/>
    </row>
    <row r="35" spans="1:18" ht="94.5" customHeight="1">
      <c r="A35" s="22"/>
      <c r="B35" s="806"/>
      <c r="C35" s="806"/>
      <c r="D35" s="806"/>
      <c r="E35" s="807"/>
      <c r="F35" s="807"/>
      <c r="G35" s="815"/>
      <c r="H35" s="815"/>
      <c r="I35" s="815"/>
      <c r="J35" s="815"/>
      <c r="K35" s="815"/>
      <c r="L35" s="815"/>
      <c r="M35" s="815"/>
      <c r="N35" s="815"/>
      <c r="O35" s="815"/>
      <c r="P35" s="383"/>
      <c r="Q35" s="383"/>
      <c r="R35" s="383"/>
    </row>
    <row r="36" spans="1:18" ht="146.25" customHeight="1">
      <c r="A36" s="22"/>
      <c r="B36" s="806"/>
      <c r="C36" s="806"/>
      <c r="D36" s="806"/>
      <c r="E36" s="807"/>
      <c r="F36" s="807"/>
      <c r="G36" s="815"/>
      <c r="H36" s="815"/>
      <c r="I36" s="815"/>
      <c r="J36" s="815"/>
      <c r="K36" s="815"/>
      <c r="L36" s="815"/>
      <c r="M36" s="815"/>
      <c r="N36" s="815"/>
      <c r="O36" s="815"/>
      <c r="P36" s="383"/>
      <c r="Q36" s="383"/>
      <c r="R36" s="383"/>
    </row>
    <row r="37" spans="1:18" ht="72" customHeight="1">
      <c r="A37" s="22"/>
      <c r="B37" s="806"/>
      <c r="C37" s="806"/>
      <c r="D37" s="806"/>
      <c r="E37" s="807"/>
      <c r="F37" s="807"/>
      <c r="G37" s="815"/>
      <c r="H37" s="815"/>
      <c r="I37" s="815"/>
      <c r="J37" s="815"/>
      <c r="K37" s="815"/>
      <c r="L37" s="815"/>
      <c r="M37" s="815"/>
      <c r="N37" s="815"/>
      <c r="O37" s="815"/>
      <c r="P37" s="383"/>
      <c r="Q37" s="383"/>
      <c r="R37" s="383"/>
    </row>
    <row r="38" spans="1:18">
      <c r="A38" s="36"/>
      <c r="B38" s="806"/>
      <c r="C38" s="806"/>
      <c r="D38" s="806"/>
      <c r="E38" s="807"/>
      <c r="F38" s="807"/>
      <c r="G38" s="652"/>
      <c r="H38" s="652"/>
      <c r="I38" s="652"/>
      <c r="J38" s="652"/>
      <c r="K38" s="652"/>
      <c r="L38" s="652"/>
      <c r="M38" s="652"/>
      <c r="N38" s="652"/>
      <c r="O38" s="652"/>
      <c r="P38" s="383"/>
      <c r="Q38" s="383"/>
      <c r="R38" s="383"/>
    </row>
    <row r="39" spans="1:18">
      <c r="A39" s="36"/>
      <c r="B39" s="806"/>
      <c r="C39" s="806"/>
      <c r="D39" s="806"/>
      <c r="E39" s="807"/>
      <c r="F39" s="807"/>
      <c r="G39" s="652"/>
      <c r="H39" s="652"/>
      <c r="I39" s="652"/>
      <c r="J39" s="652"/>
      <c r="K39" s="652"/>
      <c r="L39" s="652"/>
      <c r="M39" s="652"/>
      <c r="N39" s="652"/>
      <c r="O39" s="652"/>
      <c r="P39" s="383"/>
      <c r="Q39" s="383"/>
      <c r="R39" s="383"/>
    </row>
    <row r="40" spans="1:18">
      <c r="A40" s="36"/>
      <c r="B40" s="806"/>
      <c r="C40" s="806"/>
      <c r="D40" s="806"/>
      <c r="E40" s="807"/>
      <c r="F40" s="807"/>
      <c r="G40" s="652"/>
      <c r="H40" s="652"/>
      <c r="I40" s="652"/>
      <c r="J40" s="652"/>
      <c r="K40" s="652"/>
      <c r="L40" s="652"/>
      <c r="M40" s="652"/>
      <c r="N40" s="652"/>
      <c r="O40" s="652"/>
      <c r="P40" s="383"/>
      <c r="Q40" s="383"/>
      <c r="R40" s="383"/>
    </row>
    <row r="41" spans="1:18">
      <c r="A41" s="36"/>
      <c r="B41" s="806"/>
      <c r="C41" s="806"/>
      <c r="D41" s="806"/>
      <c r="E41" s="807"/>
      <c r="F41" s="807"/>
      <c r="G41" s="652"/>
      <c r="H41" s="652"/>
      <c r="I41" s="652"/>
      <c r="J41" s="652"/>
      <c r="K41" s="652"/>
      <c r="L41" s="652"/>
      <c r="M41" s="652"/>
      <c r="N41" s="652"/>
      <c r="O41" s="652"/>
      <c r="P41" s="383"/>
      <c r="Q41" s="383"/>
      <c r="R41" s="383"/>
    </row>
    <row r="42" spans="1:18">
      <c r="A42" s="36"/>
      <c r="B42" s="806"/>
      <c r="C42" s="806"/>
      <c r="D42" s="806"/>
      <c r="E42" s="807"/>
      <c r="F42" s="807"/>
      <c r="G42" s="652"/>
      <c r="H42" s="652"/>
      <c r="I42" s="652"/>
      <c r="J42" s="652"/>
      <c r="K42" s="652"/>
      <c r="L42" s="652"/>
      <c r="M42" s="652"/>
      <c r="N42" s="652"/>
      <c r="O42" s="652"/>
      <c r="P42" s="383"/>
      <c r="Q42" s="383"/>
      <c r="R42" s="383"/>
    </row>
    <row r="43" spans="1:18">
      <c r="A43" s="36"/>
      <c r="B43" s="806"/>
      <c r="C43" s="806"/>
      <c r="D43" s="806"/>
      <c r="E43" s="807"/>
      <c r="F43" s="807"/>
      <c r="G43" s="652"/>
      <c r="H43" s="652"/>
      <c r="I43" s="652"/>
      <c r="J43" s="652"/>
      <c r="K43" s="652"/>
      <c r="L43" s="652"/>
      <c r="M43" s="652"/>
      <c r="N43" s="652"/>
      <c r="O43" s="652"/>
      <c r="P43" s="383"/>
      <c r="Q43" s="383"/>
      <c r="R43" s="383"/>
    </row>
    <row r="44" spans="1:18">
      <c r="A44" s="36"/>
      <c r="B44" s="806"/>
      <c r="C44" s="806"/>
      <c r="D44" s="806"/>
      <c r="E44" s="807"/>
      <c r="F44" s="807"/>
      <c r="G44" s="652"/>
      <c r="H44" s="652"/>
      <c r="I44" s="652"/>
      <c r="J44" s="652"/>
      <c r="K44" s="652"/>
      <c r="L44" s="652"/>
      <c r="M44" s="652"/>
      <c r="N44" s="652"/>
      <c r="O44" s="652"/>
      <c r="P44" s="383"/>
      <c r="Q44" s="383"/>
      <c r="R44" s="383"/>
    </row>
    <row r="45" spans="1:18">
      <c r="A45" s="36"/>
      <c r="B45" s="806"/>
      <c r="C45" s="806"/>
      <c r="D45" s="806"/>
      <c r="E45" s="807"/>
      <c r="F45" s="807"/>
      <c r="G45" s="652"/>
      <c r="H45" s="652"/>
      <c r="I45" s="652"/>
      <c r="J45" s="652"/>
      <c r="K45" s="652"/>
      <c r="L45" s="652"/>
      <c r="M45" s="652"/>
      <c r="N45" s="652"/>
      <c r="O45" s="652"/>
      <c r="P45" s="383"/>
      <c r="Q45" s="383"/>
      <c r="R45" s="383"/>
    </row>
    <row r="46" spans="1:18">
      <c r="A46" s="36"/>
      <c r="B46" s="806"/>
      <c r="C46" s="806"/>
      <c r="D46" s="806"/>
      <c r="E46" s="807"/>
      <c r="F46" s="807"/>
      <c r="G46" s="652"/>
      <c r="H46" s="652"/>
      <c r="I46" s="652"/>
      <c r="J46" s="652"/>
      <c r="K46" s="652"/>
      <c r="L46" s="652"/>
      <c r="M46" s="652"/>
      <c r="N46" s="652"/>
      <c r="O46" s="652"/>
      <c r="P46" s="383"/>
      <c r="Q46" s="383"/>
      <c r="R46" s="383"/>
    </row>
    <row r="47" spans="1:18">
      <c r="A47" s="817" t="s">
        <v>470</v>
      </c>
      <c r="B47" s="817"/>
      <c r="C47" s="817"/>
      <c r="D47" s="817"/>
      <c r="E47" s="817"/>
      <c r="F47" s="817"/>
      <c r="G47" s="817"/>
      <c r="H47" s="817"/>
      <c r="I47" s="817"/>
      <c r="J47" s="817"/>
      <c r="K47" s="817"/>
      <c r="L47" s="817"/>
      <c r="M47" s="817"/>
      <c r="N47" s="817"/>
      <c r="O47" s="817"/>
      <c r="P47" s="382"/>
      <c r="Q47" s="382"/>
      <c r="R47" s="382"/>
    </row>
    <row r="48" spans="1:18" ht="54.75" customHeight="1">
      <c r="A48" s="22">
        <v>3</v>
      </c>
      <c r="B48" s="806" t="s">
        <v>467</v>
      </c>
      <c r="C48" s="806"/>
      <c r="D48" s="806"/>
      <c r="E48" s="807" t="s">
        <v>468</v>
      </c>
      <c r="F48" s="807"/>
      <c r="G48" s="810" t="s">
        <v>471</v>
      </c>
      <c r="H48" s="811"/>
      <c r="I48" s="811"/>
      <c r="J48" s="811"/>
      <c r="K48" s="811"/>
      <c r="L48" s="811"/>
      <c r="M48" s="811"/>
      <c r="N48" s="811"/>
      <c r="O48" s="811"/>
      <c r="P48" s="383"/>
      <c r="Q48" s="383"/>
      <c r="R48" s="383"/>
    </row>
    <row r="49" spans="1:18" ht="41.25" customHeight="1">
      <c r="A49" s="22"/>
      <c r="B49" s="805"/>
      <c r="C49" s="806"/>
      <c r="D49" s="806"/>
      <c r="E49" s="807"/>
      <c r="F49" s="807"/>
      <c r="G49" s="810"/>
      <c r="H49" s="811"/>
      <c r="I49" s="811"/>
      <c r="J49" s="811"/>
      <c r="K49" s="811"/>
      <c r="L49" s="811"/>
      <c r="M49" s="811"/>
      <c r="N49" s="811"/>
      <c r="O49" s="811"/>
      <c r="P49" s="383"/>
      <c r="Q49" s="383"/>
      <c r="R49" s="383"/>
    </row>
    <row r="50" spans="1:18" ht="42.75" customHeight="1">
      <c r="A50" s="22"/>
      <c r="B50" s="805"/>
      <c r="C50" s="806"/>
      <c r="D50" s="806"/>
      <c r="E50" s="807"/>
      <c r="F50" s="807"/>
      <c r="G50" s="810"/>
      <c r="H50" s="811"/>
      <c r="I50" s="811"/>
      <c r="J50" s="811"/>
      <c r="K50" s="811"/>
      <c r="L50" s="811"/>
      <c r="M50" s="811"/>
      <c r="N50" s="811"/>
      <c r="O50" s="811"/>
      <c r="P50" s="383"/>
      <c r="Q50" s="383"/>
      <c r="R50" s="383"/>
    </row>
    <row r="51" spans="1:18" ht="28.5" customHeight="1">
      <c r="A51" s="22"/>
      <c r="B51" s="805"/>
      <c r="C51" s="806"/>
      <c r="D51" s="806"/>
      <c r="E51" s="807"/>
      <c r="F51" s="807"/>
      <c r="G51" s="810"/>
      <c r="H51" s="811"/>
      <c r="I51" s="811"/>
      <c r="J51" s="811"/>
      <c r="K51" s="811"/>
      <c r="L51" s="811"/>
      <c r="M51" s="811"/>
      <c r="N51" s="811"/>
      <c r="O51" s="811"/>
      <c r="P51" s="383"/>
      <c r="Q51" s="383"/>
      <c r="R51" s="383"/>
    </row>
    <row r="52" spans="1:18">
      <c r="A52" s="36"/>
      <c r="B52" s="806"/>
      <c r="C52" s="806"/>
      <c r="D52" s="806"/>
      <c r="E52" s="807"/>
      <c r="F52" s="807"/>
      <c r="G52" s="652"/>
      <c r="H52" s="652"/>
      <c r="I52" s="652"/>
      <c r="J52" s="652"/>
      <c r="K52" s="652"/>
      <c r="L52" s="652"/>
      <c r="M52" s="652"/>
      <c r="N52" s="652"/>
      <c r="O52" s="652"/>
      <c r="P52" s="383"/>
      <c r="Q52" s="383"/>
      <c r="R52" s="383"/>
    </row>
    <row r="53" spans="1:18">
      <c r="A53" s="36"/>
      <c r="B53" s="806"/>
      <c r="C53" s="806"/>
      <c r="D53" s="806"/>
      <c r="E53" s="807"/>
      <c r="F53" s="807"/>
      <c r="G53" s="652"/>
      <c r="H53" s="652"/>
      <c r="I53" s="652"/>
      <c r="J53" s="652"/>
      <c r="K53" s="652"/>
      <c r="L53" s="652"/>
      <c r="M53" s="652"/>
      <c r="N53" s="652"/>
      <c r="O53" s="652"/>
      <c r="P53" s="383"/>
      <c r="Q53" s="383"/>
      <c r="R53" s="383"/>
    </row>
    <row r="54" spans="1:18">
      <c r="A54" s="36"/>
      <c r="B54" s="806"/>
      <c r="C54" s="806"/>
      <c r="D54" s="806"/>
      <c r="E54" s="807"/>
      <c r="F54" s="807"/>
      <c r="G54" s="652"/>
      <c r="H54" s="652"/>
      <c r="I54" s="652"/>
      <c r="J54" s="652"/>
      <c r="K54" s="652"/>
      <c r="L54" s="652"/>
      <c r="M54" s="652"/>
      <c r="N54" s="652"/>
      <c r="O54" s="652"/>
      <c r="P54" s="383"/>
      <c r="Q54" s="383"/>
      <c r="R54" s="383"/>
    </row>
    <row r="55" spans="1:18">
      <c r="A55" s="36"/>
      <c r="B55" s="806"/>
      <c r="C55" s="806"/>
      <c r="D55" s="806"/>
      <c r="E55" s="807"/>
      <c r="F55" s="807"/>
      <c r="G55" s="652"/>
      <c r="H55" s="652"/>
      <c r="I55" s="652"/>
      <c r="J55" s="652"/>
      <c r="K55" s="652"/>
      <c r="L55" s="652"/>
      <c r="M55" s="652"/>
      <c r="N55" s="652"/>
      <c r="O55" s="652"/>
      <c r="P55" s="383"/>
      <c r="Q55" s="383"/>
      <c r="R55" s="383"/>
    </row>
    <row r="56" spans="1:18">
      <c r="A56" s="36"/>
      <c r="B56" s="806"/>
      <c r="C56" s="806"/>
      <c r="D56" s="806"/>
      <c r="E56" s="807"/>
      <c r="F56" s="807"/>
      <c r="G56" s="652"/>
      <c r="H56" s="652"/>
      <c r="I56" s="652"/>
      <c r="J56" s="652"/>
      <c r="K56" s="652"/>
      <c r="L56" s="652"/>
      <c r="M56" s="652"/>
      <c r="N56" s="652"/>
      <c r="O56" s="652"/>
      <c r="P56" s="383"/>
      <c r="Q56" s="383"/>
      <c r="R56" s="383"/>
    </row>
    <row r="57" spans="1:18">
      <c r="A57" s="36"/>
      <c r="B57" s="806"/>
      <c r="C57" s="806"/>
      <c r="D57" s="806"/>
      <c r="E57" s="807"/>
      <c r="F57" s="807"/>
      <c r="G57" s="652"/>
      <c r="H57" s="652"/>
      <c r="I57" s="652"/>
      <c r="J57" s="652"/>
      <c r="K57" s="652"/>
      <c r="L57" s="652"/>
      <c r="M57" s="652"/>
      <c r="N57" s="652"/>
      <c r="O57" s="652"/>
      <c r="P57" s="383"/>
      <c r="Q57" s="383"/>
      <c r="R57" s="383"/>
    </row>
    <row r="58" spans="1:18">
      <c r="A58" s="36"/>
      <c r="B58" s="806"/>
      <c r="C58" s="806"/>
      <c r="D58" s="806"/>
      <c r="E58" s="807"/>
      <c r="F58" s="807"/>
      <c r="G58" s="652"/>
      <c r="H58" s="652"/>
      <c r="I58" s="652"/>
      <c r="J58" s="652"/>
      <c r="K58" s="652"/>
      <c r="L58" s="652"/>
      <c r="M58" s="652"/>
      <c r="N58" s="652"/>
      <c r="O58" s="652"/>
      <c r="P58" s="383"/>
      <c r="Q58" s="383"/>
      <c r="R58" s="383"/>
    </row>
    <row r="59" spans="1:18">
      <c r="A59" s="36"/>
      <c r="B59" s="806"/>
      <c r="C59" s="806"/>
      <c r="D59" s="806"/>
      <c r="E59" s="807"/>
      <c r="F59" s="807"/>
      <c r="G59" s="652"/>
      <c r="H59" s="652"/>
      <c r="I59" s="652"/>
      <c r="J59" s="652"/>
      <c r="K59" s="652"/>
      <c r="L59" s="652"/>
      <c r="M59" s="652"/>
      <c r="N59" s="652"/>
      <c r="O59" s="652"/>
      <c r="P59" s="383"/>
      <c r="Q59" s="383"/>
      <c r="R59" s="383"/>
    </row>
    <row r="60" spans="1:18">
      <c r="A60" s="36"/>
      <c r="B60" s="806"/>
      <c r="C60" s="806"/>
      <c r="D60" s="806"/>
      <c r="E60" s="807"/>
      <c r="F60" s="807"/>
      <c r="G60" s="652"/>
      <c r="H60" s="652"/>
      <c r="I60" s="652"/>
      <c r="J60" s="652"/>
      <c r="K60" s="652"/>
      <c r="L60" s="652"/>
      <c r="M60" s="652"/>
      <c r="N60" s="652"/>
      <c r="O60" s="652"/>
      <c r="P60" s="383"/>
      <c r="Q60" s="383"/>
      <c r="R60" s="383"/>
    </row>
    <row r="61" spans="1:18">
      <c r="A61" s="36"/>
      <c r="B61" s="806"/>
      <c r="C61" s="806"/>
      <c r="D61" s="806"/>
      <c r="E61" s="807"/>
      <c r="F61" s="807"/>
      <c r="G61" s="652"/>
      <c r="H61" s="652"/>
      <c r="I61" s="652"/>
      <c r="J61" s="652"/>
      <c r="K61" s="652"/>
      <c r="L61" s="652"/>
      <c r="M61" s="652"/>
      <c r="N61" s="652"/>
      <c r="O61" s="652"/>
      <c r="P61" s="383"/>
      <c r="Q61" s="383"/>
      <c r="R61" s="383"/>
    </row>
    <row r="62" spans="1:18">
      <c r="A62" s="36"/>
      <c r="B62" s="806"/>
      <c r="C62" s="806"/>
      <c r="D62" s="806"/>
      <c r="E62" s="807"/>
      <c r="F62" s="807"/>
      <c r="G62" s="652"/>
      <c r="H62" s="652"/>
      <c r="I62" s="652"/>
      <c r="J62" s="652"/>
      <c r="K62" s="652"/>
      <c r="L62" s="652"/>
      <c r="M62" s="652"/>
      <c r="N62" s="652"/>
      <c r="O62" s="652"/>
      <c r="P62" s="383"/>
      <c r="Q62" s="383"/>
      <c r="R62" s="383"/>
    </row>
    <row r="63" spans="1:18">
      <c r="A63" s="826" t="s">
        <v>472</v>
      </c>
      <c r="B63" s="826"/>
      <c r="C63" s="826"/>
      <c r="D63" s="826"/>
      <c r="E63" s="826"/>
      <c r="F63" s="826"/>
      <c r="G63" s="826"/>
      <c r="H63" s="826"/>
      <c r="I63" s="826"/>
      <c r="J63" s="826"/>
      <c r="K63" s="826"/>
      <c r="L63" s="826"/>
      <c r="M63" s="826"/>
      <c r="N63" s="826"/>
      <c r="O63" s="826"/>
      <c r="P63" s="382"/>
      <c r="Q63" s="382"/>
      <c r="R63" s="382"/>
    </row>
    <row r="64" spans="1:18" ht="45" customHeight="1">
      <c r="A64" s="22">
        <v>3</v>
      </c>
      <c r="B64" s="806" t="s">
        <v>467</v>
      </c>
      <c r="C64" s="806"/>
      <c r="D64" s="806"/>
      <c r="E64" s="807" t="s">
        <v>468</v>
      </c>
      <c r="F64" s="807"/>
      <c r="G64" s="810" t="s">
        <v>473</v>
      </c>
      <c r="H64" s="811"/>
      <c r="I64" s="811"/>
      <c r="J64" s="811"/>
      <c r="K64" s="811"/>
      <c r="L64" s="811"/>
      <c r="M64" s="811"/>
      <c r="N64" s="811"/>
      <c r="O64" s="811"/>
      <c r="P64" s="383"/>
      <c r="Q64" s="383"/>
      <c r="R64" s="383"/>
    </row>
    <row r="65" spans="1:18" ht="25.5" customHeight="1">
      <c r="A65" s="22"/>
      <c r="B65" s="818"/>
      <c r="C65" s="819"/>
      <c r="D65" s="820"/>
      <c r="E65" s="821"/>
      <c r="F65" s="822"/>
      <c r="G65" s="823"/>
      <c r="H65" s="824"/>
      <c r="I65" s="824"/>
      <c r="J65" s="824"/>
      <c r="K65" s="824"/>
      <c r="L65" s="824"/>
      <c r="M65" s="824"/>
      <c r="N65" s="824"/>
      <c r="O65" s="825"/>
      <c r="P65" s="383"/>
      <c r="Q65" s="383"/>
      <c r="R65" s="383"/>
    </row>
    <row r="66" spans="1:18" ht="26.25" customHeight="1">
      <c r="A66" s="22"/>
      <c r="B66" s="805"/>
      <c r="C66" s="806"/>
      <c r="D66" s="806"/>
      <c r="E66" s="807"/>
      <c r="F66" s="807"/>
      <c r="G66" s="810"/>
      <c r="H66" s="811"/>
      <c r="I66" s="811"/>
      <c r="J66" s="811"/>
      <c r="K66" s="811"/>
      <c r="L66" s="811"/>
      <c r="M66" s="811"/>
      <c r="N66" s="811"/>
      <c r="O66" s="811"/>
      <c r="P66" s="383"/>
      <c r="Q66" s="383"/>
      <c r="R66" s="383"/>
    </row>
    <row r="67" spans="1:18" ht="28.5" customHeight="1">
      <c r="A67" s="22"/>
      <c r="B67" s="805"/>
      <c r="C67" s="806"/>
      <c r="D67" s="806"/>
      <c r="E67" s="807"/>
      <c r="F67" s="807"/>
      <c r="G67" s="810"/>
      <c r="H67" s="811"/>
      <c r="I67" s="811"/>
      <c r="J67" s="811"/>
      <c r="K67" s="811"/>
      <c r="L67" s="811"/>
      <c r="M67" s="811"/>
      <c r="N67" s="811"/>
      <c r="O67" s="811"/>
      <c r="P67" s="383"/>
      <c r="Q67" s="383"/>
      <c r="R67" s="383"/>
    </row>
    <row r="68" spans="1:18" ht="26.25" customHeight="1">
      <c r="A68" s="22"/>
      <c r="B68" s="805"/>
      <c r="C68" s="806"/>
      <c r="D68" s="806"/>
      <c r="E68" s="807"/>
      <c r="F68" s="807"/>
      <c r="G68" s="810"/>
      <c r="H68" s="811"/>
      <c r="I68" s="811"/>
      <c r="J68" s="811"/>
      <c r="K68" s="811"/>
      <c r="L68" s="811"/>
      <c r="M68" s="811"/>
      <c r="N68" s="811"/>
      <c r="O68" s="811"/>
      <c r="P68" s="383"/>
      <c r="Q68" s="383"/>
      <c r="R68" s="383"/>
    </row>
    <row r="69" spans="1:18">
      <c r="A69" s="36"/>
      <c r="B69" s="806"/>
      <c r="C69" s="806"/>
      <c r="D69" s="806"/>
      <c r="E69" s="807"/>
      <c r="F69" s="807"/>
      <c r="G69" s="812"/>
      <c r="H69" s="812"/>
      <c r="I69" s="812"/>
      <c r="J69" s="812"/>
      <c r="K69" s="812"/>
      <c r="L69" s="812"/>
      <c r="M69" s="812"/>
      <c r="N69" s="812"/>
      <c r="O69" s="812"/>
      <c r="P69" s="383"/>
      <c r="Q69" s="383"/>
      <c r="R69" s="383"/>
    </row>
    <row r="70" spans="1:18">
      <c r="A70" s="36"/>
      <c r="B70" s="806"/>
      <c r="C70" s="806"/>
      <c r="D70" s="806"/>
      <c r="E70" s="807"/>
      <c r="F70" s="807"/>
      <c r="G70" s="812"/>
      <c r="H70" s="812"/>
      <c r="I70" s="812"/>
      <c r="J70" s="812"/>
      <c r="K70" s="812"/>
      <c r="L70" s="812"/>
      <c r="M70" s="812"/>
      <c r="N70" s="812"/>
      <c r="O70" s="812"/>
      <c r="P70" s="383"/>
      <c r="Q70" s="383"/>
      <c r="R70" s="383"/>
    </row>
    <row r="71" spans="1:18">
      <c r="A71" s="36"/>
      <c r="B71" s="806"/>
      <c r="C71" s="806"/>
      <c r="D71" s="806"/>
      <c r="E71" s="807"/>
      <c r="F71" s="807"/>
      <c r="G71" s="652"/>
      <c r="H71" s="652"/>
      <c r="I71" s="652"/>
      <c r="J71" s="652"/>
      <c r="K71" s="652"/>
      <c r="L71" s="652"/>
      <c r="M71" s="652"/>
      <c r="N71" s="652"/>
      <c r="O71" s="652"/>
      <c r="P71" s="383"/>
      <c r="Q71" s="383"/>
      <c r="R71" s="383"/>
    </row>
    <row r="72" spans="1:18">
      <c r="A72" s="36"/>
      <c r="B72" s="806"/>
      <c r="C72" s="806"/>
      <c r="D72" s="806"/>
      <c r="E72" s="807"/>
      <c r="F72" s="807"/>
      <c r="G72" s="652"/>
      <c r="H72" s="652"/>
      <c r="I72" s="652"/>
      <c r="J72" s="652"/>
      <c r="K72" s="652"/>
      <c r="L72" s="652"/>
      <c r="M72" s="652"/>
      <c r="N72" s="652"/>
      <c r="O72" s="652"/>
      <c r="P72" s="383"/>
      <c r="Q72" s="383"/>
      <c r="R72" s="383"/>
    </row>
    <row r="73" spans="1:18">
      <c r="A73" s="36"/>
      <c r="B73" s="806"/>
      <c r="C73" s="806"/>
      <c r="D73" s="806"/>
      <c r="E73" s="807"/>
      <c r="F73" s="807"/>
      <c r="G73" s="652"/>
      <c r="H73" s="652"/>
      <c r="I73" s="652"/>
      <c r="J73" s="652"/>
      <c r="K73" s="652"/>
      <c r="L73" s="652"/>
      <c r="M73" s="652"/>
      <c r="N73" s="652"/>
      <c r="O73" s="652"/>
      <c r="P73" s="383"/>
      <c r="Q73" s="383"/>
      <c r="R73" s="383"/>
    </row>
    <row r="74" spans="1:18">
      <c r="A74" s="36"/>
      <c r="B74" s="806"/>
      <c r="C74" s="806"/>
      <c r="D74" s="806"/>
      <c r="E74" s="807"/>
      <c r="F74" s="807"/>
      <c r="G74" s="652"/>
      <c r="H74" s="652"/>
      <c r="I74" s="652"/>
      <c r="J74" s="652"/>
      <c r="K74" s="652"/>
      <c r="L74" s="652"/>
      <c r="M74" s="652"/>
      <c r="N74" s="652"/>
      <c r="O74" s="652"/>
      <c r="P74" s="383"/>
      <c r="Q74" s="383"/>
      <c r="R74" s="383"/>
    </row>
    <row r="75" spans="1:18">
      <c r="A75" s="36"/>
      <c r="B75" s="806"/>
      <c r="C75" s="806"/>
      <c r="D75" s="806"/>
      <c r="E75" s="807"/>
      <c r="F75" s="807"/>
      <c r="G75" s="652"/>
      <c r="H75" s="652"/>
      <c r="I75" s="652"/>
      <c r="J75" s="652"/>
      <c r="K75" s="652"/>
      <c r="L75" s="652"/>
      <c r="M75" s="652"/>
      <c r="N75" s="652"/>
      <c r="O75" s="652"/>
      <c r="P75" s="383"/>
      <c r="Q75" s="383"/>
      <c r="R75" s="383"/>
    </row>
    <row r="76" spans="1:18">
      <c r="A76" s="36"/>
      <c r="B76" s="806"/>
      <c r="C76" s="806"/>
      <c r="D76" s="806"/>
      <c r="E76" s="807"/>
      <c r="F76" s="807"/>
      <c r="G76" s="652"/>
      <c r="H76" s="652"/>
      <c r="I76" s="652"/>
      <c r="J76" s="652"/>
      <c r="K76" s="652"/>
      <c r="L76" s="652"/>
      <c r="M76" s="652"/>
      <c r="N76" s="652"/>
      <c r="O76" s="652"/>
      <c r="P76" s="383"/>
      <c r="Q76" s="383"/>
      <c r="R76" s="383"/>
    </row>
    <row r="77" spans="1:18">
      <c r="A77" s="36"/>
      <c r="B77" s="806"/>
      <c r="C77" s="806"/>
      <c r="D77" s="806"/>
      <c r="E77" s="807"/>
      <c r="F77" s="807"/>
      <c r="G77" s="652"/>
      <c r="H77" s="652"/>
      <c r="I77" s="652"/>
      <c r="J77" s="652"/>
      <c r="K77" s="652"/>
      <c r="L77" s="652"/>
      <c r="M77" s="652"/>
      <c r="N77" s="652"/>
      <c r="O77" s="652"/>
      <c r="P77" s="383"/>
      <c r="Q77" s="383"/>
      <c r="R77" s="383"/>
    </row>
    <row r="78" spans="1:18">
      <c r="A78" s="36"/>
      <c r="B78" s="806"/>
      <c r="C78" s="806"/>
      <c r="D78" s="806"/>
      <c r="E78" s="807"/>
      <c r="F78" s="807"/>
      <c r="G78" s="652"/>
      <c r="H78" s="652"/>
      <c r="I78" s="652"/>
      <c r="J78" s="652"/>
      <c r="K78" s="652"/>
      <c r="L78" s="652"/>
      <c r="M78" s="652"/>
      <c r="N78" s="652"/>
      <c r="O78" s="652"/>
      <c r="P78" s="383"/>
      <c r="Q78" s="383"/>
      <c r="R78" s="383"/>
    </row>
    <row r="79" spans="1:18">
      <c r="A79" s="36"/>
      <c r="B79" s="806"/>
      <c r="C79" s="806"/>
      <c r="D79" s="806"/>
      <c r="E79" s="807"/>
      <c r="F79" s="807"/>
      <c r="G79" s="652"/>
      <c r="H79" s="652"/>
      <c r="I79" s="652"/>
      <c r="J79" s="652"/>
      <c r="K79" s="652"/>
      <c r="L79" s="652"/>
      <c r="M79" s="652"/>
      <c r="N79" s="652"/>
      <c r="O79" s="652"/>
      <c r="P79" s="383"/>
      <c r="Q79" s="383"/>
      <c r="R79" s="383"/>
    </row>
    <row r="80" spans="1:18">
      <c r="A80" s="827" t="s">
        <v>474</v>
      </c>
      <c r="B80" s="827"/>
      <c r="C80" s="827"/>
      <c r="D80" s="827"/>
      <c r="E80" s="827"/>
      <c r="F80" s="827"/>
      <c r="G80" s="827"/>
      <c r="H80" s="827"/>
      <c r="I80" s="827"/>
      <c r="J80" s="827"/>
      <c r="K80" s="827"/>
      <c r="L80" s="827"/>
      <c r="M80" s="827"/>
      <c r="N80" s="827"/>
      <c r="O80" s="827"/>
      <c r="P80" s="382"/>
      <c r="Q80" s="382"/>
      <c r="R80" s="382"/>
    </row>
    <row r="81" spans="1:18" ht="42.75" customHeight="1">
      <c r="A81" s="22"/>
      <c r="B81" s="815"/>
      <c r="C81" s="815"/>
      <c r="D81" s="815"/>
      <c r="E81" s="807"/>
      <c r="F81" s="807"/>
      <c r="G81" s="809"/>
      <c r="H81" s="828"/>
      <c r="I81" s="828"/>
      <c r="J81" s="828"/>
      <c r="K81" s="828"/>
      <c r="L81" s="828"/>
      <c r="M81" s="828"/>
      <c r="N81" s="828"/>
      <c r="O81" s="828"/>
      <c r="P81" s="383"/>
      <c r="Q81" s="383"/>
      <c r="R81" s="383"/>
    </row>
    <row r="82" spans="1:18">
      <c r="A82" s="36"/>
      <c r="B82" s="806"/>
      <c r="C82" s="806"/>
      <c r="D82" s="806"/>
      <c r="E82" s="807"/>
      <c r="F82" s="807"/>
      <c r="G82" s="652"/>
      <c r="H82" s="652"/>
      <c r="I82" s="652"/>
      <c r="J82" s="652"/>
      <c r="K82" s="652"/>
      <c r="L82" s="652"/>
      <c r="M82" s="652"/>
      <c r="N82" s="652"/>
      <c r="O82" s="652"/>
      <c r="P82" s="383"/>
      <c r="Q82" s="383"/>
      <c r="R82" s="383"/>
    </row>
    <row r="83" spans="1:18">
      <c r="A83" s="36"/>
      <c r="B83" s="806"/>
      <c r="C83" s="806"/>
      <c r="D83" s="806"/>
      <c r="E83" s="807"/>
      <c r="F83" s="807"/>
      <c r="G83" s="652"/>
      <c r="H83" s="652"/>
      <c r="I83" s="652"/>
      <c r="J83" s="652"/>
      <c r="K83" s="652"/>
      <c r="L83" s="652"/>
      <c r="M83" s="652"/>
      <c r="N83" s="652"/>
      <c r="O83" s="652"/>
      <c r="P83" s="383"/>
      <c r="Q83" s="383"/>
      <c r="R83" s="383"/>
    </row>
    <row r="84" spans="1:18">
      <c r="A84" s="36"/>
      <c r="B84" s="806"/>
      <c r="C84" s="806"/>
      <c r="D84" s="806"/>
      <c r="E84" s="807"/>
      <c r="F84" s="807"/>
      <c r="G84" s="652"/>
      <c r="H84" s="652"/>
      <c r="I84" s="652"/>
      <c r="J84" s="652"/>
      <c r="K84" s="652"/>
      <c r="L84" s="652"/>
      <c r="M84" s="652"/>
      <c r="N84" s="652"/>
      <c r="O84" s="652"/>
      <c r="P84" s="383"/>
      <c r="Q84" s="383"/>
      <c r="R84" s="383"/>
    </row>
    <row r="85" spans="1:18">
      <c r="A85" s="36"/>
      <c r="B85" s="806"/>
      <c r="C85" s="806"/>
      <c r="D85" s="806"/>
      <c r="E85" s="807"/>
      <c r="F85" s="807"/>
      <c r="G85" s="652"/>
      <c r="H85" s="652"/>
      <c r="I85" s="652"/>
      <c r="J85" s="652"/>
      <c r="K85" s="652"/>
      <c r="L85" s="652"/>
      <c r="M85" s="652"/>
      <c r="N85" s="652"/>
      <c r="O85" s="652"/>
      <c r="P85" s="383"/>
      <c r="Q85" s="383"/>
      <c r="R85" s="383"/>
    </row>
    <row r="86" spans="1:18">
      <c r="A86" s="36"/>
      <c r="B86" s="806"/>
      <c r="C86" s="806"/>
      <c r="D86" s="806"/>
      <c r="E86" s="807"/>
      <c r="F86" s="807"/>
      <c r="G86" s="652"/>
      <c r="H86" s="652"/>
      <c r="I86" s="652"/>
      <c r="J86" s="652"/>
      <c r="K86" s="652"/>
      <c r="L86" s="652"/>
      <c r="M86" s="652"/>
      <c r="N86" s="652"/>
      <c r="O86" s="652"/>
      <c r="P86" s="383"/>
      <c r="Q86" s="383"/>
      <c r="R86" s="383"/>
    </row>
    <row r="87" spans="1:18">
      <c r="A87" s="36"/>
      <c r="B87" s="806"/>
      <c r="C87" s="806"/>
      <c r="D87" s="806"/>
      <c r="E87" s="807"/>
      <c r="F87" s="807"/>
      <c r="G87" s="652"/>
      <c r="H87" s="652"/>
      <c r="I87" s="652"/>
      <c r="J87" s="652"/>
      <c r="K87" s="652"/>
      <c r="L87" s="652"/>
      <c r="M87" s="652"/>
      <c r="N87" s="652"/>
      <c r="O87" s="652"/>
      <c r="P87" s="383"/>
      <c r="Q87" s="383"/>
      <c r="R87" s="383"/>
    </row>
    <row r="88" spans="1:18">
      <c r="A88" s="36"/>
      <c r="B88" s="806"/>
      <c r="C88" s="806"/>
      <c r="D88" s="806"/>
      <c r="E88" s="807"/>
      <c r="F88" s="807"/>
      <c r="G88" s="652"/>
      <c r="H88" s="652"/>
      <c r="I88" s="652"/>
      <c r="J88" s="652"/>
      <c r="K88" s="652"/>
      <c r="L88" s="652"/>
      <c r="M88" s="652"/>
      <c r="N88" s="652"/>
      <c r="O88" s="652"/>
      <c r="P88" s="383"/>
      <c r="Q88" s="383"/>
      <c r="R88" s="383"/>
    </row>
    <row r="89" spans="1:18">
      <c r="A89" s="36"/>
      <c r="B89" s="806"/>
      <c r="C89" s="806"/>
      <c r="D89" s="806"/>
      <c r="E89" s="807"/>
      <c r="F89" s="807"/>
      <c r="G89" s="652"/>
      <c r="H89" s="652"/>
      <c r="I89" s="652"/>
      <c r="J89" s="652"/>
      <c r="K89" s="652"/>
      <c r="L89" s="652"/>
      <c r="M89" s="652"/>
      <c r="N89" s="652"/>
      <c r="O89" s="652"/>
      <c r="P89" s="383"/>
      <c r="Q89" s="383"/>
      <c r="R89" s="383"/>
    </row>
    <row r="90" spans="1:18">
      <c r="A90" s="36"/>
      <c r="B90" s="806"/>
      <c r="C90" s="806"/>
      <c r="D90" s="806"/>
      <c r="E90" s="807"/>
      <c r="F90" s="807"/>
      <c r="G90" s="652"/>
      <c r="H90" s="652"/>
      <c r="I90" s="652"/>
      <c r="J90" s="652"/>
      <c r="K90" s="652"/>
      <c r="L90" s="652"/>
      <c r="M90" s="652"/>
      <c r="N90" s="652"/>
      <c r="O90" s="652"/>
      <c r="P90" s="383"/>
      <c r="Q90" s="383"/>
      <c r="R90" s="383"/>
    </row>
    <row r="91" spans="1:18">
      <c r="A91" s="36"/>
      <c r="B91" s="806"/>
      <c r="C91" s="806"/>
      <c r="D91" s="806"/>
      <c r="E91" s="807"/>
      <c r="F91" s="807"/>
      <c r="G91" s="652"/>
      <c r="H91" s="652"/>
      <c r="I91" s="652"/>
      <c r="J91" s="652"/>
      <c r="K91" s="652"/>
      <c r="L91" s="652"/>
      <c r="M91" s="652"/>
      <c r="N91" s="652"/>
      <c r="O91" s="652"/>
      <c r="P91" s="383"/>
      <c r="Q91" s="383"/>
      <c r="R91" s="383"/>
    </row>
    <row r="92" spans="1:18">
      <c r="A92" s="36"/>
      <c r="B92" s="806"/>
      <c r="C92" s="806"/>
      <c r="D92" s="806"/>
      <c r="E92" s="807"/>
      <c r="F92" s="807"/>
      <c r="G92" s="652"/>
      <c r="H92" s="652"/>
      <c r="I92" s="652"/>
      <c r="J92" s="652"/>
      <c r="K92" s="652"/>
      <c r="L92" s="652"/>
      <c r="M92" s="652"/>
      <c r="N92" s="652"/>
      <c r="O92" s="652"/>
      <c r="P92" s="383"/>
      <c r="Q92" s="383"/>
      <c r="R92" s="383"/>
    </row>
    <row r="93" spans="1:18">
      <c r="A93" s="36"/>
      <c r="B93" s="806"/>
      <c r="C93" s="806"/>
      <c r="D93" s="806"/>
      <c r="E93" s="807"/>
      <c r="F93" s="807"/>
      <c r="G93" s="652"/>
      <c r="H93" s="652"/>
      <c r="I93" s="652"/>
      <c r="J93" s="652"/>
      <c r="K93" s="652"/>
      <c r="L93" s="652"/>
      <c r="M93" s="652"/>
      <c r="N93" s="652"/>
      <c r="O93" s="652"/>
      <c r="P93" s="383"/>
      <c r="Q93" s="383"/>
      <c r="R93" s="383"/>
    </row>
    <row r="94" spans="1:18">
      <c r="A94" s="36"/>
      <c r="B94" s="806"/>
      <c r="C94" s="806"/>
      <c r="D94" s="806"/>
      <c r="E94" s="807"/>
      <c r="F94" s="807"/>
      <c r="G94" s="652"/>
      <c r="H94" s="652"/>
      <c r="I94" s="652"/>
      <c r="J94" s="652"/>
      <c r="K94" s="652"/>
      <c r="L94" s="652"/>
      <c r="M94" s="652"/>
      <c r="N94" s="652"/>
      <c r="O94" s="652"/>
      <c r="P94" s="383"/>
      <c r="Q94" s="383"/>
      <c r="R94" s="383"/>
    </row>
    <row r="95" spans="1:18">
      <c r="A95" s="36"/>
      <c r="B95" s="806"/>
      <c r="C95" s="806"/>
      <c r="D95" s="806"/>
      <c r="E95" s="807"/>
      <c r="F95" s="807"/>
      <c r="G95" s="652"/>
      <c r="H95" s="652"/>
      <c r="I95" s="652"/>
      <c r="J95" s="652"/>
      <c r="K95" s="652"/>
      <c r="L95" s="652"/>
      <c r="M95" s="652"/>
      <c r="N95" s="652"/>
      <c r="O95" s="652"/>
      <c r="P95" s="383"/>
      <c r="Q95" s="383"/>
      <c r="R95" s="383"/>
    </row>
    <row r="96" spans="1:18">
      <c r="A96" s="36"/>
      <c r="B96" s="806"/>
      <c r="C96" s="806"/>
      <c r="D96" s="806"/>
      <c r="E96" s="807"/>
      <c r="F96" s="807"/>
      <c r="G96" s="652"/>
      <c r="H96" s="652"/>
      <c r="I96" s="652"/>
      <c r="J96" s="652"/>
      <c r="K96" s="652"/>
      <c r="L96" s="652"/>
      <c r="M96" s="652"/>
      <c r="N96" s="652"/>
      <c r="O96" s="652"/>
      <c r="P96" s="383"/>
      <c r="Q96" s="383"/>
      <c r="R96" s="383"/>
    </row>
    <row r="97" spans="1:18">
      <c r="A97" s="829" t="s">
        <v>475</v>
      </c>
      <c r="B97" s="829"/>
      <c r="C97" s="829"/>
      <c r="D97" s="829"/>
      <c r="E97" s="829"/>
      <c r="F97" s="829"/>
      <c r="G97" s="829"/>
      <c r="H97" s="829"/>
      <c r="I97" s="829"/>
      <c r="J97" s="829"/>
      <c r="K97" s="829"/>
      <c r="L97" s="829"/>
      <c r="M97" s="829"/>
      <c r="N97" s="829"/>
      <c r="O97" s="829"/>
      <c r="P97" s="382"/>
      <c r="Q97" s="382"/>
      <c r="R97" s="382"/>
    </row>
    <row r="98" spans="1:18" ht="37.5" customHeight="1">
      <c r="A98" s="22"/>
      <c r="B98" s="805"/>
      <c r="C98" s="806"/>
      <c r="D98" s="806"/>
      <c r="E98" s="807"/>
      <c r="F98" s="807"/>
      <c r="G98" s="810"/>
      <c r="H98" s="812"/>
      <c r="I98" s="812"/>
      <c r="J98" s="812"/>
      <c r="K98" s="812"/>
      <c r="L98" s="812"/>
      <c r="M98" s="812"/>
      <c r="N98" s="812"/>
      <c r="O98" s="812"/>
      <c r="P98" s="383"/>
      <c r="Q98" s="383"/>
      <c r="R98" s="383"/>
    </row>
    <row r="99" spans="1:18">
      <c r="A99" s="22"/>
      <c r="B99" s="805"/>
      <c r="C99" s="806"/>
      <c r="D99" s="806"/>
      <c r="E99" s="807"/>
      <c r="F99" s="807"/>
      <c r="G99" s="813"/>
      <c r="H99" s="812"/>
      <c r="I99" s="812"/>
      <c r="J99" s="812"/>
      <c r="K99" s="812"/>
      <c r="L99" s="812"/>
      <c r="M99" s="812"/>
      <c r="N99" s="812"/>
      <c r="O99" s="812"/>
      <c r="P99" s="383"/>
      <c r="Q99" s="383"/>
      <c r="R99" s="383"/>
    </row>
    <row r="100" spans="1:18">
      <c r="A100" s="22"/>
      <c r="B100" s="805"/>
      <c r="C100" s="806"/>
      <c r="D100" s="806"/>
      <c r="E100" s="807"/>
      <c r="F100" s="807"/>
      <c r="G100" s="813"/>
      <c r="H100" s="812"/>
      <c r="I100" s="812"/>
      <c r="J100" s="812"/>
      <c r="K100" s="812"/>
      <c r="L100" s="812"/>
      <c r="M100" s="812"/>
      <c r="N100" s="812"/>
      <c r="O100" s="812"/>
      <c r="P100" s="383"/>
      <c r="Q100" s="387"/>
      <c r="R100" s="383"/>
    </row>
    <row r="101" spans="1:18">
      <c r="A101" s="22"/>
      <c r="B101" s="805"/>
      <c r="C101" s="806"/>
      <c r="D101" s="806"/>
      <c r="E101" s="807"/>
      <c r="F101" s="807"/>
      <c r="G101" s="813"/>
      <c r="H101" s="812"/>
      <c r="I101" s="812"/>
      <c r="J101" s="812"/>
      <c r="K101" s="812"/>
      <c r="L101" s="812"/>
      <c r="M101" s="812"/>
      <c r="N101" s="812"/>
      <c r="O101" s="812"/>
      <c r="P101" s="383"/>
      <c r="Q101" s="383"/>
      <c r="R101" s="383"/>
    </row>
    <row r="102" spans="1:18" ht="22.5" customHeight="1">
      <c r="A102" s="22"/>
      <c r="B102" s="805"/>
      <c r="C102" s="806"/>
      <c r="D102" s="806"/>
      <c r="E102" s="807"/>
      <c r="F102" s="807"/>
      <c r="G102" s="810"/>
      <c r="H102" s="811"/>
      <c r="I102" s="811"/>
      <c r="J102" s="811"/>
      <c r="K102" s="811"/>
      <c r="L102" s="811"/>
      <c r="M102" s="811"/>
      <c r="N102" s="811"/>
      <c r="O102" s="811"/>
      <c r="P102" s="383"/>
      <c r="Q102" s="383"/>
      <c r="R102" s="383"/>
    </row>
    <row r="103" spans="1:18">
      <c r="A103" s="22"/>
      <c r="B103" s="805"/>
      <c r="C103" s="806"/>
      <c r="D103" s="806"/>
      <c r="E103" s="807"/>
      <c r="F103" s="807"/>
      <c r="G103" s="813"/>
      <c r="H103" s="812"/>
      <c r="I103" s="812"/>
      <c r="J103" s="812"/>
      <c r="K103" s="812"/>
      <c r="L103" s="812"/>
      <c r="M103" s="812"/>
      <c r="N103" s="812"/>
      <c r="O103" s="812"/>
      <c r="P103" s="383"/>
      <c r="Q103" s="383"/>
      <c r="R103" s="383"/>
    </row>
    <row r="104" spans="1:18" ht="22.5" customHeight="1">
      <c r="A104" s="22"/>
      <c r="B104" s="805"/>
      <c r="C104" s="806"/>
      <c r="D104" s="806"/>
      <c r="E104" s="807"/>
      <c r="F104" s="807"/>
      <c r="G104" s="810"/>
      <c r="H104" s="811"/>
      <c r="I104" s="811"/>
      <c r="J104" s="811"/>
      <c r="K104" s="811"/>
      <c r="L104" s="811"/>
      <c r="M104" s="811"/>
      <c r="N104" s="811"/>
      <c r="O104" s="811"/>
      <c r="P104" s="383"/>
      <c r="Q104" s="383"/>
      <c r="R104" s="383"/>
    </row>
    <row r="105" spans="1:18" ht="24.75" customHeight="1">
      <c r="A105" s="22"/>
      <c r="B105" s="805"/>
      <c r="C105" s="806"/>
      <c r="D105" s="806"/>
      <c r="E105" s="807"/>
      <c r="F105" s="807"/>
      <c r="G105" s="810"/>
      <c r="H105" s="811"/>
      <c r="I105" s="811"/>
      <c r="J105" s="811"/>
      <c r="K105" s="811"/>
      <c r="L105" s="811"/>
      <c r="M105" s="811"/>
      <c r="N105" s="811"/>
      <c r="O105" s="811"/>
      <c r="P105" s="383"/>
      <c r="Q105" s="383"/>
      <c r="R105" s="383"/>
    </row>
    <row r="106" spans="1:18" ht="26.25" customHeight="1">
      <c r="A106" s="22"/>
      <c r="B106" s="805"/>
      <c r="C106" s="806"/>
      <c r="D106" s="806"/>
      <c r="E106" s="807"/>
      <c r="F106" s="807"/>
      <c r="G106" s="810"/>
      <c r="H106" s="811"/>
      <c r="I106" s="811"/>
      <c r="J106" s="811"/>
      <c r="K106" s="811"/>
      <c r="L106" s="811"/>
      <c r="M106" s="811"/>
      <c r="N106" s="811"/>
      <c r="O106" s="811"/>
      <c r="P106" s="383"/>
      <c r="Q106" s="383"/>
      <c r="R106" s="383"/>
    </row>
    <row r="107" spans="1:18" ht="37.5" customHeight="1">
      <c r="A107" s="22"/>
      <c r="B107" s="805"/>
      <c r="C107" s="806"/>
      <c r="D107" s="806"/>
      <c r="E107" s="807"/>
      <c r="F107" s="807"/>
      <c r="G107" s="810"/>
      <c r="H107" s="811"/>
      <c r="I107" s="811"/>
      <c r="J107" s="811"/>
      <c r="K107" s="811"/>
      <c r="L107" s="811"/>
      <c r="M107" s="811"/>
      <c r="N107" s="811"/>
      <c r="O107" s="811"/>
      <c r="P107" s="383"/>
      <c r="Q107" s="383"/>
      <c r="R107" s="383"/>
    </row>
    <row r="108" spans="1:18" ht="24.75" customHeight="1">
      <c r="A108" s="22"/>
      <c r="B108" s="805"/>
      <c r="C108" s="806"/>
      <c r="D108" s="806"/>
      <c r="E108" s="807"/>
      <c r="F108" s="807"/>
      <c r="G108" s="810"/>
      <c r="H108" s="811"/>
      <c r="I108" s="811"/>
      <c r="J108" s="811"/>
      <c r="K108" s="811"/>
      <c r="L108" s="811"/>
      <c r="M108" s="811"/>
      <c r="N108" s="811"/>
      <c r="O108" s="811"/>
      <c r="P108" s="383"/>
      <c r="Q108" s="383"/>
      <c r="R108" s="383"/>
    </row>
    <row r="109" spans="1:18" ht="24.75" customHeight="1">
      <c r="A109" s="22"/>
      <c r="B109" s="805"/>
      <c r="C109" s="806"/>
      <c r="D109" s="806"/>
      <c r="E109" s="807"/>
      <c r="F109" s="807"/>
      <c r="G109" s="810"/>
      <c r="H109" s="811"/>
      <c r="I109" s="811"/>
      <c r="J109" s="811"/>
      <c r="K109" s="811"/>
      <c r="L109" s="811"/>
      <c r="M109" s="811"/>
      <c r="N109" s="811"/>
      <c r="O109" s="811"/>
      <c r="P109" s="383"/>
      <c r="Q109" s="383"/>
      <c r="R109" s="383"/>
    </row>
    <row r="110" spans="1:18" ht="38.25" customHeight="1">
      <c r="A110" s="22"/>
      <c r="B110" s="805"/>
      <c r="C110" s="806"/>
      <c r="D110" s="806"/>
      <c r="E110" s="807"/>
      <c r="F110" s="807"/>
      <c r="G110" s="811"/>
      <c r="H110" s="812"/>
      <c r="I110" s="812"/>
      <c r="J110" s="812"/>
      <c r="K110" s="812"/>
      <c r="L110" s="812"/>
      <c r="M110" s="812"/>
      <c r="N110" s="812"/>
      <c r="O110" s="812"/>
      <c r="P110" s="383"/>
      <c r="Q110" s="383"/>
      <c r="R110" s="383"/>
    </row>
    <row r="111" spans="1:18" ht="27.75" customHeight="1">
      <c r="A111" s="22"/>
      <c r="B111" s="805"/>
      <c r="C111" s="806"/>
      <c r="D111" s="806"/>
      <c r="E111" s="807"/>
      <c r="F111" s="807"/>
      <c r="G111" s="830"/>
      <c r="H111" s="830"/>
      <c r="I111" s="830"/>
      <c r="J111" s="830"/>
      <c r="K111" s="830"/>
      <c r="L111" s="830"/>
      <c r="M111" s="830"/>
      <c r="N111" s="830"/>
      <c r="O111" s="830"/>
      <c r="P111" s="383"/>
      <c r="Q111" s="383"/>
      <c r="R111" s="383"/>
    </row>
    <row r="112" spans="1:18">
      <c r="A112" s="36"/>
      <c r="B112" s="806"/>
      <c r="C112" s="806"/>
      <c r="D112" s="806"/>
      <c r="E112" s="807"/>
      <c r="F112" s="807"/>
      <c r="G112" s="831"/>
      <c r="H112" s="831"/>
      <c r="I112" s="831"/>
      <c r="J112" s="831"/>
      <c r="K112" s="831"/>
      <c r="L112" s="831"/>
      <c r="M112" s="831"/>
      <c r="N112" s="831"/>
      <c r="O112" s="831"/>
      <c r="P112" s="383"/>
      <c r="Q112" s="383"/>
      <c r="R112" s="383"/>
    </row>
    <row r="113" spans="1:18">
      <c r="A113" s="36"/>
      <c r="B113" s="806"/>
      <c r="C113" s="806"/>
      <c r="D113" s="806"/>
      <c r="E113" s="807"/>
      <c r="F113" s="807"/>
      <c r="G113" s="831"/>
      <c r="H113" s="831"/>
      <c r="I113" s="831"/>
      <c r="J113" s="831"/>
      <c r="K113" s="831"/>
      <c r="L113" s="831"/>
      <c r="M113" s="831"/>
      <c r="N113" s="831"/>
      <c r="O113" s="831"/>
      <c r="P113" s="383"/>
      <c r="Q113" s="383"/>
      <c r="R113" s="383"/>
    </row>
    <row r="114" spans="1:18">
      <c r="A114" s="36"/>
      <c r="B114" s="806"/>
      <c r="C114" s="806"/>
      <c r="D114" s="806"/>
      <c r="E114" s="807"/>
      <c r="F114" s="807"/>
      <c r="G114" s="831"/>
      <c r="H114" s="831"/>
      <c r="I114" s="831"/>
      <c r="J114" s="831"/>
      <c r="K114" s="831"/>
      <c r="L114" s="831"/>
      <c r="M114" s="831"/>
      <c r="N114" s="831"/>
      <c r="O114" s="831"/>
      <c r="P114" s="383"/>
      <c r="Q114" s="383"/>
      <c r="R114" s="383"/>
    </row>
    <row r="115" spans="1:18">
      <c r="A115" s="36"/>
      <c r="B115" s="806"/>
      <c r="C115" s="806"/>
      <c r="D115" s="806"/>
      <c r="E115" s="807"/>
      <c r="F115" s="807"/>
      <c r="G115" s="831"/>
      <c r="H115" s="831"/>
      <c r="I115" s="831"/>
      <c r="J115" s="831"/>
      <c r="K115" s="831"/>
      <c r="L115" s="831"/>
      <c r="M115" s="831"/>
      <c r="N115" s="831"/>
      <c r="O115" s="831"/>
      <c r="P115" s="383"/>
      <c r="Q115" s="383"/>
      <c r="R115" s="383"/>
    </row>
  </sheetData>
  <mergeCells count="323">
    <mergeCell ref="B115:D115"/>
    <mergeCell ref="E115:F115"/>
    <mergeCell ref="G115:O115"/>
    <mergeCell ref="B113:D113"/>
    <mergeCell ref="E113:F113"/>
    <mergeCell ref="G113:O113"/>
    <mergeCell ref="B114:D114"/>
    <mergeCell ref="E114:F114"/>
    <mergeCell ref="G114:O114"/>
    <mergeCell ref="B111:D111"/>
    <mergeCell ref="E111:F111"/>
    <mergeCell ref="G111:O111"/>
    <mergeCell ref="B112:D112"/>
    <mergeCell ref="E112:F112"/>
    <mergeCell ref="G112:O112"/>
    <mergeCell ref="B109:D109"/>
    <mergeCell ref="E109:F109"/>
    <mergeCell ref="G109:O109"/>
    <mergeCell ref="B110:D110"/>
    <mergeCell ref="E110:F110"/>
    <mergeCell ref="G110:O110"/>
    <mergeCell ref="B107:D107"/>
    <mergeCell ref="E107:F107"/>
    <mergeCell ref="G107:O107"/>
    <mergeCell ref="B108:D108"/>
    <mergeCell ref="E108:F108"/>
    <mergeCell ref="G108:O108"/>
    <mergeCell ref="B105:D105"/>
    <mergeCell ref="E105:F105"/>
    <mergeCell ref="G105:O105"/>
    <mergeCell ref="B106:D106"/>
    <mergeCell ref="E106:F106"/>
    <mergeCell ref="G106:O106"/>
    <mergeCell ref="B103:D103"/>
    <mergeCell ref="E103:F103"/>
    <mergeCell ref="G103:O103"/>
    <mergeCell ref="B104:D104"/>
    <mergeCell ref="E104:F104"/>
    <mergeCell ref="G104:O104"/>
    <mergeCell ref="B101:D101"/>
    <mergeCell ref="E101:F101"/>
    <mergeCell ref="G101:O101"/>
    <mergeCell ref="B102:D102"/>
    <mergeCell ref="E102:F102"/>
    <mergeCell ref="G102:O102"/>
    <mergeCell ref="B99:D99"/>
    <mergeCell ref="E99:F99"/>
    <mergeCell ref="G99:O99"/>
    <mergeCell ref="B100:D100"/>
    <mergeCell ref="E100:F100"/>
    <mergeCell ref="G100:O100"/>
    <mergeCell ref="B96:D96"/>
    <mergeCell ref="E96:F96"/>
    <mergeCell ref="G96:O96"/>
    <mergeCell ref="A97:O97"/>
    <mergeCell ref="B98:D98"/>
    <mergeCell ref="E98:F98"/>
    <mergeCell ref="G98:O98"/>
    <mergeCell ref="B94:D94"/>
    <mergeCell ref="E94:F94"/>
    <mergeCell ref="G94:O94"/>
    <mergeCell ref="B95:D95"/>
    <mergeCell ref="E95:F95"/>
    <mergeCell ref="G95:O95"/>
    <mergeCell ref="B92:D92"/>
    <mergeCell ref="E92:F92"/>
    <mergeCell ref="G92:O92"/>
    <mergeCell ref="B93:D93"/>
    <mergeCell ref="E93:F93"/>
    <mergeCell ref="G93:O93"/>
    <mergeCell ref="B90:D90"/>
    <mergeCell ref="E90:F90"/>
    <mergeCell ref="G90:O90"/>
    <mergeCell ref="B91:D91"/>
    <mergeCell ref="E91:F91"/>
    <mergeCell ref="G91:O91"/>
    <mergeCell ref="B88:D88"/>
    <mergeCell ref="E88:F88"/>
    <mergeCell ref="G88:O88"/>
    <mergeCell ref="B89:D89"/>
    <mergeCell ref="E89:F89"/>
    <mergeCell ref="G89:O89"/>
    <mergeCell ref="B86:D86"/>
    <mergeCell ref="E86:F86"/>
    <mergeCell ref="G86:O86"/>
    <mergeCell ref="B87:D87"/>
    <mergeCell ref="E87:F87"/>
    <mergeCell ref="G87:O87"/>
    <mergeCell ref="B84:D84"/>
    <mergeCell ref="E84:F84"/>
    <mergeCell ref="G84:O84"/>
    <mergeCell ref="B85:D85"/>
    <mergeCell ref="E85:F85"/>
    <mergeCell ref="G85:O85"/>
    <mergeCell ref="B82:D82"/>
    <mergeCell ref="E82:F82"/>
    <mergeCell ref="G82:O82"/>
    <mergeCell ref="B83:D83"/>
    <mergeCell ref="E83:F83"/>
    <mergeCell ref="G83:O83"/>
    <mergeCell ref="B79:D79"/>
    <mergeCell ref="E79:F79"/>
    <mergeCell ref="G79:O79"/>
    <mergeCell ref="A80:O80"/>
    <mergeCell ref="B81:D81"/>
    <mergeCell ref="E81:F81"/>
    <mergeCell ref="G81:O81"/>
    <mergeCell ref="B77:D77"/>
    <mergeCell ref="E77:F77"/>
    <mergeCell ref="G77:O77"/>
    <mergeCell ref="B78:D78"/>
    <mergeCell ref="E78:F78"/>
    <mergeCell ref="G78:O78"/>
    <mergeCell ref="B75:D75"/>
    <mergeCell ref="E75:F75"/>
    <mergeCell ref="G75:O75"/>
    <mergeCell ref="B76:D76"/>
    <mergeCell ref="E76:F76"/>
    <mergeCell ref="G76:O76"/>
    <mergeCell ref="B73:D73"/>
    <mergeCell ref="E73:F73"/>
    <mergeCell ref="G73:O73"/>
    <mergeCell ref="B74:D74"/>
    <mergeCell ref="E74:F74"/>
    <mergeCell ref="G74:O74"/>
    <mergeCell ref="B71:D71"/>
    <mergeCell ref="E71:F71"/>
    <mergeCell ref="G71:O71"/>
    <mergeCell ref="B72:D72"/>
    <mergeCell ref="E72:F72"/>
    <mergeCell ref="G72:O72"/>
    <mergeCell ref="B69:D69"/>
    <mergeCell ref="E69:F69"/>
    <mergeCell ref="G69:O69"/>
    <mergeCell ref="B70:D70"/>
    <mergeCell ref="E70:F70"/>
    <mergeCell ref="G70:O70"/>
    <mergeCell ref="B67:D67"/>
    <mergeCell ref="E67:F67"/>
    <mergeCell ref="G67:O67"/>
    <mergeCell ref="B68:D68"/>
    <mergeCell ref="E68:F68"/>
    <mergeCell ref="G68:O68"/>
    <mergeCell ref="B65:D65"/>
    <mergeCell ref="E65:F65"/>
    <mergeCell ref="G65:O65"/>
    <mergeCell ref="B66:D66"/>
    <mergeCell ref="E66:F66"/>
    <mergeCell ref="G66:O66"/>
    <mergeCell ref="B62:D62"/>
    <mergeCell ref="E62:F62"/>
    <mergeCell ref="G62:O62"/>
    <mergeCell ref="A63:O63"/>
    <mergeCell ref="B64:D64"/>
    <mergeCell ref="E64:F64"/>
    <mergeCell ref="G64:O64"/>
    <mergeCell ref="B60:D60"/>
    <mergeCell ref="E60:F60"/>
    <mergeCell ref="G60:O60"/>
    <mergeCell ref="B61:D61"/>
    <mergeCell ref="E61:F61"/>
    <mergeCell ref="G61:O61"/>
    <mergeCell ref="B58:D58"/>
    <mergeCell ref="E58:F58"/>
    <mergeCell ref="G58:O58"/>
    <mergeCell ref="B59:D59"/>
    <mergeCell ref="E59:F59"/>
    <mergeCell ref="G59:O59"/>
    <mergeCell ref="B56:D56"/>
    <mergeCell ref="E56:F56"/>
    <mergeCell ref="G56:O56"/>
    <mergeCell ref="B57:D57"/>
    <mergeCell ref="E57:F57"/>
    <mergeCell ref="G57:O57"/>
    <mergeCell ref="B54:D54"/>
    <mergeCell ref="E54:F54"/>
    <mergeCell ref="G54:O54"/>
    <mergeCell ref="B55:D55"/>
    <mergeCell ref="E55:F55"/>
    <mergeCell ref="G55:O55"/>
    <mergeCell ref="B52:D52"/>
    <mergeCell ref="E52:F52"/>
    <mergeCell ref="G52:O52"/>
    <mergeCell ref="B53:D53"/>
    <mergeCell ref="E53:F53"/>
    <mergeCell ref="G53:O53"/>
    <mergeCell ref="B50:D50"/>
    <mergeCell ref="E50:F50"/>
    <mergeCell ref="G50:O50"/>
    <mergeCell ref="B51:D51"/>
    <mergeCell ref="E51:F51"/>
    <mergeCell ref="G51:O51"/>
    <mergeCell ref="A47:O47"/>
    <mergeCell ref="B48:D48"/>
    <mergeCell ref="E48:F48"/>
    <mergeCell ref="G48:O48"/>
    <mergeCell ref="B49:D49"/>
    <mergeCell ref="E49:F49"/>
    <mergeCell ref="G49:O49"/>
    <mergeCell ref="B45:D45"/>
    <mergeCell ref="E45:F45"/>
    <mergeCell ref="G45:O45"/>
    <mergeCell ref="B46:D46"/>
    <mergeCell ref="E46:F46"/>
    <mergeCell ref="G46:O46"/>
    <mergeCell ref="B43:D43"/>
    <mergeCell ref="E43:F43"/>
    <mergeCell ref="G43:O43"/>
    <mergeCell ref="B44:D44"/>
    <mergeCell ref="E44:F44"/>
    <mergeCell ref="G44:O44"/>
    <mergeCell ref="B41:D41"/>
    <mergeCell ref="E41:F41"/>
    <mergeCell ref="G41:O41"/>
    <mergeCell ref="B42:D42"/>
    <mergeCell ref="E42:F42"/>
    <mergeCell ref="G42:O42"/>
    <mergeCell ref="B39:D39"/>
    <mergeCell ref="E39:F39"/>
    <mergeCell ref="G39:O39"/>
    <mergeCell ref="B40:D40"/>
    <mergeCell ref="E40:F40"/>
    <mergeCell ref="G40:O40"/>
    <mergeCell ref="B37:D37"/>
    <mergeCell ref="E37:F37"/>
    <mergeCell ref="G37:O37"/>
    <mergeCell ref="B38:D38"/>
    <mergeCell ref="E38:F38"/>
    <mergeCell ref="G38:O38"/>
    <mergeCell ref="B35:D35"/>
    <mergeCell ref="E35:F35"/>
    <mergeCell ref="G35:O35"/>
    <mergeCell ref="B36:D36"/>
    <mergeCell ref="E36:F36"/>
    <mergeCell ref="G36:O36"/>
    <mergeCell ref="B32:D32"/>
    <mergeCell ref="E32:F32"/>
    <mergeCell ref="G32:O32"/>
    <mergeCell ref="A33:O33"/>
    <mergeCell ref="B34:D34"/>
    <mergeCell ref="E34:F34"/>
    <mergeCell ref="G34:O34"/>
    <mergeCell ref="B30:D30"/>
    <mergeCell ref="E30:F30"/>
    <mergeCell ref="G30:O30"/>
    <mergeCell ref="B31:D31"/>
    <mergeCell ref="E31:F31"/>
    <mergeCell ref="G31:O31"/>
    <mergeCell ref="B28:D28"/>
    <mergeCell ref="E28:F28"/>
    <mergeCell ref="G28:O28"/>
    <mergeCell ref="B29:D29"/>
    <mergeCell ref="E29:F29"/>
    <mergeCell ref="G29:O29"/>
    <mergeCell ref="B26:D26"/>
    <mergeCell ref="E26:F26"/>
    <mergeCell ref="G26:O26"/>
    <mergeCell ref="B27:D27"/>
    <mergeCell ref="E27:F27"/>
    <mergeCell ref="G27:O27"/>
    <mergeCell ref="B24:D24"/>
    <mergeCell ref="E24:F24"/>
    <mergeCell ref="G24:O24"/>
    <mergeCell ref="B25:D25"/>
    <mergeCell ref="E25:F25"/>
    <mergeCell ref="G25:O25"/>
    <mergeCell ref="B22:D22"/>
    <mergeCell ref="E22:F22"/>
    <mergeCell ref="G22:O22"/>
    <mergeCell ref="B23:D23"/>
    <mergeCell ref="E23:F23"/>
    <mergeCell ref="G23:O23"/>
    <mergeCell ref="A19:O19"/>
    <mergeCell ref="B20:D20"/>
    <mergeCell ref="E20:F20"/>
    <mergeCell ref="G20:O20"/>
    <mergeCell ref="B21:D21"/>
    <mergeCell ref="E21:F21"/>
    <mergeCell ref="G21:O21"/>
    <mergeCell ref="B17:D17"/>
    <mergeCell ref="E17:F17"/>
    <mergeCell ref="G17:O17"/>
    <mergeCell ref="B18:D18"/>
    <mergeCell ref="E18:F18"/>
    <mergeCell ref="G18:O18"/>
    <mergeCell ref="B15:D15"/>
    <mergeCell ref="E15:F15"/>
    <mergeCell ref="G15:O15"/>
    <mergeCell ref="B16:D16"/>
    <mergeCell ref="E16:F16"/>
    <mergeCell ref="G16:O16"/>
    <mergeCell ref="B13:D13"/>
    <mergeCell ref="E13:F13"/>
    <mergeCell ref="G13:O13"/>
    <mergeCell ref="B14:D14"/>
    <mergeCell ref="E14:F14"/>
    <mergeCell ref="G14:O14"/>
    <mergeCell ref="B11:D11"/>
    <mergeCell ref="E11:F11"/>
    <mergeCell ref="G11:O11"/>
    <mergeCell ref="B12:D12"/>
    <mergeCell ref="E12:F12"/>
    <mergeCell ref="G12:O12"/>
    <mergeCell ref="B10:D10"/>
    <mergeCell ref="E10:F10"/>
    <mergeCell ref="G10:O10"/>
    <mergeCell ref="B7:D7"/>
    <mergeCell ref="E7:F7"/>
    <mergeCell ref="G7:O7"/>
    <mergeCell ref="B8:D8"/>
    <mergeCell ref="E8:F8"/>
    <mergeCell ref="G8:O8"/>
    <mergeCell ref="A1:O3"/>
    <mergeCell ref="B4:D4"/>
    <mergeCell ref="E4:F4"/>
    <mergeCell ref="G4:O4"/>
    <mergeCell ref="A5:O5"/>
    <mergeCell ref="B6:D6"/>
    <mergeCell ref="E6:F6"/>
    <mergeCell ref="G6:O6"/>
    <mergeCell ref="B9:D9"/>
    <mergeCell ref="E9:F9"/>
    <mergeCell ref="G9:O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85" zoomScaleNormal="85" zoomScaleSheetLayoutView="85" workbookViewId="0">
      <selection activeCell="H17" sqref="H17"/>
    </sheetView>
  </sheetViews>
  <sheetFormatPr baseColWidth="10" defaultRowHeight="15"/>
  <cols>
    <col min="1" max="1" width="25.42578125" customWidth="1"/>
    <col min="2" max="2" width="21.5703125" bestFit="1" customWidth="1"/>
    <col min="3" max="3" width="17" bestFit="1" customWidth="1"/>
    <col min="4" max="4" width="23.28515625" bestFit="1" customWidth="1"/>
    <col min="5" max="5" width="20.140625" bestFit="1" customWidth="1"/>
    <col min="6" max="6" width="16.85546875" bestFit="1" customWidth="1"/>
    <col min="7" max="7" width="18.42578125" bestFit="1" customWidth="1"/>
    <col min="8" max="8" width="22.28515625" bestFit="1" customWidth="1"/>
    <col min="9" max="10" width="17.28515625" bestFit="1" customWidth="1"/>
  </cols>
  <sheetData>
    <row r="1" spans="1:10">
      <c r="A1" s="628" t="s">
        <v>619</v>
      </c>
      <c r="B1" s="628"/>
      <c r="C1" s="628"/>
      <c r="D1" s="628"/>
      <c r="E1" s="628"/>
      <c r="F1" s="628"/>
      <c r="G1" s="628"/>
      <c r="H1" s="628"/>
      <c r="I1" s="628"/>
      <c r="J1" s="628"/>
    </row>
    <row r="2" spans="1:10" ht="28.5" customHeight="1">
      <c r="A2" s="628" t="s">
        <v>703</v>
      </c>
      <c r="B2" s="628"/>
      <c r="C2" s="628"/>
      <c r="D2" s="628"/>
      <c r="E2" s="628"/>
      <c r="F2" s="628"/>
      <c r="G2" s="628"/>
      <c r="H2" s="628"/>
      <c r="I2" s="628"/>
      <c r="J2" s="628"/>
    </row>
    <row r="3" spans="1:10" ht="62.25" customHeight="1">
      <c r="A3" s="487" t="s">
        <v>529</v>
      </c>
      <c r="B3" s="487" t="s">
        <v>561</v>
      </c>
      <c r="C3" s="487" t="s">
        <v>562</v>
      </c>
      <c r="D3" s="487" t="s">
        <v>563</v>
      </c>
      <c r="E3" s="487" t="s">
        <v>530</v>
      </c>
      <c r="F3" s="487" t="s">
        <v>531</v>
      </c>
      <c r="G3" s="487" t="s">
        <v>532</v>
      </c>
      <c r="H3" s="487" t="s">
        <v>533</v>
      </c>
      <c r="I3" s="487" t="s">
        <v>534</v>
      </c>
      <c r="J3" s="487" t="s">
        <v>535</v>
      </c>
    </row>
    <row r="4" spans="1:10" ht="39" customHeight="1">
      <c r="A4" s="488" t="s">
        <v>536</v>
      </c>
      <c r="B4" s="403">
        <f>+AVERAGE('1,1  Est. gest riesgo'!I9,'1,1  Est. gest riesgo'!I10,'1,1  Est. gest riesgo'!I11,'1,1  Est. gest riesgo'!I12,'1,1  Est. gest riesgo'!I13,'1,1  Est. gest riesgo'!I14,'1,1  Est. gest riesgo'!I15,'1,1  Est. gest riesgo'!I16,'1,1  Est. gest riesgo'!I17,'1,1  Est. gest riesgo'!I18,'1,1  Est. gest riesgo'!I19,'1,1  Est. gest riesgo'!I20,'1,1  Est. gest riesgo'!I24,'1,1  Est. gest riesgo'!I25,'1,1  Est. gest riesgo'!I26,'1,1  Est. gest riesgo'!I27,'1,1  Est. gest riesgo'!I28,'1,1  Est. gest riesgo'!I29)</f>
        <v>1</v>
      </c>
      <c r="C4" s="505">
        <v>1</v>
      </c>
      <c r="D4" s="403">
        <f>AVERAGE('2,1 est rac tramites'!$I$5:$I$7)</f>
        <v>1</v>
      </c>
      <c r="E4" s="505" t="s">
        <v>193</v>
      </c>
      <c r="F4" s="506">
        <f>+AVERAGE('3. RENDICION DE CUENTAS'!N6,'3. RENDICION DE CUENTAS'!N7,'3. RENDICION DE CUENTAS'!N8,'3. RENDICION DE CUENTAS'!N14,'3. RENDICION DE CUENTAS'!N16,'3. RENDICION DE CUENTAS'!N18,'3. RENDICION DE CUENTAS'!N20,'3. RENDICION DE CUENTAS'!N29)</f>
        <v>1</v>
      </c>
      <c r="G4" s="505" t="s">
        <v>193</v>
      </c>
      <c r="H4" s="507">
        <f>+AVERAGE('5. TRANSPARENCIA '!O7,'5. TRANSPARENCIA '!O8,'5. TRANSPARENCIA '!O9,'5. TRANSPARENCIA '!O15)</f>
        <v>1</v>
      </c>
      <c r="I4" s="505" t="s">
        <v>193</v>
      </c>
      <c r="J4" s="505" t="s">
        <v>193</v>
      </c>
    </row>
    <row r="5" spans="1:10" ht="39" customHeight="1">
      <c r="A5" s="488" t="s">
        <v>537</v>
      </c>
      <c r="B5" s="403">
        <f>+AVERAGE('1,1  Est. gest riesgo'!I10,'1,1  Est. gest riesgo'!I11,'1,1  Est. gest riesgo'!I13,'1,1  Est. gest riesgo'!I14,'1,1  Est. gest riesgo'!I15,'1,1  Est. gest riesgo'!I16,'1,1  Est. gest riesgo'!I17,'1,1  Est. gest riesgo'!I18,'1,1  Est. gest riesgo'!I19,'1,1  Est. gest riesgo'!I20,'1,1  Est. gest riesgo'!I24,'1,1  Est. gest riesgo'!I26,'1,1  Est. gest riesgo'!I27,'1,1  Est. gest riesgo'!I28,'1,1  Est. gest riesgo'!I29)</f>
        <v>1</v>
      </c>
      <c r="C5" s="505">
        <v>1</v>
      </c>
      <c r="D5" s="403">
        <f>AVERAGE('2,1 est rac tramites'!$I$5:$I$7)</f>
        <v>1</v>
      </c>
      <c r="E5" s="505" t="s">
        <v>193</v>
      </c>
      <c r="F5" s="507">
        <v>1</v>
      </c>
      <c r="G5" s="507">
        <f>+'4. ATENCION AL CIUDADANO'!N15</f>
        <v>1</v>
      </c>
      <c r="H5" s="508">
        <f>+AVERAGE('5. TRANSPARENCIA '!O7,'5. TRANSPARENCIA '!O8,'5. TRANSPARENCIA '!O9,'5. TRANSPARENCIA '!O10,'5. TRANSPARENCIA '!O11,'5. TRANSPARENCIA '!O17,'5. TRANSPARENCIA '!O20,'5. TRANSPARENCIA '!O24,'5. TRANSPARENCIA '!O30)</f>
        <v>1</v>
      </c>
      <c r="I5" s="507">
        <f>+AVERAGE('6. INICIATIVAS'!N7,'6. INICIATIVAS'!N8)</f>
        <v>1</v>
      </c>
      <c r="J5" s="507">
        <f>+'7. CODIGO DE INTEGRIDAD'!K8</f>
        <v>1</v>
      </c>
    </row>
    <row r="6" spans="1:10" ht="71.25" customHeight="1">
      <c r="A6" s="488" t="s">
        <v>538</v>
      </c>
      <c r="B6" s="404">
        <f>+AVERAGE('1,1  Est. gest riesgo'!I11,'1,1  Est. gest riesgo'!I13,'1,1  Est. gest riesgo'!I14,'1,1  Est. gest riesgo'!I15,'1,1  Est. gest riesgo'!I20,'1,1  Est. gest riesgo'!I26,'1,1  Est. gest riesgo'!I29)</f>
        <v>1</v>
      </c>
      <c r="C6" s="505">
        <v>1</v>
      </c>
      <c r="D6" s="403">
        <f>AVERAGE('2,1 est rac tramites'!$I$5:$I$7)</f>
        <v>1</v>
      </c>
      <c r="E6" s="505" t="s">
        <v>193</v>
      </c>
      <c r="F6" s="505" t="s">
        <v>193</v>
      </c>
      <c r="G6" s="505" t="s">
        <v>193</v>
      </c>
      <c r="H6" s="505" t="s">
        <v>193</v>
      </c>
      <c r="I6" s="505" t="s">
        <v>193</v>
      </c>
      <c r="J6" s="505" t="s">
        <v>193</v>
      </c>
    </row>
    <row r="7" spans="1:10" ht="39" customHeight="1">
      <c r="A7" s="488" t="s">
        <v>539</v>
      </c>
      <c r="B7" s="404">
        <f>+AVERAGE('1,1  Est. gest riesgo'!I11,'1,1  Est. gest riesgo'!I13,'1,1  Est. gest riesgo'!I14,'1,1  Est. gest riesgo'!I15,'1,1  Est. gest riesgo'!I20,'1,1  Est. gest riesgo'!I26,'1,1  Est. gest riesgo'!I29)</f>
        <v>1</v>
      </c>
      <c r="C7" s="505">
        <v>1</v>
      </c>
      <c r="D7" s="403">
        <f>AVERAGE('2,1 est rac tramites'!$I$5:$I$7)</f>
        <v>1</v>
      </c>
      <c r="E7" s="505" t="s">
        <v>193</v>
      </c>
      <c r="F7" s="507">
        <f>+AVERAGE('3. RENDICION DE CUENTAS'!N7,'3. RENDICION DE CUENTAS'!N12,'3. RENDICION DE CUENTAS'!N21,'3. RENDICION DE CUENTAS'!N27)</f>
        <v>1</v>
      </c>
      <c r="G7" s="505" t="s">
        <v>193</v>
      </c>
      <c r="H7" s="505" t="s">
        <v>193</v>
      </c>
      <c r="I7" s="505" t="s">
        <v>193</v>
      </c>
      <c r="J7" s="505" t="s">
        <v>193</v>
      </c>
    </row>
    <row r="8" spans="1:10" ht="39" customHeight="1">
      <c r="A8" s="488" t="s">
        <v>540</v>
      </c>
      <c r="B8" s="404">
        <f>+AVERAGE('1,1  Est. gest riesgo'!I11,'1,1  Est. gest riesgo'!I13,'1,1  Est. gest riesgo'!I14,'1,1  Est. gest riesgo'!I15,'1,1  Est. gest riesgo'!I20,'1,1  Est. gest riesgo'!I26,'1,1  Est. gest riesgo'!I29)</f>
        <v>1</v>
      </c>
      <c r="C8" s="505">
        <v>1</v>
      </c>
      <c r="D8" s="403">
        <f>AVERAGE('2,1 est rac tramites'!$I$5:$I$7)</f>
        <v>1</v>
      </c>
      <c r="E8" s="505" t="s">
        <v>193</v>
      </c>
      <c r="F8" s="507">
        <f>+AVERAGE('3. RENDICION DE CUENTAS'!N7,'3. RENDICION DE CUENTAS'!N13,'3. RENDICION DE CUENTAS'!N28)</f>
        <v>1</v>
      </c>
      <c r="G8" s="505" t="s">
        <v>193</v>
      </c>
      <c r="H8" s="505" t="s">
        <v>193</v>
      </c>
      <c r="I8" s="507">
        <f>+AVERAGE('6. INICIATIVAS'!N9,'6. INICIATIVAS'!N10)</f>
        <v>1</v>
      </c>
      <c r="J8" s="505" t="s">
        <v>193</v>
      </c>
    </row>
    <row r="9" spans="1:10" ht="39" customHeight="1">
      <c r="A9" s="488" t="s">
        <v>541</v>
      </c>
      <c r="B9" s="404">
        <f>+AVERAGE('1,1  Est. gest riesgo'!I11,'1,1  Est. gest riesgo'!I13,'1,1  Est. gest riesgo'!I14,'1,1  Est. gest riesgo'!I15,'1,1  Est. gest riesgo'!I20,'1,1  Est. gest riesgo'!I26,'1,1  Est. gest riesgo'!I29)</f>
        <v>1</v>
      </c>
      <c r="C9" s="505">
        <v>1</v>
      </c>
      <c r="D9" s="403">
        <f>AVERAGE('2,1 est rac tramites'!$I$5:$I$7)</f>
        <v>1</v>
      </c>
      <c r="E9" s="505" t="s">
        <v>193</v>
      </c>
      <c r="F9" s="507">
        <f>+AVERAGE('3. RENDICION DE CUENTAS'!N7,'3. RENDICION DE CUENTAS'!N10,'3. RENDICION DE CUENTAS'!N22,'3. RENDICION DE CUENTAS'!N24)</f>
        <v>1</v>
      </c>
      <c r="G9" s="505" t="s">
        <v>193</v>
      </c>
      <c r="H9" s="505" t="s">
        <v>193</v>
      </c>
      <c r="I9" s="505" t="s">
        <v>193</v>
      </c>
      <c r="J9" s="505" t="s">
        <v>193</v>
      </c>
    </row>
    <row r="10" spans="1:10" ht="39" customHeight="1">
      <c r="A10" s="488" t="s">
        <v>542</v>
      </c>
      <c r="B10" s="404">
        <f>+AVERAGE('1,1  Est. gest riesgo'!I11,'1,1  Est. gest riesgo'!I13,'1,1  Est. gest riesgo'!I14,'1,1  Est. gest riesgo'!I15,'1,1  Est. gest riesgo'!I20,'1,1  Est. gest riesgo'!I26,'1,1  Est. gest riesgo'!I29)</f>
        <v>1</v>
      </c>
      <c r="C10" s="505">
        <v>1</v>
      </c>
      <c r="D10" s="403">
        <f>AVERAGE('2,1 est rac tramites'!$I$5:$I$7)</f>
        <v>1</v>
      </c>
      <c r="E10" s="505" t="s">
        <v>193</v>
      </c>
      <c r="F10" s="507">
        <f>+AVERAGE('3. RENDICION DE CUENTAS'!N7,'3. RENDICION DE CUENTAS'!N11,'3. RENDICION DE CUENTAS'!N25)</f>
        <v>0.66666666666666663</v>
      </c>
      <c r="G10" s="505" t="s">
        <v>193</v>
      </c>
      <c r="H10" s="505" t="s">
        <v>193</v>
      </c>
      <c r="I10" s="505" t="s">
        <v>193</v>
      </c>
      <c r="J10" s="505" t="s">
        <v>193</v>
      </c>
    </row>
    <row r="11" spans="1:10" ht="39" customHeight="1">
      <c r="A11" s="488" t="s">
        <v>543</v>
      </c>
      <c r="B11" s="404">
        <f>+AVERAGE('1,1  Est. gest riesgo'!I11,'1,1  Est. gest riesgo'!I13,'1,1  Est. gest riesgo'!I14,'1,1  Est. gest riesgo'!I15,'1,1  Est. gest riesgo'!I20,'1,1  Est. gest riesgo'!I26,'1,1  Est. gest riesgo'!I29)</f>
        <v>1</v>
      </c>
      <c r="C11" s="505">
        <v>1</v>
      </c>
      <c r="D11" s="403">
        <f>AVERAGE('2,1 est rac tramites'!$I$5:$I$7)</f>
        <v>1</v>
      </c>
      <c r="E11" s="505" t="s">
        <v>193</v>
      </c>
      <c r="F11" s="507">
        <f>+'3. RENDICION DE CUENTAS'!N7</f>
        <v>1</v>
      </c>
      <c r="G11" s="507">
        <f>+AVERAGE('4. ATENCION AL CIUDADANO'!N10,'4. ATENCION AL CIUDADANO'!N12,'4. ATENCION AL CIUDADANO'!N14,'4. ATENCION AL CIUDADANO'!N17,'4. ATENCION AL CIUDADANO'!N19,'4. ATENCION AL CIUDADANO'!N20)</f>
        <v>1</v>
      </c>
      <c r="H11" s="506">
        <f>+AVERAGE('5. TRANSPARENCIA '!O18,'5. TRANSPARENCIA '!O19,'5. TRANSPARENCIA '!O31,'5. TRANSPARENCIA '!O33,'5. TRANSPARENCIA '!O34,'5. TRANSPARENCIA '!O17)</f>
        <v>1</v>
      </c>
      <c r="I11" s="505" t="s">
        <v>193</v>
      </c>
      <c r="J11" s="505" t="s">
        <v>193</v>
      </c>
    </row>
    <row r="12" spans="1:10" ht="39" customHeight="1">
      <c r="A12" s="488" t="s">
        <v>544</v>
      </c>
      <c r="B12" s="404">
        <f>+AVERAGE('1,1  Est. gest riesgo'!I11,'1,1  Est. gest riesgo'!I13,'1,1  Est. gest riesgo'!I14,'1,1  Est. gest riesgo'!I15,'1,1  Est. gest riesgo'!I20,'1,1  Est. gest riesgo'!I26,'1,1  Est. gest riesgo'!I29)</f>
        <v>1</v>
      </c>
      <c r="C12" s="505">
        <v>0.91333333333333344</v>
      </c>
      <c r="D12" s="403">
        <f>AVERAGE('2,1 est rac tramites'!$I$5:$I$7)</f>
        <v>1</v>
      </c>
      <c r="E12" s="505" t="s">
        <v>193</v>
      </c>
      <c r="F12" s="505" t="s">
        <v>193</v>
      </c>
      <c r="G12" s="505" t="s">
        <v>193</v>
      </c>
      <c r="H12" s="506">
        <f>+AVERAGE('5. TRANSPARENCIA '!O10)</f>
        <v>1</v>
      </c>
      <c r="I12" s="505" t="s">
        <v>193</v>
      </c>
      <c r="J12" s="505" t="s">
        <v>193</v>
      </c>
    </row>
    <row r="13" spans="1:10" ht="39" customHeight="1">
      <c r="A13" s="488" t="s">
        <v>545</v>
      </c>
      <c r="B13" s="404">
        <f>+AVERAGE('1,1  Est. gest riesgo'!I11,'1,1  Est. gest riesgo'!I13,'1,1  Est. gest riesgo'!I14,'1,1  Est. gest riesgo'!I15,'1,1  Est. gest riesgo'!I20,'1,1  Est. gest riesgo'!I26,'1,1  Est. gest riesgo'!I29)</f>
        <v>1</v>
      </c>
      <c r="C13" s="505">
        <v>1</v>
      </c>
      <c r="D13" s="403">
        <f>AVERAGE('2,1 est rac tramites'!$I$5:$I$7)</f>
        <v>1</v>
      </c>
      <c r="E13" s="507">
        <f>AVERAGE('2. ANTITRAMITES'!AJ7:AJ8)</f>
        <v>1</v>
      </c>
      <c r="F13" s="507">
        <f>+'3. RENDICION DE CUENTAS'!N19</f>
        <v>1</v>
      </c>
      <c r="G13" s="505" t="s">
        <v>193</v>
      </c>
      <c r="H13" s="507">
        <f>+'5. TRANSPARENCIA '!O27</f>
        <v>1</v>
      </c>
      <c r="I13" s="505" t="s">
        <v>193</v>
      </c>
      <c r="J13" s="505" t="s">
        <v>193</v>
      </c>
    </row>
    <row r="14" spans="1:10" ht="39" customHeight="1">
      <c r="A14" s="488" t="s">
        <v>546</v>
      </c>
      <c r="B14" s="404">
        <f>+AVERAGE('1,1  Est. gest riesgo'!I11,'1,1  Est. gest riesgo'!I13,'1,1  Est. gest riesgo'!I14,'1,1  Est. gest riesgo'!I15,'1,1  Est. gest riesgo'!I20,'1,1  Est. gest riesgo'!I26,'1,1  Est. gest riesgo'!I29)</f>
        <v>1</v>
      </c>
      <c r="C14" s="505">
        <v>0.99</v>
      </c>
      <c r="D14" s="403">
        <f>AVERAGE('2,1 est rac tramites'!$I$5:$I$7)</f>
        <v>1</v>
      </c>
      <c r="E14" s="505" t="s">
        <v>193</v>
      </c>
      <c r="F14" s="505" t="s">
        <v>193</v>
      </c>
      <c r="G14" s="505" t="s">
        <v>193</v>
      </c>
      <c r="H14" s="507">
        <f>+AVERAGE('5. TRANSPARENCIA '!O25,'5. TRANSPARENCIA '!O26)</f>
        <v>0.995</v>
      </c>
      <c r="I14" s="505" t="s">
        <v>193</v>
      </c>
      <c r="J14" s="505" t="s">
        <v>193</v>
      </c>
    </row>
    <row r="15" spans="1:10" ht="39" customHeight="1">
      <c r="A15" s="488" t="s">
        <v>547</v>
      </c>
      <c r="B15" s="404">
        <f>+AVERAGE('1,1  Est. gest riesgo'!I11,'1,1  Est. gest riesgo'!I13,'1,1  Est. gest riesgo'!I14,'1,1  Est. gest riesgo'!I15,'1,1  Est. gest riesgo'!I20,'1,1  Est. gest riesgo'!I26,'1,1  Est. gest riesgo'!I29)</f>
        <v>1</v>
      </c>
      <c r="C15" s="505">
        <v>1</v>
      </c>
      <c r="D15" s="403">
        <f>AVERAGE('2,1 est rac tramites'!$I$5:$I$7)</f>
        <v>1</v>
      </c>
      <c r="E15" s="505" t="s">
        <v>193</v>
      </c>
      <c r="F15" s="505" t="s">
        <v>193</v>
      </c>
      <c r="G15" s="505" t="s">
        <v>193</v>
      </c>
      <c r="H15" s="506">
        <f>+AVERAGE('5. TRANSPARENCIA '!O10)</f>
        <v>1</v>
      </c>
      <c r="I15" s="505" t="s">
        <v>193</v>
      </c>
      <c r="J15" s="507">
        <f>+AVERAGE('7. CODIGO DE INTEGRIDAD'!K7,'7. CODIGO DE INTEGRIDAD'!K8,'7. CODIGO DE INTEGRIDAD'!K9,'7. CODIGO DE INTEGRIDAD'!K10,'7. CODIGO DE INTEGRIDAD'!K11)</f>
        <v>1</v>
      </c>
    </row>
    <row r="16" spans="1:10" ht="39" customHeight="1">
      <c r="A16" s="488" t="s">
        <v>548</v>
      </c>
      <c r="B16" s="404">
        <f>+AVERAGE('1,1  Est. gest riesgo'!I11,'1,1  Est. gest riesgo'!I13,'1,1  Est. gest riesgo'!I14,'1,1  Est. gest riesgo'!I15,'1,1  Est. gest riesgo'!I20,'1,1  Est. gest riesgo'!I26,'1,1  Est. gest riesgo'!I29)</f>
        <v>1</v>
      </c>
      <c r="C16" s="505">
        <v>1</v>
      </c>
      <c r="D16" s="403">
        <f>AVERAGE('2,1 est rac tramites'!$I$5:$I$7)</f>
        <v>1</v>
      </c>
      <c r="E16" s="505" t="s">
        <v>193</v>
      </c>
      <c r="F16" s="505" t="s">
        <v>193</v>
      </c>
      <c r="G16" s="507">
        <f>+'4. ATENCION AL CIUDADANO'!N8</f>
        <v>1</v>
      </c>
      <c r="H16" s="507">
        <f>+'5. TRANSPARENCIA '!O14</f>
        <v>1</v>
      </c>
      <c r="I16" s="505" t="s">
        <v>193</v>
      </c>
      <c r="J16" s="505" t="s">
        <v>193</v>
      </c>
    </row>
    <row r="17" spans="1:10" ht="39" customHeight="1">
      <c r="A17" s="488" t="s">
        <v>549</v>
      </c>
      <c r="B17" s="404">
        <f>+AVERAGE('1,1  Est. gest riesgo'!I11,'1,1  Est. gest riesgo'!I13,'1,1  Est. gest riesgo'!I14,'1,1  Est. gest riesgo'!I15,'1,1  Est. gest riesgo'!I20,'1,1  Est. gest riesgo'!I26,'1,1  Est. gest riesgo'!I29)</f>
        <v>1</v>
      </c>
      <c r="C17" s="505">
        <v>0.88666666666666671</v>
      </c>
      <c r="D17" s="403">
        <f>AVERAGE('2,1 est rac tramites'!$I$5:$I$7)</f>
        <v>1</v>
      </c>
      <c r="E17" s="505" t="s">
        <v>193</v>
      </c>
      <c r="F17" s="505" t="s">
        <v>193</v>
      </c>
      <c r="G17" s="505" t="s">
        <v>193</v>
      </c>
      <c r="H17" s="508">
        <f>+AVERAGE('5. TRANSPARENCIA '!O12,'5. TRANSPARENCIA '!O13,'5. TRANSPARENCIA '!O15,'5. TRANSPARENCIA '!O17,'5. TRANSPARENCIA '!O23,'5. TRANSPARENCIA '!O27,'5. TRANSPARENCIA '!O28,'5. TRANSPARENCIA '!O30,'5. TRANSPARENCIA '!O34)</f>
        <v>1</v>
      </c>
      <c r="I17" s="505" t="s">
        <v>193</v>
      </c>
      <c r="J17" s="505" t="s">
        <v>193</v>
      </c>
    </row>
    <row r="18" spans="1:10" ht="39" customHeight="1">
      <c r="A18" s="488" t="s">
        <v>550</v>
      </c>
      <c r="B18" s="404">
        <f>+AVERAGE('1,1  Est. gest riesgo'!I11,'1,1  Est. gest riesgo'!I13,'1,1  Est. gest riesgo'!I14,'1,1  Est. gest riesgo'!I15,'1,1  Est. gest riesgo'!I20,'1,1  Est. gest riesgo'!I26,'1,1  Est. gest riesgo'!I29)</f>
        <v>1</v>
      </c>
      <c r="C18" s="505">
        <v>1</v>
      </c>
      <c r="D18" s="403">
        <f>AVERAGE('2,1 est rac tramites'!$I$5:$I$7)</f>
        <v>1</v>
      </c>
      <c r="E18" s="505" t="s">
        <v>193</v>
      </c>
      <c r="F18" s="505" t="s">
        <v>193</v>
      </c>
      <c r="G18" s="505" t="s">
        <v>193</v>
      </c>
      <c r="H18" s="505" t="s">
        <v>193</v>
      </c>
      <c r="I18" s="505" t="s">
        <v>193</v>
      </c>
      <c r="J18" s="505" t="s">
        <v>193</v>
      </c>
    </row>
    <row r="19" spans="1:10" ht="39" customHeight="1">
      <c r="A19" s="488" t="s">
        <v>551</v>
      </c>
      <c r="B19" s="404">
        <f>+AVERAGE('1,1  Est. gest riesgo'!I11,'1,1  Est. gest riesgo'!I13,'1,1  Est. gest riesgo'!I14,'1,1  Est. gest riesgo'!I15,'1,1  Est. gest riesgo'!I20,'1,1  Est. gest riesgo'!I21,'1,1  Est. gest riesgo'!I22,'1,1  Est. gest riesgo'!I26,'1,1  Est. gest riesgo'!I29,'1,1  Est. gest riesgo'!I30,'1,1  Est. gest riesgo'!I31)</f>
        <v>1</v>
      </c>
      <c r="C19" s="505">
        <v>1</v>
      </c>
      <c r="D19" s="403">
        <f>AVERAGE('2,1 est rac tramites'!$I$5:$I$7)</f>
        <v>1</v>
      </c>
      <c r="E19" s="505" t="s">
        <v>193</v>
      </c>
      <c r="F19" s="507">
        <f>+'3. RENDICION DE CUENTAS'!N26</f>
        <v>1</v>
      </c>
      <c r="G19" s="507">
        <f>+'4. ATENCION AL CIUDADANO'!N21</f>
        <v>1</v>
      </c>
      <c r="H19" s="506">
        <f>+'5. TRANSPARENCIA '!O21</f>
        <v>1</v>
      </c>
      <c r="I19" s="505" t="s">
        <v>193</v>
      </c>
      <c r="J19" s="505" t="s">
        <v>193</v>
      </c>
    </row>
    <row r="20" spans="1:10">
      <c r="A20" s="488" t="s">
        <v>713</v>
      </c>
      <c r="B20" s="403">
        <f>AVERAGE(B4:B19)</f>
        <v>1</v>
      </c>
      <c r="C20" s="514">
        <f t="shared" ref="C20:J20" si="0">AVERAGE(C4:C19)</f>
        <v>0.98687500000000006</v>
      </c>
      <c r="D20" s="403">
        <f t="shared" si="0"/>
        <v>1</v>
      </c>
      <c r="E20" s="514">
        <f t="shared" si="0"/>
        <v>1</v>
      </c>
      <c r="F20" s="507">
        <f t="shared" si="0"/>
        <v>0.96296296296296313</v>
      </c>
      <c r="G20" s="507">
        <f t="shared" si="0"/>
        <v>1</v>
      </c>
      <c r="H20" s="507">
        <f t="shared" si="0"/>
        <v>0.99950000000000006</v>
      </c>
      <c r="I20" s="514">
        <f t="shared" si="0"/>
        <v>1</v>
      </c>
      <c r="J20" s="514">
        <f t="shared" si="0"/>
        <v>1</v>
      </c>
    </row>
    <row r="22" spans="1:10" ht="45">
      <c r="B22" s="487" t="s">
        <v>561</v>
      </c>
      <c r="C22" s="487" t="s">
        <v>562</v>
      </c>
      <c r="D22" s="487" t="s">
        <v>563</v>
      </c>
      <c r="E22" s="487" t="s">
        <v>530</v>
      </c>
      <c r="F22" s="487" t="s">
        <v>531</v>
      </c>
      <c r="G22" s="487" t="s">
        <v>532</v>
      </c>
      <c r="H22" s="487" t="s">
        <v>533</v>
      </c>
      <c r="I22" s="487" t="s">
        <v>534</v>
      </c>
      <c r="J22" s="487" t="s">
        <v>535</v>
      </c>
    </row>
    <row r="23" spans="1:10">
      <c r="A23" s="406" t="s">
        <v>712</v>
      </c>
      <c r="B23" s="512">
        <f>AVERAGE(B4:B19)</f>
        <v>1</v>
      </c>
      <c r="C23" s="512">
        <f t="shared" ref="C23:J23" si="1">AVERAGE(C4:C19)</f>
        <v>0.98687500000000006</v>
      </c>
      <c r="D23" s="512">
        <f t="shared" si="1"/>
        <v>1</v>
      </c>
      <c r="E23" s="512">
        <f t="shared" si="1"/>
        <v>1</v>
      </c>
      <c r="F23" s="512">
        <f t="shared" si="1"/>
        <v>0.96296296296296313</v>
      </c>
      <c r="G23" s="512">
        <f t="shared" si="1"/>
        <v>1</v>
      </c>
      <c r="H23" s="512">
        <f t="shared" si="1"/>
        <v>0.99950000000000006</v>
      </c>
      <c r="I23" s="512">
        <f t="shared" si="1"/>
        <v>1</v>
      </c>
      <c r="J23" s="512">
        <f t="shared" si="1"/>
        <v>1</v>
      </c>
    </row>
  </sheetData>
  <mergeCells count="2">
    <mergeCell ref="A1:J1"/>
    <mergeCell ref="A2:J2"/>
  </mergeCells>
  <conditionalFormatting sqref="B4:J19">
    <cfRule type="cellIs" dxfId="121" priority="3" operator="equal">
      <formula>"N/A"</formula>
    </cfRule>
    <cfRule type="colorScale" priority="4">
      <colorScale>
        <cfvo type="percent" val="0"/>
        <cfvo type="percent" val="50"/>
        <cfvo type="percent" val="100"/>
        <color rgb="FFF8696B"/>
        <color rgb="FFFFEB84"/>
        <color rgb="FF63BE7B"/>
      </colorScale>
    </cfRule>
  </conditionalFormatting>
  <pageMargins left="0.7" right="0.7" top="0.75" bottom="0.75" header="0.3" footer="0.3"/>
  <pageSetup paperSize="9" scale="4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workbookViewId="0">
      <selection activeCell="E7" sqref="E7"/>
    </sheetView>
  </sheetViews>
  <sheetFormatPr baseColWidth="10" defaultColWidth="11.42578125" defaultRowHeight="15"/>
  <cols>
    <col min="1" max="1" width="29.42578125" style="516" customWidth="1"/>
    <col min="2" max="3" width="21.28515625" style="516" bestFit="1" customWidth="1"/>
    <col min="4" max="4" width="17.140625" style="516" customWidth="1"/>
    <col min="5" max="5" width="24.28515625" style="516" customWidth="1"/>
    <col min="6" max="6" width="31.42578125" style="516" customWidth="1"/>
    <col min="7" max="7" width="14.28515625" style="516" customWidth="1"/>
    <col min="8" max="8" width="36" style="516" customWidth="1"/>
    <col min="9" max="9" width="31.42578125" style="516" customWidth="1"/>
    <col min="10" max="12" width="14.28515625" style="516" customWidth="1"/>
    <col min="13" max="13" width="31.85546875" style="516" customWidth="1"/>
    <col min="14" max="14" width="18.42578125" style="516" customWidth="1"/>
    <col min="15" max="15" width="60.28515625" style="516" customWidth="1"/>
    <col min="16" max="16" width="42.28515625" style="517" customWidth="1"/>
    <col min="17" max="17" width="31.85546875" style="516" customWidth="1"/>
    <col min="18" max="19" width="17.140625" style="516" customWidth="1"/>
    <col min="20" max="20" width="26.140625" style="516" customWidth="1"/>
    <col min="21" max="21" width="46" style="516" customWidth="1"/>
    <col min="22" max="22" width="15.7109375" style="538" customWidth="1"/>
    <col min="23" max="23" width="11.42578125" style="539" customWidth="1"/>
    <col min="24" max="24" width="20.5703125" style="540" customWidth="1"/>
    <col min="25" max="16384" width="11.42578125" style="517"/>
  </cols>
  <sheetData>
    <row r="1" spans="1:24" s="516" customFormat="1" ht="5.25" customHeight="1">
      <c r="P1" s="517"/>
      <c r="V1" s="518"/>
      <c r="W1" s="519"/>
      <c r="X1" s="520"/>
    </row>
    <row r="2" spans="1:24" s="524" customFormat="1" ht="22.5" customHeight="1">
      <c r="A2" s="629"/>
      <c r="B2" s="629"/>
      <c r="C2" s="629"/>
      <c r="D2" s="629"/>
      <c r="E2" s="629"/>
      <c r="F2" s="629"/>
      <c r="G2" s="631" t="s">
        <v>727</v>
      </c>
      <c r="H2" s="631"/>
      <c r="I2" s="631"/>
      <c r="J2" s="631"/>
      <c r="K2" s="631"/>
      <c r="L2" s="631"/>
      <c r="M2" s="631"/>
      <c r="N2" s="631"/>
      <c r="O2" s="631"/>
      <c r="P2" s="631"/>
      <c r="Q2" s="631"/>
      <c r="R2" s="631"/>
      <c r="S2" s="631"/>
      <c r="T2" s="633" t="s">
        <v>728</v>
      </c>
      <c r="U2" s="634"/>
      <c r="V2" s="521"/>
      <c r="W2" s="522"/>
      <c r="X2" s="523"/>
    </row>
    <row r="3" spans="1:24" s="524" customFormat="1" ht="22.5" customHeight="1">
      <c r="A3" s="629"/>
      <c r="B3" s="629"/>
      <c r="C3" s="629"/>
      <c r="D3" s="629"/>
      <c r="E3" s="629"/>
      <c r="F3" s="629"/>
      <c r="G3" s="631"/>
      <c r="H3" s="631"/>
      <c r="I3" s="631"/>
      <c r="J3" s="631"/>
      <c r="K3" s="631"/>
      <c r="L3" s="631"/>
      <c r="M3" s="631"/>
      <c r="N3" s="631"/>
      <c r="O3" s="631"/>
      <c r="P3" s="631"/>
      <c r="Q3" s="631"/>
      <c r="R3" s="631"/>
      <c r="S3" s="631"/>
      <c r="T3" s="525" t="s">
        <v>729</v>
      </c>
      <c r="U3" s="526" t="s">
        <v>730</v>
      </c>
      <c r="V3" s="521"/>
      <c r="W3" s="522"/>
      <c r="X3" s="523"/>
    </row>
    <row r="4" spans="1:24" s="524" customFormat="1" ht="24" customHeight="1" thickBot="1">
      <c r="A4" s="630"/>
      <c r="B4" s="630"/>
      <c r="C4" s="630"/>
      <c r="D4" s="630"/>
      <c r="E4" s="630"/>
      <c r="F4" s="630"/>
      <c r="G4" s="632"/>
      <c r="H4" s="632"/>
      <c r="I4" s="632"/>
      <c r="J4" s="632"/>
      <c r="K4" s="632"/>
      <c r="L4" s="632"/>
      <c r="M4" s="632"/>
      <c r="N4" s="632"/>
      <c r="O4" s="632"/>
      <c r="P4" s="632"/>
      <c r="Q4" s="632"/>
      <c r="R4" s="632"/>
      <c r="S4" s="632"/>
      <c r="T4" s="635" t="s">
        <v>731</v>
      </c>
      <c r="U4" s="636"/>
      <c r="V4" s="521"/>
      <c r="W4" s="522"/>
      <c r="X4" s="523"/>
    </row>
    <row r="5" spans="1:24" s="524" customFormat="1" ht="42.75" customHeight="1" thickBot="1">
      <c r="A5" s="637" t="s">
        <v>732</v>
      </c>
      <c r="B5" s="638"/>
      <c r="C5" s="638"/>
      <c r="D5" s="638"/>
      <c r="E5" s="638"/>
      <c r="F5" s="638"/>
      <c r="G5" s="638"/>
      <c r="H5" s="638"/>
      <c r="I5" s="638"/>
      <c r="J5" s="638"/>
      <c r="K5" s="638"/>
      <c r="L5" s="638"/>
      <c r="M5" s="638"/>
      <c r="N5" s="638"/>
      <c r="O5" s="638"/>
      <c r="P5" s="638"/>
      <c r="Q5" s="638"/>
      <c r="R5" s="638"/>
      <c r="S5" s="638"/>
      <c r="T5" s="638"/>
      <c r="U5" s="638"/>
      <c r="V5" s="639"/>
      <c r="W5" s="522"/>
      <c r="X5" s="523"/>
    </row>
    <row r="6" spans="1:24" s="516" customFormat="1" ht="48.75" customHeight="1">
      <c r="A6" s="527" t="s">
        <v>733</v>
      </c>
      <c r="B6" s="528" t="s">
        <v>734</v>
      </c>
      <c r="C6" s="528" t="s">
        <v>735</v>
      </c>
      <c r="D6" s="528" t="s">
        <v>736</v>
      </c>
      <c r="E6" s="528" t="s">
        <v>737</v>
      </c>
      <c r="F6" s="528" t="s">
        <v>738</v>
      </c>
      <c r="G6" s="528" t="s">
        <v>739</v>
      </c>
      <c r="H6" s="528" t="s">
        <v>740</v>
      </c>
      <c r="I6" s="528" t="s">
        <v>741</v>
      </c>
      <c r="J6" s="528" t="s">
        <v>742</v>
      </c>
      <c r="K6" s="528" t="s">
        <v>743</v>
      </c>
      <c r="L6" s="529" t="s">
        <v>744</v>
      </c>
      <c r="M6" s="529" t="s">
        <v>745</v>
      </c>
      <c r="N6" s="529" t="s">
        <v>746</v>
      </c>
      <c r="O6" s="529" t="s">
        <v>747</v>
      </c>
      <c r="P6" s="530" t="s">
        <v>748</v>
      </c>
      <c r="Q6" s="529" t="s">
        <v>749</v>
      </c>
      <c r="R6" s="529" t="s">
        <v>750</v>
      </c>
      <c r="S6" s="529" t="s">
        <v>751</v>
      </c>
      <c r="T6" s="530" t="s">
        <v>752</v>
      </c>
      <c r="U6" s="530" t="s">
        <v>753</v>
      </c>
      <c r="V6" s="531" t="s">
        <v>754</v>
      </c>
      <c r="W6" s="519" t="s">
        <v>755</v>
      </c>
      <c r="X6" s="520" t="s">
        <v>756</v>
      </c>
    </row>
    <row r="7" spans="1:24" ht="227.25" customHeight="1">
      <c r="A7" s="532" t="s">
        <v>536</v>
      </c>
      <c r="B7" s="533" t="s">
        <v>757</v>
      </c>
      <c r="C7" s="533" t="s">
        <v>758</v>
      </c>
      <c r="D7" s="533" t="s">
        <v>13</v>
      </c>
      <c r="E7" s="534" t="s">
        <v>759</v>
      </c>
      <c r="F7" s="534" t="s">
        <v>760</v>
      </c>
      <c r="G7" s="533" t="s">
        <v>761</v>
      </c>
      <c r="H7" s="534" t="s">
        <v>762</v>
      </c>
      <c r="I7" s="534" t="s">
        <v>763</v>
      </c>
      <c r="J7" s="533" t="s">
        <v>764</v>
      </c>
      <c r="K7" s="533" t="s">
        <v>765</v>
      </c>
      <c r="L7" s="533" t="s">
        <v>766</v>
      </c>
      <c r="M7" s="535" t="s">
        <v>767</v>
      </c>
      <c r="N7" s="533" t="s">
        <v>768</v>
      </c>
      <c r="O7" s="534" t="s">
        <v>769</v>
      </c>
      <c r="P7" s="535" t="s">
        <v>770</v>
      </c>
      <c r="Q7" s="535" t="s">
        <v>13</v>
      </c>
      <c r="R7" s="536">
        <v>43525</v>
      </c>
      <c r="S7" s="536">
        <v>43830</v>
      </c>
      <c r="T7" s="537" t="s">
        <v>771</v>
      </c>
      <c r="U7" s="535" t="s">
        <v>772</v>
      </c>
      <c r="V7" s="538" t="s">
        <v>773</v>
      </c>
      <c r="W7" s="539">
        <v>1</v>
      </c>
    </row>
    <row r="8" spans="1:24" ht="227.25" customHeight="1">
      <c r="A8" s="532" t="s">
        <v>536</v>
      </c>
      <c r="B8" s="533" t="s">
        <v>774</v>
      </c>
      <c r="C8" s="533" t="s">
        <v>758</v>
      </c>
      <c r="D8" s="533" t="s">
        <v>13</v>
      </c>
      <c r="E8" s="534" t="s">
        <v>775</v>
      </c>
      <c r="F8" s="534" t="s">
        <v>776</v>
      </c>
      <c r="G8" s="533" t="s">
        <v>777</v>
      </c>
      <c r="H8" s="534" t="s">
        <v>778</v>
      </c>
      <c r="I8" s="534" t="s">
        <v>779</v>
      </c>
      <c r="J8" s="533" t="s">
        <v>764</v>
      </c>
      <c r="K8" s="533" t="s">
        <v>765</v>
      </c>
      <c r="L8" s="533" t="s">
        <v>766</v>
      </c>
      <c r="M8" s="534" t="s">
        <v>767</v>
      </c>
      <c r="N8" s="533" t="s">
        <v>766</v>
      </c>
      <c r="O8" s="534" t="s">
        <v>780</v>
      </c>
      <c r="P8" s="535" t="s">
        <v>781</v>
      </c>
      <c r="Q8" s="534" t="s">
        <v>782</v>
      </c>
      <c r="R8" s="536">
        <v>43525</v>
      </c>
      <c r="S8" s="536">
        <v>43830</v>
      </c>
      <c r="T8" s="541" t="s">
        <v>783</v>
      </c>
      <c r="U8" s="534" t="s">
        <v>784</v>
      </c>
      <c r="V8" s="538" t="s">
        <v>773</v>
      </c>
      <c r="W8" s="539">
        <v>1</v>
      </c>
    </row>
    <row r="9" spans="1:24" ht="227.25" customHeight="1">
      <c r="A9" s="532" t="s">
        <v>536</v>
      </c>
      <c r="B9" s="533" t="s">
        <v>785</v>
      </c>
      <c r="C9" s="533" t="s">
        <v>758</v>
      </c>
      <c r="D9" s="533" t="s">
        <v>13</v>
      </c>
      <c r="E9" s="534" t="s">
        <v>786</v>
      </c>
      <c r="F9" s="534" t="s">
        <v>787</v>
      </c>
      <c r="G9" s="533" t="s">
        <v>777</v>
      </c>
      <c r="H9" s="534" t="s">
        <v>788</v>
      </c>
      <c r="I9" s="534" t="s">
        <v>789</v>
      </c>
      <c r="J9" s="533" t="s">
        <v>790</v>
      </c>
      <c r="K9" s="533" t="s">
        <v>765</v>
      </c>
      <c r="L9" s="533" t="s">
        <v>768</v>
      </c>
      <c r="M9" s="534" t="s">
        <v>767</v>
      </c>
      <c r="N9" s="533" t="s">
        <v>791</v>
      </c>
      <c r="O9" s="534" t="s">
        <v>792</v>
      </c>
      <c r="P9" s="535" t="s">
        <v>793</v>
      </c>
      <c r="Q9" s="534" t="s">
        <v>794</v>
      </c>
      <c r="R9" s="536">
        <v>43497</v>
      </c>
      <c r="S9" s="536">
        <v>43830</v>
      </c>
      <c r="T9" s="541" t="s">
        <v>795</v>
      </c>
      <c r="U9" s="534" t="s">
        <v>796</v>
      </c>
      <c r="V9" s="538" t="s">
        <v>773</v>
      </c>
      <c r="W9" s="539">
        <v>1</v>
      </c>
    </row>
    <row r="10" spans="1:24" ht="227.25" customHeight="1">
      <c r="A10" s="532" t="s">
        <v>536</v>
      </c>
      <c r="B10" s="533" t="s">
        <v>797</v>
      </c>
      <c r="C10" s="533" t="s">
        <v>758</v>
      </c>
      <c r="D10" s="533" t="s">
        <v>13</v>
      </c>
      <c r="E10" s="534" t="s">
        <v>798</v>
      </c>
      <c r="F10" s="534" t="s">
        <v>799</v>
      </c>
      <c r="G10" s="533" t="s">
        <v>800</v>
      </c>
      <c r="H10" s="534" t="s">
        <v>801</v>
      </c>
      <c r="I10" s="534" t="s">
        <v>802</v>
      </c>
      <c r="J10" s="533" t="s">
        <v>803</v>
      </c>
      <c r="K10" s="533" t="s">
        <v>804</v>
      </c>
      <c r="L10" s="533" t="s">
        <v>805</v>
      </c>
      <c r="M10" s="534" t="s">
        <v>767</v>
      </c>
      <c r="N10" s="533" t="s">
        <v>806</v>
      </c>
      <c r="O10" s="534" t="s">
        <v>807</v>
      </c>
      <c r="P10" s="535" t="s">
        <v>808</v>
      </c>
      <c r="Q10" s="534" t="s">
        <v>809</v>
      </c>
      <c r="R10" s="536">
        <v>43497</v>
      </c>
      <c r="S10" s="536">
        <v>43616</v>
      </c>
      <c r="T10" s="541" t="s">
        <v>810</v>
      </c>
      <c r="U10" s="534" t="s">
        <v>811</v>
      </c>
      <c r="V10" s="538" t="s">
        <v>773</v>
      </c>
      <c r="W10" s="539">
        <v>1</v>
      </c>
    </row>
    <row r="11" spans="1:24" ht="227.25" customHeight="1">
      <c r="A11" s="542" t="s">
        <v>537</v>
      </c>
      <c r="B11" s="542" t="s">
        <v>812</v>
      </c>
      <c r="C11" s="542" t="s">
        <v>813</v>
      </c>
      <c r="D11" s="542" t="s">
        <v>327</v>
      </c>
      <c r="E11" s="543" t="s">
        <v>814</v>
      </c>
      <c r="F11" s="543" t="s">
        <v>815</v>
      </c>
      <c r="G11" s="542" t="s">
        <v>816</v>
      </c>
      <c r="H11" s="543" t="s">
        <v>817</v>
      </c>
      <c r="I11" s="543" t="s">
        <v>818</v>
      </c>
      <c r="J11" s="542" t="s">
        <v>790</v>
      </c>
      <c r="K11" s="542" t="s">
        <v>765</v>
      </c>
      <c r="L11" s="542" t="s">
        <v>766</v>
      </c>
      <c r="M11" s="543" t="s">
        <v>819</v>
      </c>
      <c r="N11" s="542" t="s">
        <v>791</v>
      </c>
      <c r="O11" s="543" t="s">
        <v>820</v>
      </c>
      <c r="P11" s="543" t="s">
        <v>821</v>
      </c>
      <c r="Q11" s="543" t="s">
        <v>813</v>
      </c>
      <c r="R11" s="544">
        <v>43496</v>
      </c>
      <c r="S11" s="544">
        <v>43830</v>
      </c>
      <c r="T11" s="545">
        <v>1</v>
      </c>
      <c r="U11" s="543" t="s">
        <v>822</v>
      </c>
      <c r="V11" s="538" t="s">
        <v>773</v>
      </c>
      <c r="W11" s="539">
        <v>1</v>
      </c>
    </row>
    <row r="12" spans="1:24" ht="227.25" customHeight="1">
      <c r="A12" s="542" t="s">
        <v>537</v>
      </c>
      <c r="B12" s="542" t="s">
        <v>823</v>
      </c>
      <c r="C12" s="542" t="s">
        <v>813</v>
      </c>
      <c r="D12" s="542" t="s">
        <v>327</v>
      </c>
      <c r="E12" s="543" t="s">
        <v>824</v>
      </c>
      <c r="F12" s="543" t="s">
        <v>825</v>
      </c>
      <c r="G12" s="542" t="s">
        <v>816</v>
      </c>
      <c r="H12" s="543" t="s">
        <v>826</v>
      </c>
      <c r="I12" s="543" t="s">
        <v>827</v>
      </c>
      <c r="J12" s="542" t="s">
        <v>790</v>
      </c>
      <c r="K12" s="542" t="s">
        <v>765</v>
      </c>
      <c r="L12" s="542" t="s">
        <v>768</v>
      </c>
      <c r="M12" s="543" t="s">
        <v>828</v>
      </c>
      <c r="N12" s="542" t="s">
        <v>791</v>
      </c>
      <c r="O12" s="543" t="s">
        <v>829</v>
      </c>
      <c r="P12" s="543" t="s">
        <v>830</v>
      </c>
      <c r="Q12" s="543" t="s">
        <v>813</v>
      </c>
      <c r="R12" s="544">
        <v>43496</v>
      </c>
      <c r="S12" s="544">
        <v>43830</v>
      </c>
      <c r="T12" s="545">
        <v>1</v>
      </c>
      <c r="U12" s="543" t="s">
        <v>831</v>
      </c>
      <c r="V12" s="538" t="s">
        <v>773</v>
      </c>
      <c r="W12" s="539">
        <v>1</v>
      </c>
    </row>
    <row r="13" spans="1:24" ht="227.25" customHeight="1">
      <c r="A13" s="542" t="s">
        <v>537</v>
      </c>
      <c r="B13" s="542" t="s">
        <v>823</v>
      </c>
      <c r="C13" s="542" t="s">
        <v>813</v>
      </c>
      <c r="D13" s="542" t="s">
        <v>327</v>
      </c>
      <c r="E13" s="543" t="s">
        <v>832</v>
      </c>
      <c r="F13" s="543" t="s">
        <v>833</v>
      </c>
      <c r="G13" s="542" t="s">
        <v>834</v>
      </c>
      <c r="H13" s="543" t="s">
        <v>835</v>
      </c>
      <c r="I13" s="543" t="s">
        <v>836</v>
      </c>
      <c r="J13" s="542" t="s">
        <v>837</v>
      </c>
      <c r="K13" s="542" t="s">
        <v>838</v>
      </c>
      <c r="L13" s="542" t="s">
        <v>805</v>
      </c>
      <c r="M13" s="543" t="s">
        <v>767</v>
      </c>
      <c r="N13" s="542" t="s">
        <v>805</v>
      </c>
      <c r="O13" s="543" t="s">
        <v>839</v>
      </c>
      <c r="P13" s="543" t="s">
        <v>840</v>
      </c>
      <c r="Q13" s="543" t="s">
        <v>813</v>
      </c>
      <c r="R13" s="544">
        <v>43496</v>
      </c>
      <c r="S13" s="544">
        <v>43830</v>
      </c>
      <c r="T13" s="545">
        <v>1</v>
      </c>
      <c r="U13" s="544" t="s">
        <v>841</v>
      </c>
      <c r="V13" s="538" t="s">
        <v>773</v>
      </c>
      <c r="W13" s="539">
        <v>1</v>
      </c>
    </row>
    <row r="14" spans="1:24" ht="227.25" customHeight="1">
      <c r="A14" s="546" t="s">
        <v>842</v>
      </c>
      <c r="B14" s="546" t="s">
        <v>843</v>
      </c>
      <c r="C14" s="546" t="s">
        <v>844</v>
      </c>
      <c r="D14" s="546" t="s">
        <v>845</v>
      </c>
      <c r="E14" s="547" t="s">
        <v>846</v>
      </c>
      <c r="F14" s="547" t="s">
        <v>847</v>
      </c>
      <c r="G14" s="546" t="s">
        <v>761</v>
      </c>
      <c r="H14" s="547" t="s">
        <v>848</v>
      </c>
      <c r="I14" s="547" t="s">
        <v>849</v>
      </c>
      <c r="J14" s="546" t="s">
        <v>790</v>
      </c>
      <c r="K14" s="546" t="s">
        <v>765</v>
      </c>
      <c r="L14" s="546" t="s">
        <v>768</v>
      </c>
      <c r="M14" s="547" t="s">
        <v>850</v>
      </c>
      <c r="N14" s="546" t="s">
        <v>791</v>
      </c>
      <c r="O14" s="547" t="s">
        <v>851</v>
      </c>
      <c r="P14" s="547" t="s">
        <v>852</v>
      </c>
      <c r="Q14" s="547" t="s">
        <v>853</v>
      </c>
      <c r="R14" s="548">
        <v>43495</v>
      </c>
      <c r="S14" s="548">
        <v>43829</v>
      </c>
      <c r="T14" s="549" t="s">
        <v>854</v>
      </c>
      <c r="U14" s="547" t="s">
        <v>855</v>
      </c>
      <c r="V14" s="538" t="s">
        <v>773</v>
      </c>
      <c r="W14" s="539">
        <v>1</v>
      </c>
    </row>
    <row r="15" spans="1:24" ht="227.25" customHeight="1">
      <c r="A15" s="546" t="s">
        <v>842</v>
      </c>
      <c r="B15" s="546" t="s">
        <v>856</v>
      </c>
      <c r="C15" s="546" t="s">
        <v>844</v>
      </c>
      <c r="D15" s="546" t="s">
        <v>845</v>
      </c>
      <c r="E15" s="547" t="s">
        <v>857</v>
      </c>
      <c r="F15" s="547" t="s">
        <v>858</v>
      </c>
      <c r="G15" s="546" t="s">
        <v>834</v>
      </c>
      <c r="H15" s="547" t="s">
        <v>859</v>
      </c>
      <c r="I15" s="547" t="s">
        <v>860</v>
      </c>
      <c r="J15" s="546" t="s">
        <v>803</v>
      </c>
      <c r="K15" s="546" t="s">
        <v>861</v>
      </c>
      <c r="L15" s="546" t="s">
        <v>806</v>
      </c>
      <c r="M15" s="547" t="s">
        <v>819</v>
      </c>
      <c r="N15" s="546" t="s">
        <v>806</v>
      </c>
      <c r="O15" s="547" t="s">
        <v>862</v>
      </c>
      <c r="P15" s="547" t="s">
        <v>863</v>
      </c>
      <c r="Q15" s="547" t="s">
        <v>864</v>
      </c>
      <c r="R15" s="548">
        <v>43495</v>
      </c>
      <c r="S15" s="548">
        <v>43829</v>
      </c>
      <c r="T15" s="549" t="s">
        <v>865</v>
      </c>
      <c r="U15" s="547" t="s">
        <v>866</v>
      </c>
      <c r="V15" s="538" t="s">
        <v>773</v>
      </c>
      <c r="W15" s="539">
        <v>1</v>
      </c>
    </row>
    <row r="16" spans="1:24" ht="227.25" customHeight="1">
      <c r="A16" s="546" t="s">
        <v>842</v>
      </c>
      <c r="B16" s="546" t="s">
        <v>856</v>
      </c>
      <c r="C16" s="546" t="s">
        <v>844</v>
      </c>
      <c r="D16" s="546" t="s">
        <v>845</v>
      </c>
      <c r="E16" s="547" t="s">
        <v>867</v>
      </c>
      <c r="F16" s="547" t="s">
        <v>868</v>
      </c>
      <c r="G16" s="546" t="s">
        <v>869</v>
      </c>
      <c r="H16" s="547" t="s">
        <v>870</v>
      </c>
      <c r="I16" s="547" t="s">
        <v>871</v>
      </c>
      <c r="J16" s="546" t="s">
        <v>872</v>
      </c>
      <c r="K16" s="546" t="s">
        <v>765</v>
      </c>
      <c r="L16" s="546" t="s">
        <v>791</v>
      </c>
      <c r="M16" s="547" t="s">
        <v>850</v>
      </c>
      <c r="N16" s="546" t="s">
        <v>873</v>
      </c>
      <c r="O16" s="547" t="s">
        <v>874</v>
      </c>
      <c r="P16" s="547" t="s">
        <v>875</v>
      </c>
      <c r="Q16" s="547" t="s">
        <v>853</v>
      </c>
      <c r="R16" s="548">
        <v>43495</v>
      </c>
      <c r="S16" s="548">
        <v>43829</v>
      </c>
      <c r="T16" s="549" t="s">
        <v>865</v>
      </c>
      <c r="U16" s="547" t="s">
        <v>876</v>
      </c>
      <c r="V16" s="538" t="s">
        <v>773</v>
      </c>
      <c r="W16" s="539">
        <v>1</v>
      </c>
    </row>
    <row r="17" spans="1:24" ht="227.25" customHeight="1">
      <c r="A17" s="550" t="s">
        <v>539</v>
      </c>
      <c r="B17" s="550" t="s">
        <v>877</v>
      </c>
      <c r="C17" s="550" t="s">
        <v>878</v>
      </c>
      <c r="D17" s="550" t="s">
        <v>879</v>
      </c>
      <c r="E17" s="551" t="s">
        <v>880</v>
      </c>
      <c r="F17" s="551" t="s">
        <v>881</v>
      </c>
      <c r="G17" s="550" t="s">
        <v>761</v>
      </c>
      <c r="H17" s="551" t="s">
        <v>882</v>
      </c>
      <c r="I17" s="551" t="s">
        <v>883</v>
      </c>
      <c r="J17" s="550" t="s">
        <v>764</v>
      </c>
      <c r="K17" s="550" t="s">
        <v>765</v>
      </c>
      <c r="L17" s="550" t="s">
        <v>791</v>
      </c>
      <c r="M17" s="551" t="s">
        <v>850</v>
      </c>
      <c r="N17" s="550" t="s">
        <v>791</v>
      </c>
      <c r="O17" s="551" t="s">
        <v>884</v>
      </c>
      <c r="P17" s="551" t="s">
        <v>885</v>
      </c>
      <c r="Q17" s="551" t="s">
        <v>886</v>
      </c>
      <c r="R17" s="552">
        <v>43497</v>
      </c>
      <c r="S17" s="552">
        <v>43830</v>
      </c>
      <c r="T17" s="551" t="s">
        <v>887</v>
      </c>
      <c r="U17" s="553" t="s">
        <v>888</v>
      </c>
      <c r="V17" s="538" t="s">
        <v>773</v>
      </c>
      <c r="W17" s="539">
        <v>1</v>
      </c>
    </row>
    <row r="18" spans="1:24" ht="227.25" customHeight="1">
      <c r="A18" s="550" t="s">
        <v>539</v>
      </c>
      <c r="B18" s="550" t="s">
        <v>877</v>
      </c>
      <c r="C18" s="550" t="s">
        <v>878</v>
      </c>
      <c r="D18" s="550" t="s">
        <v>879</v>
      </c>
      <c r="E18" s="551" t="s">
        <v>889</v>
      </c>
      <c r="F18" s="551" t="s">
        <v>890</v>
      </c>
      <c r="G18" s="550" t="s">
        <v>761</v>
      </c>
      <c r="H18" s="551" t="s">
        <v>891</v>
      </c>
      <c r="I18" s="551" t="s">
        <v>892</v>
      </c>
      <c r="J18" s="550" t="s">
        <v>764</v>
      </c>
      <c r="K18" s="550" t="s">
        <v>765</v>
      </c>
      <c r="L18" s="550" t="s">
        <v>766</v>
      </c>
      <c r="M18" s="551" t="s">
        <v>850</v>
      </c>
      <c r="N18" s="550" t="s">
        <v>791</v>
      </c>
      <c r="O18" s="551" t="s">
        <v>893</v>
      </c>
      <c r="P18" s="551" t="s">
        <v>894</v>
      </c>
      <c r="Q18" s="551" t="s">
        <v>895</v>
      </c>
      <c r="R18" s="552">
        <v>43497</v>
      </c>
      <c r="S18" s="552">
        <v>43830</v>
      </c>
      <c r="T18" s="551" t="s">
        <v>896</v>
      </c>
      <c r="U18" s="553" t="s">
        <v>897</v>
      </c>
      <c r="V18" s="538" t="s">
        <v>773</v>
      </c>
      <c r="W18" s="539">
        <v>1</v>
      </c>
      <c r="X18" s="540" t="s">
        <v>898</v>
      </c>
    </row>
    <row r="19" spans="1:24" ht="227.25" customHeight="1">
      <c r="A19" s="550" t="s">
        <v>539</v>
      </c>
      <c r="B19" s="550" t="s">
        <v>899</v>
      </c>
      <c r="C19" s="550" t="s">
        <v>878</v>
      </c>
      <c r="D19" s="550" t="s">
        <v>879</v>
      </c>
      <c r="E19" s="551" t="s">
        <v>900</v>
      </c>
      <c r="F19" s="551" t="s">
        <v>901</v>
      </c>
      <c r="G19" s="550" t="s">
        <v>761</v>
      </c>
      <c r="H19" s="551" t="s">
        <v>902</v>
      </c>
      <c r="I19" s="551" t="s">
        <v>903</v>
      </c>
      <c r="J19" s="550" t="s">
        <v>764</v>
      </c>
      <c r="K19" s="550" t="s">
        <v>765</v>
      </c>
      <c r="L19" s="550" t="s">
        <v>766</v>
      </c>
      <c r="M19" s="551" t="s">
        <v>850</v>
      </c>
      <c r="N19" s="550" t="s">
        <v>768</v>
      </c>
      <c r="O19" s="551" t="s">
        <v>904</v>
      </c>
      <c r="P19" s="551" t="s">
        <v>905</v>
      </c>
      <c r="Q19" s="551" t="s">
        <v>895</v>
      </c>
      <c r="R19" s="552">
        <v>43497</v>
      </c>
      <c r="S19" s="552">
        <v>43830</v>
      </c>
      <c r="T19" s="551" t="s">
        <v>906</v>
      </c>
      <c r="U19" s="553" t="s">
        <v>907</v>
      </c>
      <c r="V19" s="538" t="s">
        <v>773</v>
      </c>
      <c r="W19" s="539">
        <v>1</v>
      </c>
      <c r="X19" s="540" t="s">
        <v>908</v>
      </c>
    </row>
    <row r="20" spans="1:24" ht="227.25" customHeight="1">
      <c r="A20" s="554" t="s">
        <v>539</v>
      </c>
      <c r="B20" s="554" t="s">
        <v>909</v>
      </c>
      <c r="C20" s="554" t="s">
        <v>878</v>
      </c>
      <c r="D20" s="554" t="s">
        <v>879</v>
      </c>
      <c r="E20" s="553" t="s">
        <v>910</v>
      </c>
      <c r="F20" s="553" t="s">
        <v>911</v>
      </c>
      <c r="G20" s="554" t="s">
        <v>834</v>
      </c>
      <c r="H20" s="553" t="s">
        <v>912</v>
      </c>
      <c r="I20" s="553" t="s">
        <v>913</v>
      </c>
      <c r="J20" s="554" t="s">
        <v>837</v>
      </c>
      <c r="K20" s="554" t="s">
        <v>838</v>
      </c>
      <c r="L20" s="554" t="s">
        <v>805</v>
      </c>
      <c r="M20" s="553" t="s">
        <v>914</v>
      </c>
      <c r="N20" s="554" t="s">
        <v>805</v>
      </c>
      <c r="O20" s="553" t="s">
        <v>915</v>
      </c>
      <c r="P20" s="553" t="s">
        <v>916</v>
      </c>
      <c r="Q20" s="553" t="s">
        <v>895</v>
      </c>
      <c r="R20" s="555">
        <v>43497</v>
      </c>
      <c r="S20" s="555">
        <v>43830</v>
      </c>
      <c r="T20" s="551" t="s">
        <v>917</v>
      </c>
      <c r="U20" s="553" t="s">
        <v>918</v>
      </c>
      <c r="V20" s="538" t="s">
        <v>773</v>
      </c>
      <c r="W20" s="539">
        <v>1</v>
      </c>
    </row>
    <row r="21" spans="1:24" ht="227.25" customHeight="1">
      <c r="A21" s="556" t="s">
        <v>540</v>
      </c>
      <c r="B21" s="556" t="s">
        <v>919</v>
      </c>
      <c r="C21" s="556" t="s">
        <v>920</v>
      </c>
      <c r="D21" s="556" t="s">
        <v>921</v>
      </c>
      <c r="E21" s="557" t="s">
        <v>922</v>
      </c>
      <c r="F21" s="557" t="s">
        <v>923</v>
      </c>
      <c r="G21" s="556" t="s">
        <v>761</v>
      </c>
      <c r="H21" s="557" t="s">
        <v>924</v>
      </c>
      <c r="I21" s="557" t="s">
        <v>925</v>
      </c>
      <c r="J21" s="556" t="s">
        <v>790</v>
      </c>
      <c r="K21" s="556" t="s">
        <v>804</v>
      </c>
      <c r="L21" s="556" t="s">
        <v>791</v>
      </c>
      <c r="M21" s="557" t="s">
        <v>850</v>
      </c>
      <c r="N21" s="556" t="s">
        <v>791</v>
      </c>
      <c r="O21" s="558" t="s">
        <v>926</v>
      </c>
      <c r="P21" s="558" t="s">
        <v>927</v>
      </c>
      <c r="Q21" s="556" t="s">
        <v>920</v>
      </c>
      <c r="R21" s="558"/>
      <c r="S21" s="558"/>
      <c r="T21" s="559"/>
      <c r="U21" s="560" t="s">
        <v>928</v>
      </c>
      <c r="V21" s="538" t="s">
        <v>773</v>
      </c>
      <c r="W21" s="539" t="s">
        <v>929</v>
      </c>
    </row>
    <row r="22" spans="1:24" ht="227.25" customHeight="1">
      <c r="A22" s="556" t="s">
        <v>540</v>
      </c>
      <c r="B22" s="556" t="s">
        <v>930</v>
      </c>
      <c r="C22" s="556" t="s">
        <v>920</v>
      </c>
      <c r="D22" s="556" t="s">
        <v>921</v>
      </c>
      <c r="E22" s="557" t="s">
        <v>931</v>
      </c>
      <c r="F22" s="557" t="s">
        <v>932</v>
      </c>
      <c r="G22" s="556" t="s">
        <v>761</v>
      </c>
      <c r="H22" s="557" t="s">
        <v>933</v>
      </c>
      <c r="I22" s="557" t="s">
        <v>934</v>
      </c>
      <c r="J22" s="556" t="s">
        <v>790</v>
      </c>
      <c r="K22" s="556" t="s">
        <v>765</v>
      </c>
      <c r="L22" s="556" t="s">
        <v>768</v>
      </c>
      <c r="M22" s="557" t="s">
        <v>935</v>
      </c>
      <c r="N22" s="556" t="s">
        <v>791</v>
      </c>
      <c r="O22" s="558" t="s">
        <v>926</v>
      </c>
      <c r="P22" s="558" t="s">
        <v>927</v>
      </c>
      <c r="Q22" s="556" t="s">
        <v>920</v>
      </c>
      <c r="R22" s="558"/>
      <c r="S22" s="558"/>
      <c r="T22" s="559"/>
      <c r="U22" s="560" t="s">
        <v>936</v>
      </c>
      <c r="V22" s="538" t="s">
        <v>773</v>
      </c>
      <c r="W22" s="539" t="s">
        <v>929</v>
      </c>
    </row>
    <row r="23" spans="1:24" ht="304.5" customHeight="1">
      <c r="A23" s="561" t="s">
        <v>540</v>
      </c>
      <c r="B23" s="561" t="s">
        <v>937</v>
      </c>
      <c r="C23" s="561" t="s">
        <v>920</v>
      </c>
      <c r="D23" s="561" t="s">
        <v>921</v>
      </c>
      <c r="E23" s="561" t="s">
        <v>938</v>
      </c>
      <c r="F23" s="562" t="s">
        <v>939</v>
      </c>
      <c r="G23" s="561" t="s">
        <v>834</v>
      </c>
      <c r="H23" s="562" t="s">
        <v>940</v>
      </c>
      <c r="I23" s="562" t="s">
        <v>941</v>
      </c>
      <c r="J23" s="561" t="s">
        <v>837</v>
      </c>
      <c r="K23" s="561" t="s">
        <v>861</v>
      </c>
      <c r="L23" s="561" t="s">
        <v>942</v>
      </c>
      <c r="M23" s="562" t="s">
        <v>943</v>
      </c>
      <c r="N23" s="561" t="s">
        <v>942</v>
      </c>
      <c r="O23" s="561" t="s">
        <v>944</v>
      </c>
      <c r="P23" s="561" t="s">
        <v>945</v>
      </c>
      <c r="Q23" s="561" t="s">
        <v>920</v>
      </c>
      <c r="R23" s="563">
        <v>43466</v>
      </c>
      <c r="S23" s="564">
        <v>43830</v>
      </c>
      <c r="T23" s="565" t="s">
        <v>946</v>
      </c>
      <c r="U23" s="566" t="s">
        <v>947</v>
      </c>
      <c r="V23" s="567" t="s">
        <v>773</v>
      </c>
      <c r="W23" s="539">
        <v>1</v>
      </c>
    </row>
    <row r="24" spans="1:24" ht="227.25" customHeight="1">
      <c r="A24" s="561" t="s">
        <v>540</v>
      </c>
      <c r="B24" s="561" t="s">
        <v>930</v>
      </c>
      <c r="C24" s="561" t="s">
        <v>920</v>
      </c>
      <c r="D24" s="561" t="s">
        <v>921</v>
      </c>
      <c r="E24" s="561" t="s">
        <v>948</v>
      </c>
      <c r="F24" s="562" t="s">
        <v>949</v>
      </c>
      <c r="G24" s="561" t="s">
        <v>834</v>
      </c>
      <c r="H24" s="562" t="s">
        <v>950</v>
      </c>
      <c r="I24" s="562" t="s">
        <v>951</v>
      </c>
      <c r="J24" s="561" t="s">
        <v>837</v>
      </c>
      <c r="K24" s="561" t="s">
        <v>861</v>
      </c>
      <c r="L24" s="561" t="s">
        <v>942</v>
      </c>
      <c r="M24" s="562" t="s">
        <v>943</v>
      </c>
      <c r="N24" s="561" t="s">
        <v>942</v>
      </c>
      <c r="O24" s="561" t="s">
        <v>952</v>
      </c>
      <c r="P24" s="561" t="s">
        <v>953</v>
      </c>
      <c r="Q24" s="561" t="s">
        <v>920</v>
      </c>
      <c r="R24" s="563">
        <v>43466</v>
      </c>
      <c r="S24" s="564">
        <v>43830</v>
      </c>
      <c r="T24" s="568" t="s">
        <v>954</v>
      </c>
      <c r="U24" s="569" t="s">
        <v>955</v>
      </c>
      <c r="V24" s="567" t="s">
        <v>773</v>
      </c>
      <c r="W24" s="539">
        <v>1</v>
      </c>
      <c r="X24" s="540" t="s">
        <v>956</v>
      </c>
    </row>
    <row r="25" spans="1:24" ht="227.25" customHeight="1">
      <c r="A25" s="533" t="s">
        <v>541</v>
      </c>
      <c r="B25" s="533" t="s">
        <v>957</v>
      </c>
      <c r="C25" s="533" t="s">
        <v>958</v>
      </c>
      <c r="D25" s="533" t="s">
        <v>959</v>
      </c>
      <c r="E25" s="534" t="s">
        <v>960</v>
      </c>
      <c r="F25" s="534" t="s">
        <v>961</v>
      </c>
      <c r="G25" s="533" t="s">
        <v>962</v>
      </c>
      <c r="H25" s="534" t="s">
        <v>963</v>
      </c>
      <c r="I25" s="534" t="s">
        <v>964</v>
      </c>
      <c r="J25" s="533" t="s">
        <v>764</v>
      </c>
      <c r="K25" s="533" t="s">
        <v>804</v>
      </c>
      <c r="L25" s="533" t="s">
        <v>768</v>
      </c>
      <c r="M25" s="534" t="s">
        <v>965</v>
      </c>
      <c r="N25" s="533" t="s">
        <v>768</v>
      </c>
      <c r="O25" s="534" t="s">
        <v>966</v>
      </c>
      <c r="P25" s="535" t="s">
        <v>967</v>
      </c>
      <c r="Q25" s="534" t="s">
        <v>968</v>
      </c>
      <c r="R25" s="536">
        <v>43466</v>
      </c>
      <c r="S25" s="536">
        <v>43616</v>
      </c>
      <c r="T25" s="537" t="s">
        <v>969</v>
      </c>
      <c r="U25" s="533" t="s">
        <v>970</v>
      </c>
      <c r="V25" s="538" t="s">
        <v>773</v>
      </c>
      <c r="W25" s="539">
        <v>1</v>
      </c>
    </row>
    <row r="26" spans="1:24" ht="227.25" customHeight="1">
      <c r="A26" s="533" t="s">
        <v>541</v>
      </c>
      <c r="B26" s="533" t="s">
        <v>971</v>
      </c>
      <c r="C26" s="533" t="s">
        <v>958</v>
      </c>
      <c r="D26" s="533" t="s">
        <v>959</v>
      </c>
      <c r="E26" s="534" t="s">
        <v>972</v>
      </c>
      <c r="F26" s="534" t="s">
        <v>973</v>
      </c>
      <c r="G26" s="533" t="s">
        <v>761</v>
      </c>
      <c r="H26" s="534" t="s">
        <v>974</v>
      </c>
      <c r="I26" s="534" t="s">
        <v>975</v>
      </c>
      <c r="J26" s="533" t="s">
        <v>837</v>
      </c>
      <c r="K26" s="533" t="s">
        <v>765</v>
      </c>
      <c r="L26" s="533" t="s">
        <v>976</v>
      </c>
      <c r="M26" s="534" t="s">
        <v>850</v>
      </c>
      <c r="N26" s="533" t="s">
        <v>768</v>
      </c>
      <c r="O26" s="534" t="s">
        <v>977</v>
      </c>
      <c r="P26" s="535" t="s">
        <v>978</v>
      </c>
      <c r="Q26" s="534" t="s">
        <v>968</v>
      </c>
      <c r="R26" s="536">
        <v>43466</v>
      </c>
      <c r="S26" s="536">
        <v>43829</v>
      </c>
      <c r="T26" s="570" t="s">
        <v>979</v>
      </c>
      <c r="U26" s="535" t="s">
        <v>980</v>
      </c>
      <c r="V26" s="538" t="s">
        <v>773</v>
      </c>
      <c r="W26" s="539">
        <v>1</v>
      </c>
    </row>
    <row r="27" spans="1:24" ht="227.25" customHeight="1">
      <c r="A27" s="533" t="s">
        <v>541</v>
      </c>
      <c r="B27" s="533" t="s">
        <v>971</v>
      </c>
      <c r="C27" s="533" t="s">
        <v>958</v>
      </c>
      <c r="D27" s="533" t="s">
        <v>959</v>
      </c>
      <c r="E27" s="534" t="s">
        <v>981</v>
      </c>
      <c r="F27" s="534" t="s">
        <v>982</v>
      </c>
      <c r="G27" s="533" t="s">
        <v>834</v>
      </c>
      <c r="H27" s="534" t="s">
        <v>983</v>
      </c>
      <c r="I27" s="534" t="s">
        <v>984</v>
      </c>
      <c r="J27" s="533" t="s">
        <v>803</v>
      </c>
      <c r="K27" s="533" t="s">
        <v>765</v>
      </c>
      <c r="L27" s="533" t="s">
        <v>985</v>
      </c>
      <c r="M27" s="534" t="s">
        <v>819</v>
      </c>
      <c r="N27" s="533" t="s">
        <v>806</v>
      </c>
      <c r="O27" s="534" t="s">
        <v>986</v>
      </c>
      <c r="P27" s="535" t="s">
        <v>987</v>
      </c>
      <c r="Q27" s="534" t="s">
        <v>968</v>
      </c>
      <c r="R27" s="536">
        <v>43466</v>
      </c>
      <c r="S27" s="536">
        <v>43677</v>
      </c>
      <c r="T27" s="537" t="s">
        <v>988</v>
      </c>
      <c r="U27" s="534" t="s">
        <v>989</v>
      </c>
      <c r="V27" s="538" t="s">
        <v>773</v>
      </c>
      <c r="W27" s="539">
        <v>1</v>
      </c>
    </row>
    <row r="28" spans="1:24" ht="336">
      <c r="A28" s="533" t="s">
        <v>541</v>
      </c>
      <c r="B28" s="533" t="s">
        <v>990</v>
      </c>
      <c r="C28" s="533" t="s">
        <v>958</v>
      </c>
      <c r="D28" s="533" t="s">
        <v>959</v>
      </c>
      <c r="E28" s="534" t="s">
        <v>991</v>
      </c>
      <c r="F28" s="534" t="s">
        <v>992</v>
      </c>
      <c r="G28" s="533" t="s">
        <v>834</v>
      </c>
      <c r="H28" s="534" t="s">
        <v>993</v>
      </c>
      <c r="I28" s="535" t="s">
        <v>994</v>
      </c>
      <c r="J28" s="533" t="s">
        <v>803</v>
      </c>
      <c r="K28" s="533" t="s">
        <v>765</v>
      </c>
      <c r="L28" s="533" t="s">
        <v>985</v>
      </c>
      <c r="M28" s="534" t="s">
        <v>819</v>
      </c>
      <c r="N28" s="533" t="s">
        <v>806</v>
      </c>
      <c r="O28" s="534" t="s">
        <v>995</v>
      </c>
      <c r="P28" s="535" t="s">
        <v>996</v>
      </c>
      <c r="Q28" s="534" t="s">
        <v>968</v>
      </c>
      <c r="R28" s="536">
        <v>43466</v>
      </c>
      <c r="S28" s="536">
        <v>43829</v>
      </c>
      <c r="T28" s="570" t="s">
        <v>997</v>
      </c>
      <c r="U28" s="534" t="s">
        <v>998</v>
      </c>
      <c r="V28" s="538" t="s">
        <v>773</v>
      </c>
      <c r="W28" s="539">
        <v>1</v>
      </c>
    </row>
    <row r="29" spans="1:24" ht="302.25" customHeight="1">
      <c r="A29" s="571" t="s">
        <v>542</v>
      </c>
      <c r="B29" s="571" t="s">
        <v>999</v>
      </c>
      <c r="C29" s="571" t="s">
        <v>1000</v>
      </c>
      <c r="D29" s="571" t="s">
        <v>1001</v>
      </c>
      <c r="E29" s="572" t="s">
        <v>1002</v>
      </c>
      <c r="F29" s="572" t="s">
        <v>1003</v>
      </c>
      <c r="G29" s="571" t="s">
        <v>761</v>
      </c>
      <c r="H29" s="572" t="s">
        <v>1004</v>
      </c>
      <c r="I29" s="572" t="s">
        <v>1005</v>
      </c>
      <c r="J29" s="571" t="s">
        <v>790</v>
      </c>
      <c r="K29" s="571" t="s">
        <v>804</v>
      </c>
      <c r="L29" s="571" t="s">
        <v>791</v>
      </c>
      <c r="M29" s="572" t="s">
        <v>819</v>
      </c>
      <c r="N29" s="571" t="s">
        <v>791</v>
      </c>
      <c r="O29" s="572" t="s">
        <v>1006</v>
      </c>
      <c r="P29" s="572" t="s">
        <v>1007</v>
      </c>
      <c r="Q29" s="572" t="s">
        <v>1008</v>
      </c>
      <c r="R29" s="573">
        <v>43466</v>
      </c>
      <c r="S29" s="573">
        <v>43830</v>
      </c>
      <c r="T29" s="574" t="s">
        <v>1009</v>
      </c>
      <c r="U29" s="572" t="s">
        <v>1010</v>
      </c>
      <c r="V29" s="538" t="s">
        <v>773</v>
      </c>
      <c r="W29" s="539">
        <v>0.17</v>
      </c>
      <c r="X29" s="540" t="s">
        <v>1011</v>
      </c>
    </row>
    <row r="30" spans="1:24" ht="227.25" customHeight="1">
      <c r="A30" s="571" t="s">
        <v>542</v>
      </c>
      <c r="B30" s="571" t="s">
        <v>1012</v>
      </c>
      <c r="C30" s="571" t="s">
        <v>1000</v>
      </c>
      <c r="D30" s="571" t="s">
        <v>1001</v>
      </c>
      <c r="E30" s="572" t="s">
        <v>1013</v>
      </c>
      <c r="F30" s="572" t="s">
        <v>1014</v>
      </c>
      <c r="G30" s="571" t="s">
        <v>834</v>
      </c>
      <c r="H30" s="572" t="s">
        <v>1015</v>
      </c>
      <c r="I30" s="572" t="s">
        <v>1016</v>
      </c>
      <c r="J30" s="571" t="s">
        <v>803</v>
      </c>
      <c r="K30" s="571" t="s">
        <v>861</v>
      </c>
      <c r="L30" s="571" t="s">
        <v>806</v>
      </c>
      <c r="M30" s="572" t="s">
        <v>850</v>
      </c>
      <c r="N30" s="571" t="s">
        <v>942</v>
      </c>
      <c r="O30" s="572" t="s">
        <v>1017</v>
      </c>
      <c r="P30" s="575" t="s">
        <v>1018</v>
      </c>
      <c r="Q30" s="572" t="s">
        <v>1008</v>
      </c>
      <c r="R30" s="573">
        <v>43466</v>
      </c>
      <c r="S30" s="573">
        <v>43830</v>
      </c>
      <c r="T30" s="574" t="s">
        <v>1019</v>
      </c>
      <c r="U30" s="576" t="s">
        <v>1020</v>
      </c>
      <c r="V30" s="538" t="s">
        <v>773</v>
      </c>
      <c r="W30" s="539">
        <v>1</v>
      </c>
      <c r="X30" s="540" t="s">
        <v>1021</v>
      </c>
    </row>
    <row r="31" spans="1:24" ht="227.25" customHeight="1">
      <c r="A31" s="571" t="s">
        <v>542</v>
      </c>
      <c r="B31" s="571" t="s">
        <v>999</v>
      </c>
      <c r="C31" s="571" t="s">
        <v>1000</v>
      </c>
      <c r="D31" s="571" t="s">
        <v>1001</v>
      </c>
      <c r="E31" s="572" t="s">
        <v>1022</v>
      </c>
      <c r="F31" s="572" t="s">
        <v>1023</v>
      </c>
      <c r="G31" s="571" t="s">
        <v>834</v>
      </c>
      <c r="H31" s="572" t="s">
        <v>1024</v>
      </c>
      <c r="I31" s="572" t="s">
        <v>1025</v>
      </c>
      <c r="J31" s="571" t="s">
        <v>803</v>
      </c>
      <c r="K31" s="571" t="s">
        <v>861</v>
      </c>
      <c r="L31" s="571" t="s">
        <v>806</v>
      </c>
      <c r="M31" s="572" t="s">
        <v>850</v>
      </c>
      <c r="N31" s="571" t="s">
        <v>942</v>
      </c>
      <c r="O31" s="572" t="s">
        <v>1026</v>
      </c>
      <c r="P31" s="572" t="s">
        <v>1027</v>
      </c>
      <c r="Q31" s="572" t="s">
        <v>1008</v>
      </c>
      <c r="R31" s="573">
        <v>43466</v>
      </c>
      <c r="S31" s="573">
        <v>43830</v>
      </c>
      <c r="T31" s="577" t="s">
        <v>1028</v>
      </c>
      <c r="U31" s="577" t="s">
        <v>1029</v>
      </c>
      <c r="V31" s="538" t="s">
        <v>773</v>
      </c>
      <c r="W31" s="539">
        <v>0.5</v>
      </c>
      <c r="X31" s="540" t="s">
        <v>1030</v>
      </c>
    </row>
    <row r="32" spans="1:24" ht="227.25" customHeight="1">
      <c r="A32" s="571" t="s">
        <v>542</v>
      </c>
      <c r="B32" s="571" t="s">
        <v>999</v>
      </c>
      <c r="C32" s="571" t="s">
        <v>1000</v>
      </c>
      <c r="D32" s="571" t="s">
        <v>1001</v>
      </c>
      <c r="E32" s="572" t="s">
        <v>1031</v>
      </c>
      <c r="F32" s="572" t="s">
        <v>1032</v>
      </c>
      <c r="G32" s="571" t="s">
        <v>834</v>
      </c>
      <c r="H32" s="572" t="s">
        <v>1033</v>
      </c>
      <c r="I32" s="572" t="s">
        <v>1034</v>
      </c>
      <c r="J32" s="571" t="s">
        <v>803</v>
      </c>
      <c r="K32" s="571" t="s">
        <v>861</v>
      </c>
      <c r="L32" s="571" t="s">
        <v>806</v>
      </c>
      <c r="M32" s="572" t="s">
        <v>1035</v>
      </c>
      <c r="N32" s="571" t="s">
        <v>806</v>
      </c>
      <c r="O32" s="572" t="s">
        <v>1036</v>
      </c>
      <c r="P32" s="572" t="s">
        <v>1037</v>
      </c>
      <c r="Q32" s="572" t="s">
        <v>1008</v>
      </c>
      <c r="R32" s="573">
        <v>43466</v>
      </c>
      <c r="S32" s="573">
        <v>43830</v>
      </c>
      <c r="T32" s="574" t="s">
        <v>1038</v>
      </c>
      <c r="U32" s="572" t="s">
        <v>1039</v>
      </c>
      <c r="V32" s="538" t="s">
        <v>773</v>
      </c>
      <c r="W32" s="539">
        <v>1</v>
      </c>
    </row>
    <row r="33" spans="1:24" ht="227.25" customHeight="1">
      <c r="A33" s="550" t="s">
        <v>543</v>
      </c>
      <c r="B33" s="550" t="s">
        <v>1040</v>
      </c>
      <c r="C33" s="550" t="s">
        <v>1041</v>
      </c>
      <c r="D33" s="550" t="s">
        <v>1042</v>
      </c>
      <c r="E33" s="551" t="s">
        <v>1043</v>
      </c>
      <c r="F33" s="551" t="s">
        <v>1044</v>
      </c>
      <c r="G33" s="550" t="s">
        <v>761</v>
      </c>
      <c r="H33" s="578" t="s">
        <v>1045</v>
      </c>
      <c r="I33" s="579" t="s">
        <v>1046</v>
      </c>
      <c r="J33" s="550" t="s">
        <v>790</v>
      </c>
      <c r="K33" s="550" t="s">
        <v>838</v>
      </c>
      <c r="L33" s="550" t="s">
        <v>766</v>
      </c>
      <c r="M33" s="551" t="s">
        <v>767</v>
      </c>
      <c r="N33" s="550" t="s">
        <v>768</v>
      </c>
      <c r="O33" s="578" t="s">
        <v>1047</v>
      </c>
      <c r="P33" s="578" t="s">
        <v>1048</v>
      </c>
      <c r="Q33" s="551" t="s">
        <v>1041</v>
      </c>
      <c r="R33" s="552">
        <v>43466</v>
      </c>
      <c r="S33" s="552">
        <v>43830</v>
      </c>
      <c r="T33" s="551" t="s">
        <v>1049</v>
      </c>
      <c r="U33" s="553" t="s">
        <v>1050</v>
      </c>
      <c r="V33" s="538" t="s">
        <v>773</v>
      </c>
      <c r="W33" s="539">
        <v>1</v>
      </c>
    </row>
    <row r="34" spans="1:24" ht="327" customHeight="1">
      <c r="A34" s="550" t="s">
        <v>543</v>
      </c>
      <c r="B34" s="550" t="s">
        <v>1040</v>
      </c>
      <c r="C34" s="550" t="s">
        <v>1041</v>
      </c>
      <c r="D34" s="550" t="s">
        <v>1042</v>
      </c>
      <c r="E34" s="578" t="s">
        <v>1051</v>
      </c>
      <c r="F34" s="578" t="s">
        <v>1052</v>
      </c>
      <c r="G34" s="550" t="s">
        <v>761</v>
      </c>
      <c r="H34" s="578" t="s">
        <v>1053</v>
      </c>
      <c r="I34" s="578" t="s">
        <v>1054</v>
      </c>
      <c r="J34" s="578" t="s">
        <v>790</v>
      </c>
      <c r="K34" s="550" t="s">
        <v>838</v>
      </c>
      <c r="L34" s="550" t="s">
        <v>766</v>
      </c>
      <c r="M34" s="551" t="s">
        <v>767</v>
      </c>
      <c r="N34" s="550" t="s">
        <v>768</v>
      </c>
      <c r="O34" s="551" t="s">
        <v>1055</v>
      </c>
      <c r="P34" s="578" t="s">
        <v>1056</v>
      </c>
      <c r="Q34" s="551" t="s">
        <v>1041</v>
      </c>
      <c r="R34" s="552">
        <v>43466</v>
      </c>
      <c r="S34" s="552">
        <v>43830</v>
      </c>
      <c r="T34" s="551" t="s">
        <v>1057</v>
      </c>
      <c r="U34" s="553" t="s">
        <v>1058</v>
      </c>
      <c r="V34" s="538" t="s">
        <v>773</v>
      </c>
      <c r="W34" s="539">
        <v>1</v>
      </c>
    </row>
    <row r="35" spans="1:24" ht="409.5" customHeight="1">
      <c r="A35" s="550" t="s">
        <v>543</v>
      </c>
      <c r="B35" s="550" t="s">
        <v>1040</v>
      </c>
      <c r="C35" s="550" t="s">
        <v>1041</v>
      </c>
      <c r="D35" s="550" t="s">
        <v>1042</v>
      </c>
      <c r="E35" s="550" t="s">
        <v>1059</v>
      </c>
      <c r="F35" s="550" t="s">
        <v>1060</v>
      </c>
      <c r="G35" s="550" t="s">
        <v>834</v>
      </c>
      <c r="H35" s="550" t="s">
        <v>1061</v>
      </c>
      <c r="I35" s="578" t="s">
        <v>1062</v>
      </c>
      <c r="J35" s="550" t="s">
        <v>837</v>
      </c>
      <c r="K35" s="550" t="s">
        <v>765</v>
      </c>
      <c r="L35" s="550" t="s">
        <v>805</v>
      </c>
      <c r="M35" s="551" t="s">
        <v>1063</v>
      </c>
      <c r="N35" s="550" t="s">
        <v>806</v>
      </c>
      <c r="O35" s="551" t="s">
        <v>1064</v>
      </c>
      <c r="P35" s="551" t="s">
        <v>1065</v>
      </c>
      <c r="Q35" s="551" t="s">
        <v>1041</v>
      </c>
      <c r="R35" s="552">
        <v>43466</v>
      </c>
      <c r="S35" s="552">
        <v>43830</v>
      </c>
      <c r="T35" s="580" t="s">
        <v>1066</v>
      </c>
      <c r="U35" s="553" t="s">
        <v>1067</v>
      </c>
      <c r="V35" s="538" t="s">
        <v>773</v>
      </c>
      <c r="W35" s="539" t="s">
        <v>708</v>
      </c>
      <c r="X35" s="540" t="s">
        <v>1068</v>
      </c>
    </row>
    <row r="36" spans="1:24" ht="318.75" customHeight="1">
      <c r="A36" s="581" t="s">
        <v>544</v>
      </c>
      <c r="B36" s="581" t="s">
        <v>1069</v>
      </c>
      <c r="C36" s="581" t="s">
        <v>1070</v>
      </c>
      <c r="D36" s="581" t="s">
        <v>377</v>
      </c>
      <c r="E36" s="582" t="s">
        <v>1071</v>
      </c>
      <c r="F36" s="582" t="s">
        <v>1072</v>
      </c>
      <c r="G36" s="581" t="s">
        <v>816</v>
      </c>
      <c r="H36" s="582" t="s">
        <v>1073</v>
      </c>
      <c r="I36" s="582" t="s">
        <v>1074</v>
      </c>
      <c r="J36" s="581" t="s">
        <v>1075</v>
      </c>
      <c r="K36" s="581" t="s">
        <v>838</v>
      </c>
      <c r="L36" s="581" t="s">
        <v>766</v>
      </c>
      <c r="M36" s="582" t="s">
        <v>819</v>
      </c>
      <c r="N36" s="581" t="s">
        <v>768</v>
      </c>
      <c r="O36" s="582" t="s">
        <v>1076</v>
      </c>
      <c r="P36" s="582" t="s">
        <v>1077</v>
      </c>
      <c r="Q36" s="582" t="s">
        <v>1078</v>
      </c>
      <c r="R36" s="583">
        <v>43497</v>
      </c>
      <c r="S36" s="583">
        <v>43830</v>
      </c>
      <c r="T36" s="582" t="s">
        <v>1079</v>
      </c>
      <c r="U36" s="582" t="s">
        <v>1080</v>
      </c>
      <c r="V36" s="538" t="s">
        <v>773</v>
      </c>
      <c r="W36" s="539">
        <v>0.87</v>
      </c>
      <c r="X36" s="540" t="s">
        <v>1081</v>
      </c>
    </row>
    <row r="37" spans="1:24" ht="227.25" customHeight="1">
      <c r="A37" s="581" t="s">
        <v>544</v>
      </c>
      <c r="B37" s="581" t="s">
        <v>1069</v>
      </c>
      <c r="C37" s="581" t="s">
        <v>1070</v>
      </c>
      <c r="D37" s="581" t="s">
        <v>377</v>
      </c>
      <c r="E37" s="582" t="s">
        <v>1082</v>
      </c>
      <c r="F37" s="582" t="s">
        <v>1083</v>
      </c>
      <c r="G37" s="581" t="s">
        <v>761</v>
      </c>
      <c r="H37" s="582" t="s">
        <v>1084</v>
      </c>
      <c r="I37" s="582" t="s">
        <v>1085</v>
      </c>
      <c r="J37" s="581" t="s">
        <v>837</v>
      </c>
      <c r="K37" s="581" t="s">
        <v>838</v>
      </c>
      <c r="L37" s="581" t="s">
        <v>976</v>
      </c>
      <c r="M37" s="582" t="s">
        <v>828</v>
      </c>
      <c r="N37" s="581" t="s">
        <v>768</v>
      </c>
      <c r="O37" s="582" t="s">
        <v>1086</v>
      </c>
      <c r="P37" s="582" t="s">
        <v>1087</v>
      </c>
      <c r="Q37" s="582" t="s">
        <v>1078</v>
      </c>
      <c r="R37" s="583">
        <v>43497</v>
      </c>
      <c r="S37" s="583">
        <v>43830</v>
      </c>
      <c r="T37" s="582" t="s">
        <v>1088</v>
      </c>
      <c r="U37" s="582" t="s">
        <v>1089</v>
      </c>
      <c r="V37" s="538" t="s">
        <v>773</v>
      </c>
      <c r="W37" s="539">
        <v>1</v>
      </c>
    </row>
    <row r="38" spans="1:24" ht="227.25" customHeight="1">
      <c r="A38" s="581" t="s">
        <v>544</v>
      </c>
      <c r="B38" s="581" t="s">
        <v>1069</v>
      </c>
      <c r="C38" s="581" t="s">
        <v>1070</v>
      </c>
      <c r="D38" s="581" t="s">
        <v>377</v>
      </c>
      <c r="E38" s="582" t="s">
        <v>1090</v>
      </c>
      <c r="F38" s="582" t="s">
        <v>1091</v>
      </c>
      <c r="G38" s="581" t="s">
        <v>834</v>
      </c>
      <c r="H38" s="582" t="s">
        <v>1092</v>
      </c>
      <c r="I38" s="582" t="s">
        <v>1093</v>
      </c>
      <c r="J38" s="581" t="s">
        <v>803</v>
      </c>
      <c r="K38" s="581" t="s">
        <v>765</v>
      </c>
      <c r="L38" s="581" t="s">
        <v>985</v>
      </c>
      <c r="M38" s="582" t="s">
        <v>819</v>
      </c>
      <c r="N38" s="581" t="s">
        <v>806</v>
      </c>
      <c r="O38" s="582" t="s">
        <v>1094</v>
      </c>
      <c r="P38" s="582" t="s">
        <v>1077</v>
      </c>
      <c r="Q38" s="582" t="s">
        <v>1078</v>
      </c>
      <c r="R38" s="583">
        <v>43556</v>
      </c>
      <c r="S38" s="583">
        <v>43830</v>
      </c>
      <c r="T38" s="582" t="s">
        <v>1079</v>
      </c>
      <c r="U38" s="582" t="s">
        <v>1095</v>
      </c>
      <c r="V38" s="538" t="s">
        <v>773</v>
      </c>
      <c r="W38" s="539">
        <v>0.87</v>
      </c>
      <c r="X38" s="540" t="s">
        <v>1081</v>
      </c>
    </row>
    <row r="39" spans="1:24" ht="227.25" customHeight="1">
      <c r="A39" s="584" t="s">
        <v>545</v>
      </c>
      <c r="B39" s="584" t="s">
        <v>1096</v>
      </c>
      <c r="C39" s="584" t="s">
        <v>1097</v>
      </c>
      <c r="D39" s="584" t="s">
        <v>577</v>
      </c>
      <c r="E39" s="585" t="s">
        <v>1098</v>
      </c>
      <c r="F39" s="585" t="s">
        <v>1099</v>
      </c>
      <c r="G39" s="584" t="s">
        <v>962</v>
      </c>
      <c r="H39" s="585" t="s">
        <v>1100</v>
      </c>
      <c r="I39" s="585" t="s">
        <v>1101</v>
      </c>
      <c r="J39" s="584" t="s">
        <v>837</v>
      </c>
      <c r="K39" s="584" t="s">
        <v>765</v>
      </c>
      <c r="L39" s="584" t="s">
        <v>976</v>
      </c>
      <c r="M39" s="585" t="s">
        <v>850</v>
      </c>
      <c r="N39" s="584" t="s">
        <v>791</v>
      </c>
      <c r="O39" s="585" t="s">
        <v>1102</v>
      </c>
      <c r="P39" s="585" t="s">
        <v>1103</v>
      </c>
      <c r="Q39" s="585" t="s">
        <v>1104</v>
      </c>
      <c r="R39" s="586">
        <v>43466</v>
      </c>
      <c r="S39" s="586">
        <v>43830</v>
      </c>
      <c r="T39" s="585" t="s">
        <v>1105</v>
      </c>
      <c r="U39" s="585" t="s">
        <v>1106</v>
      </c>
      <c r="V39" s="538" t="s">
        <v>773</v>
      </c>
      <c r="W39" s="539">
        <v>1</v>
      </c>
    </row>
    <row r="40" spans="1:24" ht="227.25" customHeight="1">
      <c r="A40" s="584" t="s">
        <v>545</v>
      </c>
      <c r="B40" s="584" t="s">
        <v>1107</v>
      </c>
      <c r="C40" s="584" t="s">
        <v>1097</v>
      </c>
      <c r="D40" s="584" t="s">
        <v>577</v>
      </c>
      <c r="E40" s="585" t="s">
        <v>1108</v>
      </c>
      <c r="F40" s="585" t="s">
        <v>1109</v>
      </c>
      <c r="G40" s="584" t="s">
        <v>761</v>
      </c>
      <c r="H40" s="585" t="s">
        <v>1110</v>
      </c>
      <c r="I40" s="585" t="s">
        <v>1111</v>
      </c>
      <c r="J40" s="584" t="s">
        <v>764</v>
      </c>
      <c r="K40" s="584" t="s">
        <v>804</v>
      </c>
      <c r="L40" s="584" t="s">
        <v>768</v>
      </c>
      <c r="M40" s="585" t="s">
        <v>850</v>
      </c>
      <c r="N40" s="584" t="s">
        <v>791</v>
      </c>
      <c r="O40" s="585" t="s">
        <v>1112</v>
      </c>
      <c r="P40" s="585" t="s">
        <v>1113</v>
      </c>
      <c r="Q40" s="585" t="s">
        <v>1114</v>
      </c>
      <c r="R40" s="586">
        <v>43466</v>
      </c>
      <c r="S40" s="586">
        <v>43830</v>
      </c>
      <c r="T40" s="585" t="s">
        <v>1115</v>
      </c>
      <c r="U40" s="585" t="s">
        <v>1116</v>
      </c>
      <c r="V40" s="538" t="s">
        <v>773</v>
      </c>
      <c r="W40" s="539">
        <v>1</v>
      </c>
    </row>
    <row r="41" spans="1:24" ht="227.25" customHeight="1">
      <c r="A41" s="584" t="s">
        <v>545</v>
      </c>
      <c r="B41" s="584" t="s">
        <v>1117</v>
      </c>
      <c r="C41" s="584" t="s">
        <v>1097</v>
      </c>
      <c r="D41" s="584" t="s">
        <v>577</v>
      </c>
      <c r="E41" s="585" t="s">
        <v>1118</v>
      </c>
      <c r="F41" s="585" t="s">
        <v>1119</v>
      </c>
      <c r="G41" s="584" t="s">
        <v>962</v>
      </c>
      <c r="H41" s="585" t="s">
        <v>1120</v>
      </c>
      <c r="I41" s="585" t="s">
        <v>1121</v>
      </c>
      <c r="J41" s="584" t="s">
        <v>790</v>
      </c>
      <c r="K41" s="584" t="s">
        <v>765</v>
      </c>
      <c r="L41" s="584" t="s">
        <v>768</v>
      </c>
      <c r="M41" s="585" t="s">
        <v>850</v>
      </c>
      <c r="N41" s="584" t="s">
        <v>942</v>
      </c>
      <c r="O41" s="585" t="s">
        <v>1122</v>
      </c>
      <c r="P41" s="585" t="s">
        <v>1123</v>
      </c>
      <c r="Q41" s="585" t="s">
        <v>1124</v>
      </c>
      <c r="R41" s="586">
        <v>43466</v>
      </c>
      <c r="S41" s="586">
        <v>43830</v>
      </c>
      <c r="T41" s="585" t="s">
        <v>1125</v>
      </c>
      <c r="U41" s="585" t="s">
        <v>1126</v>
      </c>
      <c r="V41" s="538" t="s">
        <v>773</v>
      </c>
      <c r="W41" s="539">
        <v>1</v>
      </c>
    </row>
    <row r="42" spans="1:24" ht="296.25" customHeight="1">
      <c r="A42" s="584" t="s">
        <v>545</v>
      </c>
      <c r="B42" s="584" t="s">
        <v>1127</v>
      </c>
      <c r="C42" s="584" t="s">
        <v>1097</v>
      </c>
      <c r="D42" s="584" t="s">
        <v>577</v>
      </c>
      <c r="E42" s="585" t="s">
        <v>1128</v>
      </c>
      <c r="F42" s="585" t="s">
        <v>1129</v>
      </c>
      <c r="G42" s="584" t="s">
        <v>962</v>
      </c>
      <c r="H42" s="585" t="s">
        <v>1130</v>
      </c>
      <c r="I42" s="585" t="s">
        <v>1131</v>
      </c>
      <c r="J42" s="584" t="s">
        <v>837</v>
      </c>
      <c r="K42" s="584" t="s">
        <v>804</v>
      </c>
      <c r="L42" s="584" t="s">
        <v>806</v>
      </c>
      <c r="M42" s="585" t="s">
        <v>767</v>
      </c>
      <c r="N42" s="584" t="s">
        <v>942</v>
      </c>
      <c r="O42" s="585" t="s">
        <v>1132</v>
      </c>
      <c r="P42" s="585" t="s">
        <v>1133</v>
      </c>
      <c r="Q42" s="585" t="s">
        <v>1134</v>
      </c>
      <c r="R42" s="586">
        <v>43466</v>
      </c>
      <c r="S42" s="586">
        <v>43830</v>
      </c>
      <c r="T42" s="585" t="s">
        <v>1135</v>
      </c>
      <c r="U42" s="585" t="s">
        <v>1136</v>
      </c>
      <c r="V42" s="538" t="s">
        <v>773</v>
      </c>
      <c r="W42" s="539">
        <v>1</v>
      </c>
    </row>
    <row r="43" spans="1:24" ht="227.25" customHeight="1">
      <c r="A43" s="554" t="s">
        <v>546</v>
      </c>
      <c r="B43" s="554" t="s">
        <v>1137</v>
      </c>
      <c r="C43" s="554" t="s">
        <v>1070</v>
      </c>
      <c r="D43" s="554" t="s">
        <v>377</v>
      </c>
      <c r="E43" s="553" t="s">
        <v>1138</v>
      </c>
      <c r="F43" s="553" t="s">
        <v>1139</v>
      </c>
      <c r="G43" s="554" t="s">
        <v>800</v>
      </c>
      <c r="H43" s="553" t="s">
        <v>1140</v>
      </c>
      <c r="I43" s="553" t="s">
        <v>1141</v>
      </c>
      <c r="J43" s="554" t="s">
        <v>837</v>
      </c>
      <c r="K43" s="554" t="s">
        <v>765</v>
      </c>
      <c r="L43" s="554" t="s">
        <v>766</v>
      </c>
      <c r="M43" s="553" t="s">
        <v>943</v>
      </c>
      <c r="N43" s="554" t="s">
        <v>806</v>
      </c>
      <c r="O43" s="553" t="s">
        <v>1142</v>
      </c>
      <c r="P43" s="553" t="s">
        <v>1143</v>
      </c>
      <c r="Q43" s="553" t="s">
        <v>1144</v>
      </c>
      <c r="R43" s="555">
        <v>43497</v>
      </c>
      <c r="S43" s="555">
        <v>43830</v>
      </c>
      <c r="T43" s="553" t="s">
        <v>1145</v>
      </c>
      <c r="U43" s="553" t="s">
        <v>1146</v>
      </c>
      <c r="V43" s="538" t="s">
        <v>773</v>
      </c>
      <c r="W43" s="539">
        <v>0.98</v>
      </c>
    </row>
    <row r="44" spans="1:24" ht="300">
      <c r="A44" s="554" t="s">
        <v>546</v>
      </c>
      <c r="B44" s="554" t="s">
        <v>1137</v>
      </c>
      <c r="C44" s="554" t="s">
        <v>1070</v>
      </c>
      <c r="D44" s="554" t="s">
        <v>377</v>
      </c>
      <c r="E44" s="553" t="s">
        <v>1147</v>
      </c>
      <c r="F44" s="553" t="s">
        <v>1148</v>
      </c>
      <c r="G44" s="554" t="s">
        <v>761</v>
      </c>
      <c r="H44" s="553" t="s">
        <v>1149</v>
      </c>
      <c r="I44" s="553" t="s">
        <v>1150</v>
      </c>
      <c r="J44" s="554" t="s">
        <v>764</v>
      </c>
      <c r="K44" s="554" t="s">
        <v>1151</v>
      </c>
      <c r="L44" s="554" t="s">
        <v>766</v>
      </c>
      <c r="M44" s="553" t="s">
        <v>943</v>
      </c>
      <c r="N44" s="554" t="s">
        <v>806</v>
      </c>
      <c r="O44" s="553" t="s">
        <v>1152</v>
      </c>
      <c r="P44" s="553" t="s">
        <v>1153</v>
      </c>
      <c r="Q44" s="553" t="s">
        <v>1154</v>
      </c>
      <c r="R44" s="555">
        <v>43556</v>
      </c>
      <c r="S44" s="555">
        <v>43830</v>
      </c>
      <c r="T44" s="553" t="s">
        <v>1155</v>
      </c>
      <c r="U44" s="553" t="s">
        <v>1156</v>
      </c>
      <c r="V44" s="538" t="s">
        <v>773</v>
      </c>
      <c r="W44" s="539">
        <v>1</v>
      </c>
    </row>
    <row r="45" spans="1:24" ht="227.25" customHeight="1">
      <c r="A45" s="581" t="s">
        <v>547</v>
      </c>
      <c r="B45" s="581" t="s">
        <v>1157</v>
      </c>
      <c r="C45" s="581" t="s">
        <v>1070</v>
      </c>
      <c r="D45" s="581" t="s">
        <v>377</v>
      </c>
      <c r="E45" s="582" t="s">
        <v>1158</v>
      </c>
      <c r="F45" s="582" t="s">
        <v>1159</v>
      </c>
      <c r="G45" s="581" t="s">
        <v>816</v>
      </c>
      <c r="H45" s="582" t="s">
        <v>1160</v>
      </c>
      <c r="I45" s="582" t="s">
        <v>1161</v>
      </c>
      <c r="J45" s="581" t="s">
        <v>837</v>
      </c>
      <c r="K45" s="581" t="s">
        <v>765</v>
      </c>
      <c r="L45" s="581" t="s">
        <v>1162</v>
      </c>
      <c r="M45" s="582" t="s">
        <v>1163</v>
      </c>
      <c r="N45" s="581" t="s">
        <v>1162</v>
      </c>
      <c r="O45" s="582" t="s">
        <v>1164</v>
      </c>
      <c r="P45" s="582" t="s">
        <v>1165</v>
      </c>
      <c r="Q45" s="582" t="s">
        <v>1166</v>
      </c>
      <c r="R45" s="583">
        <v>43497</v>
      </c>
      <c r="S45" s="583">
        <v>43646</v>
      </c>
      <c r="T45" s="582" t="s">
        <v>1167</v>
      </c>
      <c r="U45" s="587" t="s">
        <v>1168</v>
      </c>
      <c r="V45" s="538" t="s">
        <v>773</v>
      </c>
      <c r="W45" s="539">
        <v>1</v>
      </c>
    </row>
    <row r="46" spans="1:24" ht="227.25" customHeight="1">
      <c r="A46" s="581" t="s">
        <v>547</v>
      </c>
      <c r="B46" s="581" t="s">
        <v>1169</v>
      </c>
      <c r="C46" s="581" t="s">
        <v>1070</v>
      </c>
      <c r="D46" s="581" t="s">
        <v>377</v>
      </c>
      <c r="E46" s="582" t="s">
        <v>1170</v>
      </c>
      <c r="F46" s="582" t="s">
        <v>1171</v>
      </c>
      <c r="G46" s="581" t="s">
        <v>834</v>
      </c>
      <c r="H46" s="582" t="s">
        <v>1172</v>
      </c>
      <c r="I46" s="582" t="s">
        <v>1173</v>
      </c>
      <c r="J46" s="581" t="s">
        <v>803</v>
      </c>
      <c r="K46" s="581" t="s">
        <v>804</v>
      </c>
      <c r="L46" s="581" t="s">
        <v>805</v>
      </c>
      <c r="M46" s="582" t="s">
        <v>819</v>
      </c>
      <c r="N46" s="581" t="s">
        <v>942</v>
      </c>
      <c r="O46" s="582" t="s">
        <v>1174</v>
      </c>
      <c r="P46" s="582" t="s">
        <v>1175</v>
      </c>
      <c r="Q46" s="582" t="s">
        <v>1166</v>
      </c>
      <c r="R46" s="583">
        <v>43466</v>
      </c>
      <c r="S46" s="583">
        <v>43830</v>
      </c>
      <c r="T46" s="582" t="s">
        <v>1176</v>
      </c>
      <c r="U46" s="582" t="s">
        <v>1177</v>
      </c>
      <c r="V46" s="538" t="s">
        <v>773</v>
      </c>
      <c r="W46" s="539">
        <v>1</v>
      </c>
    </row>
    <row r="47" spans="1:24" ht="227.25" customHeight="1">
      <c r="A47" s="581" t="s">
        <v>547</v>
      </c>
      <c r="B47" s="581" t="s">
        <v>1178</v>
      </c>
      <c r="C47" s="581" t="s">
        <v>1070</v>
      </c>
      <c r="D47" s="581" t="s">
        <v>377</v>
      </c>
      <c r="E47" s="582" t="s">
        <v>1179</v>
      </c>
      <c r="F47" s="582" t="s">
        <v>1180</v>
      </c>
      <c r="G47" s="581" t="s">
        <v>834</v>
      </c>
      <c r="H47" s="582" t="s">
        <v>1181</v>
      </c>
      <c r="I47" s="582" t="s">
        <v>1182</v>
      </c>
      <c r="J47" s="581" t="s">
        <v>803</v>
      </c>
      <c r="K47" s="581" t="s">
        <v>765</v>
      </c>
      <c r="L47" s="581" t="s">
        <v>985</v>
      </c>
      <c r="M47" s="582" t="s">
        <v>767</v>
      </c>
      <c r="N47" s="581" t="s">
        <v>985</v>
      </c>
      <c r="O47" s="582" t="s">
        <v>1183</v>
      </c>
      <c r="P47" s="582" t="s">
        <v>1184</v>
      </c>
      <c r="Q47" s="582" t="s">
        <v>1166</v>
      </c>
      <c r="R47" s="583">
        <v>43466</v>
      </c>
      <c r="S47" s="583">
        <v>43800</v>
      </c>
      <c r="T47" s="582" t="s">
        <v>1185</v>
      </c>
      <c r="U47" s="582" t="s">
        <v>1186</v>
      </c>
      <c r="V47" s="538" t="s">
        <v>773</v>
      </c>
      <c r="W47" s="539">
        <v>1</v>
      </c>
    </row>
    <row r="48" spans="1:24" ht="227.25" customHeight="1">
      <c r="A48" s="588" t="s">
        <v>548</v>
      </c>
      <c r="B48" s="588" t="s">
        <v>1187</v>
      </c>
      <c r="C48" s="588" t="s">
        <v>1041</v>
      </c>
      <c r="D48" s="588" t="s">
        <v>1042</v>
      </c>
      <c r="E48" s="588" t="s">
        <v>1188</v>
      </c>
      <c r="F48" s="589" t="s">
        <v>1189</v>
      </c>
      <c r="G48" s="588" t="s">
        <v>761</v>
      </c>
      <c r="H48" s="589" t="s">
        <v>1190</v>
      </c>
      <c r="I48" s="589" t="s">
        <v>1191</v>
      </c>
      <c r="J48" s="588" t="s">
        <v>790</v>
      </c>
      <c r="K48" s="588" t="s">
        <v>765</v>
      </c>
      <c r="L48" s="588" t="s">
        <v>768</v>
      </c>
      <c r="M48" s="589" t="s">
        <v>1192</v>
      </c>
      <c r="N48" s="588" t="s">
        <v>791</v>
      </c>
      <c r="O48" s="589" t="s">
        <v>1193</v>
      </c>
      <c r="P48" s="589" t="s">
        <v>1194</v>
      </c>
      <c r="Q48" s="589" t="s">
        <v>1041</v>
      </c>
      <c r="R48" s="590">
        <v>43466</v>
      </c>
      <c r="S48" s="590">
        <v>43830</v>
      </c>
      <c r="T48" s="591" t="s">
        <v>1195</v>
      </c>
      <c r="U48" s="592" t="s">
        <v>1196</v>
      </c>
      <c r="V48" s="538" t="s">
        <v>773</v>
      </c>
      <c r="W48" s="539">
        <v>1</v>
      </c>
    </row>
    <row r="49" spans="1:23" ht="409.5" customHeight="1">
      <c r="A49" s="588" t="s">
        <v>548</v>
      </c>
      <c r="B49" s="588" t="s">
        <v>1187</v>
      </c>
      <c r="C49" s="588" t="s">
        <v>1041</v>
      </c>
      <c r="D49" s="588" t="s">
        <v>1042</v>
      </c>
      <c r="E49" s="593" t="s">
        <v>1197</v>
      </c>
      <c r="F49" s="589" t="s">
        <v>1198</v>
      </c>
      <c r="G49" s="588" t="s">
        <v>834</v>
      </c>
      <c r="H49" s="589" t="s">
        <v>1199</v>
      </c>
      <c r="I49" s="589" t="s">
        <v>1200</v>
      </c>
      <c r="J49" s="588" t="s">
        <v>1201</v>
      </c>
      <c r="K49" s="588" t="s">
        <v>804</v>
      </c>
      <c r="L49" s="588" t="s">
        <v>805</v>
      </c>
      <c r="M49" s="589" t="s">
        <v>935</v>
      </c>
      <c r="N49" s="588" t="s">
        <v>805</v>
      </c>
      <c r="O49" s="594" t="s">
        <v>1202</v>
      </c>
      <c r="P49" s="595" t="s">
        <v>1203</v>
      </c>
      <c r="Q49" s="589" t="s">
        <v>1041</v>
      </c>
      <c r="R49" s="590">
        <v>43466</v>
      </c>
      <c r="S49" s="590">
        <v>43830</v>
      </c>
      <c r="T49" s="591" t="s">
        <v>1204</v>
      </c>
      <c r="U49" s="592" t="s">
        <v>1205</v>
      </c>
      <c r="V49" s="538" t="s">
        <v>773</v>
      </c>
      <c r="W49" s="539">
        <v>1</v>
      </c>
    </row>
    <row r="50" spans="1:23" ht="339" customHeight="1">
      <c r="A50" s="588" t="s">
        <v>548</v>
      </c>
      <c r="B50" s="588" t="s">
        <v>1206</v>
      </c>
      <c r="C50" s="588" t="s">
        <v>1041</v>
      </c>
      <c r="D50" s="588" t="s">
        <v>1042</v>
      </c>
      <c r="E50" s="596" t="s">
        <v>1207</v>
      </c>
      <c r="F50" s="593" t="s">
        <v>1208</v>
      </c>
      <c r="G50" s="588" t="s">
        <v>834</v>
      </c>
      <c r="H50" s="588" t="s">
        <v>1209</v>
      </c>
      <c r="I50" s="588" t="s">
        <v>1191</v>
      </c>
      <c r="J50" s="588" t="s">
        <v>1201</v>
      </c>
      <c r="K50" s="588" t="s">
        <v>804</v>
      </c>
      <c r="L50" s="588" t="s">
        <v>805</v>
      </c>
      <c r="M50" s="588" t="s">
        <v>943</v>
      </c>
      <c r="N50" s="588" t="s">
        <v>805</v>
      </c>
      <c r="O50" s="596" t="s">
        <v>1210</v>
      </c>
      <c r="P50" s="596" t="s">
        <v>1211</v>
      </c>
      <c r="Q50" s="597" t="s">
        <v>1041</v>
      </c>
      <c r="R50" s="598">
        <v>43466</v>
      </c>
      <c r="S50" s="598">
        <v>43830</v>
      </c>
      <c r="T50" s="599" t="s">
        <v>1212</v>
      </c>
      <c r="U50" s="596" t="s">
        <v>1213</v>
      </c>
      <c r="V50" s="567" t="s">
        <v>773</v>
      </c>
      <c r="W50" s="539">
        <v>1</v>
      </c>
    </row>
    <row r="51" spans="1:23" ht="227.25" customHeight="1">
      <c r="A51" s="533" t="s">
        <v>1214</v>
      </c>
      <c r="B51" s="533" t="s">
        <v>1215</v>
      </c>
      <c r="C51" s="533" t="s">
        <v>1216</v>
      </c>
      <c r="D51" s="533" t="s">
        <v>1217</v>
      </c>
      <c r="E51" s="534" t="s">
        <v>1218</v>
      </c>
      <c r="F51" s="534" t="s">
        <v>1219</v>
      </c>
      <c r="G51" s="533" t="s">
        <v>761</v>
      </c>
      <c r="H51" s="534" t="s">
        <v>1220</v>
      </c>
      <c r="I51" s="534" t="s">
        <v>1221</v>
      </c>
      <c r="J51" s="533" t="s">
        <v>764</v>
      </c>
      <c r="K51" s="533" t="s">
        <v>838</v>
      </c>
      <c r="L51" s="533" t="s">
        <v>766</v>
      </c>
      <c r="M51" s="535" t="s">
        <v>850</v>
      </c>
      <c r="N51" s="533" t="s">
        <v>791</v>
      </c>
      <c r="O51" s="534" t="s">
        <v>1222</v>
      </c>
      <c r="P51" s="535" t="s">
        <v>1223</v>
      </c>
      <c r="Q51" s="535" t="s">
        <v>1224</v>
      </c>
      <c r="R51" s="536">
        <v>43480</v>
      </c>
      <c r="S51" s="536">
        <v>43830</v>
      </c>
      <c r="T51" s="600">
        <f>(0.66+1+1)/3</f>
        <v>0.88666666666666671</v>
      </c>
      <c r="U51" s="601" t="s">
        <v>1225</v>
      </c>
      <c r="V51" s="538" t="s">
        <v>773</v>
      </c>
      <c r="W51" s="539">
        <v>0.66</v>
      </c>
    </row>
    <row r="52" spans="1:23" ht="227.25" customHeight="1">
      <c r="A52" s="533" t="s">
        <v>1214</v>
      </c>
      <c r="B52" s="533" t="s">
        <v>1226</v>
      </c>
      <c r="C52" s="533" t="s">
        <v>1216</v>
      </c>
      <c r="D52" s="533" t="s">
        <v>1217</v>
      </c>
      <c r="E52" s="534" t="s">
        <v>1227</v>
      </c>
      <c r="F52" s="534" t="s">
        <v>1228</v>
      </c>
      <c r="G52" s="533" t="s">
        <v>761</v>
      </c>
      <c r="H52" s="534" t="s">
        <v>1229</v>
      </c>
      <c r="I52" s="534" t="s">
        <v>1230</v>
      </c>
      <c r="J52" s="533" t="s">
        <v>764</v>
      </c>
      <c r="K52" s="533" t="s">
        <v>838</v>
      </c>
      <c r="L52" s="533" t="s">
        <v>766</v>
      </c>
      <c r="M52" s="534" t="s">
        <v>850</v>
      </c>
      <c r="N52" s="533" t="s">
        <v>791</v>
      </c>
      <c r="O52" s="534" t="s">
        <v>1231</v>
      </c>
      <c r="P52" s="535" t="s">
        <v>1232</v>
      </c>
      <c r="Q52" s="535" t="s">
        <v>1224</v>
      </c>
      <c r="R52" s="536">
        <v>43480</v>
      </c>
      <c r="S52" s="536">
        <v>43830</v>
      </c>
      <c r="T52" s="600">
        <v>1</v>
      </c>
      <c r="U52" s="601" t="s">
        <v>1233</v>
      </c>
      <c r="V52" s="538" t="s">
        <v>773</v>
      </c>
      <c r="W52" s="539">
        <v>1</v>
      </c>
    </row>
    <row r="53" spans="1:23" ht="227.25" customHeight="1">
      <c r="A53" s="533" t="s">
        <v>1214</v>
      </c>
      <c r="B53" s="533" t="s">
        <v>1234</v>
      </c>
      <c r="C53" s="533" t="s">
        <v>1216</v>
      </c>
      <c r="D53" s="533" t="s">
        <v>1217</v>
      </c>
      <c r="E53" s="534" t="s">
        <v>1235</v>
      </c>
      <c r="F53" s="534" t="s">
        <v>1236</v>
      </c>
      <c r="G53" s="533" t="s">
        <v>834</v>
      </c>
      <c r="H53" s="602" t="s">
        <v>1237</v>
      </c>
      <c r="I53" s="534" t="s">
        <v>1238</v>
      </c>
      <c r="J53" s="533" t="s">
        <v>1201</v>
      </c>
      <c r="K53" s="533" t="s">
        <v>765</v>
      </c>
      <c r="L53" s="533" t="s">
        <v>976</v>
      </c>
      <c r="M53" s="534" t="s">
        <v>1035</v>
      </c>
      <c r="N53" s="533" t="s">
        <v>764</v>
      </c>
      <c r="O53" s="534" t="s">
        <v>1239</v>
      </c>
      <c r="P53" s="535" t="s">
        <v>1240</v>
      </c>
      <c r="Q53" s="535" t="s">
        <v>1224</v>
      </c>
      <c r="R53" s="536">
        <v>43480</v>
      </c>
      <c r="S53" s="536">
        <v>43830</v>
      </c>
      <c r="T53" s="600">
        <v>0.6</v>
      </c>
      <c r="U53" s="601" t="s">
        <v>1241</v>
      </c>
      <c r="V53" s="538" t="s">
        <v>773</v>
      </c>
      <c r="W53" s="539">
        <v>1</v>
      </c>
    </row>
    <row r="54" spans="1:23" ht="227.25" customHeight="1">
      <c r="A54" s="603" t="s">
        <v>550</v>
      </c>
      <c r="B54" s="603" t="s">
        <v>1242</v>
      </c>
      <c r="C54" s="603" t="s">
        <v>1041</v>
      </c>
      <c r="D54" s="603" t="s">
        <v>1042</v>
      </c>
      <c r="E54" s="603" t="s">
        <v>1243</v>
      </c>
      <c r="F54" s="604" t="s">
        <v>1244</v>
      </c>
      <c r="G54" s="603" t="s">
        <v>761</v>
      </c>
      <c r="H54" s="604" t="s">
        <v>1245</v>
      </c>
      <c r="I54" s="604" t="s">
        <v>1246</v>
      </c>
      <c r="J54" s="603" t="s">
        <v>837</v>
      </c>
      <c r="K54" s="603" t="s">
        <v>765</v>
      </c>
      <c r="L54" s="603" t="s">
        <v>806</v>
      </c>
      <c r="M54" s="604" t="s">
        <v>1247</v>
      </c>
      <c r="N54" s="603" t="s">
        <v>791</v>
      </c>
      <c r="O54" s="604" t="s">
        <v>1248</v>
      </c>
      <c r="P54" s="604" t="s">
        <v>1249</v>
      </c>
      <c r="Q54" s="603" t="s">
        <v>1041</v>
      </c>
      <c r="R54" s="605">
        <v>43466</v>
      </c>
      <c r="S54" s="605">
        <v>43830</v>
      </c>
      <c r="T54" s="606" t="s">
        <v>1250</v>
      </c>
      <c r="U54" s="607" t="s">
        <v>1251</v>
      </c>
      <c r="V54" s="538" t="s">
        <v>773</v>
      </c>
      <c r="W54" s="539">
        <v>1</v>
      </c>
    </row>
    <row r="55" spans="1:23" ht="227.25" customHeight="1">
      <c r="A55" s="603" t="s">
        <v>550</v>
      </c>
      <c r="B55" s="604" t="s">
        <v>1242</v>
      </c>
      <c r="C55" s="604" t="s">
        <v>1041</v>
      </c>
      <c r="D55" s="604" t="s">
        <v>1042</v>
      </c>
      <c r="E55" s="604" t="s">
        <v>1252</v>
      </c>
      <c r="F55" s="604" t="s">
        <v>1253</v>
      </c>
      <c r="G55" s="603" t="s">
        <v>834</v>
      </c>
      <c r="H55" s="604" t="s">
        <v>1254</v>
      </c>
      <c r="I55" s="604" t="s">
        <v>1255</v>
      </c>
      <c r="J55" s="603" t="s">
        <v>837</v>
      </c>
      <c r="K55" s="603" t="s">
        <v>804</v>
      </c>
      <c r="L55" s="603" t="s">
        <v>806</v>
      </c>
      <c r="M55" s="604" t="s">
        <v>767</v>
      </c>
      <c r="N55" s="603" t="s">
        <v>942</v>
      </c>
      <c r="O55" s="604" t="s">
        <v>1256</v>
      </c>
      <c r="P55" s="604" t="s">
        <v>1257</v>
      </c>
      <c r="Q55" s="603" t="s">
        <v>1041</v>
      </c>
      <c r="R55" s="605">
        <v>43466</v>
      </c>
      <c r="S55" s="605">
        <v>43830</v>
      </c>
      <c r="T55" s="608" t="s">
        <v>1258</v>
      </c>
      <c r="U55" s="609" t="s">
        <v>1259</v>
      </c>
      <c r="V55" s="538" t="s">
        <v>773</v>
      </c>
      <c r="W55" s="539">
        <v>1</v>
      </c>
    </row>
    <row r="56" spans="1:23" ht="408.75" customHeight="1">
      <c r="A56" s="610" t="s">
        <v>551</v>
      </c>
      <c r="B56" s="610" t="s">
        <v>1260</v>
      </c>
      <c r="C56" s="610" t="s">
        <v>252</v>
      </c>
      <c r="D56" s="610" t="s">
        <v>1261</v>
      </c>
      <c r="E56" s="611" t="s">
        <v>1262</v>
      </c>
      <c r="F56" s="611" t="s">
        <v>1263</v>
      </c>
      <c r="G56" s="610" t="s">
        <v>761</v>
      </c>
      <c r="H56" s="611" t="s">
        <v>1264</v>
      </c>
      <c r="I56" s="611" t="s">
        <v>1265</v>
      </c>
      <c r="J56" s="612" t="s">
        <v>764</v>
      </c>
      <c r="K56" s="612" t="s">
        <v>838</v>
      </c>
      <c r="L56" s="612" t="s">
        <v>766</v>
      </c>
      <c r="M56" s="613" t="s">
        <v>850</v>
      </c>
      <c r="N56" s="612" t="s">
        <v>768</v>
      </c>
      <c r="O56" s="613" t="s">
        <v>1266</v>
      </c>
      <c r="P56" s="613" t="s">
        <v>1267</v>
      </c>
      <c r="Q56" s="613" t="s">
        <v>252</v>
      </c>
      <c r="R56" s="614">
        <v>43556</v>
      </c>
      <c r="S56" s="614">
        <v>43769</v>
      </c>
      <c r="T56" s="613" t="s">
        <v>1268</v>
      </c>
      <c r="U56" s="615" t="s">
        <v>1269</v>
      </c>
      <c r="V56" s="538" t="s">
        <v>773</v>
      </c>
      <c r="W56" s="539">
        <v>1</v>
      </c>
    </row>
    <row r="57" spans="1:23" ht="227.25" customHeight="1">
      <c r="A57" s="610" t="s">
        <v>551</v>
      </c>
      <c r="B57" s="610" t="s">
        <v>1260</v>
      </c>
      <c r="C57" s="610" t="s">
        <v>252</v>
      </c>
      <c r="D57" s="610" t="s">
        <v>1261</v>
      </c>
      <c r="E57" s="611" t="s">
        <v>1270</v>
      </c>
      <c r="F57" s="611" t="s">
        <v>1271</v>
      </c>
      <c r="G57" s="610" t="s">
        <v>761</v>
      </c>
      <c r="H57" s="611" t="s">
        <v>1272</v>
      </c>
      <c r="I57" s="611" t="s">
        <v>1273</v>
      </c>
      <c r="J57" s="612" t="s">
        <v>764</v>
      </c>
      <c r="K57" s="612" t="s">
        <v>765</v>
      </c>
      <c r="L57" s="612" t="s">
        <v>766</v>
      </c>
      <c r="M57" s="613" t="s">
        <v>850</v>
      </c>
      <c r="N57" s="612" t="s">
        <v>768</v>
      </c>
      <c r="O57" s="613" t="s">
        <v>1274</v>
      </c>
      <c r="P57" s="613" t="s">
        <v>1275</v>
      </c>
      <c r="Q57" s="613" t="s">
        <v>252</v>
      </c>
      <c r="R57" s="614">
        <v>43525</v>
      </c>
      <c r="S57" s="614">
        <v>43799</v>
      </c>
      <c r="T57" s="613" t="s">
        <v>1276</v>
      </c>
      <c r="U57" s="615" t="s">
        <v>1277</v>
      </c>
      <c r="V57" s="538" t="s">
        <v>773</v>
      </c>
      <c r="W57" s="539">
        <v>1</v>
      </c>
    </row>
    <row r="58" spans="1:23" ht="227.25" customHeight="1">
      <c r="A58" s="610" t="s">
        <v>551</v>
      </c>
      <c r="B58" s="610" t="s">
        <v>1260</v>
      </c>
      <c r="C58" s="610" t="s">
        <v>252</v>
      </c>
      <c r="D58" s="610" t="s">
        <v>1261</v>
      </c>
      <c r="E58" s="611" t="s">
        <v>1278</v>
      </c>
      <c r="F58" s="611" t="s">
        <v>1279</v>
      </c>
      <c r="G58" s="610" t="s">
        <v>834</v>
      </c>
      <c r="H58" s="611" t="s">
        <v>1280</v>
      </c>
      <c r="I58" s="611" t="s">
        <v>1281</v>
      </c>
      <c r="J58" s="612" t="s">
        <v>803</v>
      </c>
      <c r="K58" s="612" t="s">
        <v>804</v>
      </c>
      <c r="L58" s="612" t="s">
        <v>805</v>
      </c>
      <c r="M58" s="613" t="s">
        <v>1247</v>
      </c>
      <c r="N58" s="612" t="s">
        <v>806</v>
      </c>
      <c r="O58" s="613" t="s">
        <v>1282</v>
      </c>
      <c r="P58" s="613" t="s">
        <v>1283</v>
      </c>
      <c r="Q58" s="613" t="s">
        <v>252</v>
      </c>
      <c r="R58" s="614">
        <v>43525</v>
      </c>
      <c r="S58" s="614">
        <v>43799</v>
      </c>
      <c r="T58" s="613" t="s">
        <v>1284</v>
      </c>
      <c r="U58" s="615" t="s">
        <v>1285</v>
      </c>
      <c r="V58" s="538" t="s">
        <v>773</v>
      </c>
      <c r="W58" s="539">
        <v>1</v>
      </c>
    </row>
    <row r="59" spans="1:23">
      <c r="D59" s="516" t="s">
        <v>1286</v>
      </c>
      <c r="E59" s="516" t="s">
        <v>1286</v>
      </c>
      <c r="F59" s="516" t="s">
        <v>1286</v>
      </c>
      <c r="G59" s="616"/>
      <c r="H59" s="516" t="s">
        <v>1286</v>
      </c>
      <c r="I59" s="516" t="s">
        <v>1286</v>
      </c>
      <c r="J59" s="516" t="s">
        <v>1286</v>
      </c>
      <c r="K59" s="516" t="s">
        <v>1286</v>
      </c>
      <c r="L59" s="516" t="s">
        <v>1286</v>
      </c>
      <c r="M59" s="516" t="s">
        <v>1286</v>
      </c>
      <c r="N59" s="516" t="s">
        <v>1286</v>
      </c>
      <c r="O59" s="516" t="s">
        <v>1286</v>
      </c>
      <c r="R59" s="516" t="s">
        <v>1286</v>
      </c>
    </row>
    <row r="60" spans="1:23">
      <c r="A60" s="617" t="s">
        <v>1286</v>
      </c>
      <c r="B60" s="617"/>
      <c r="C60" s="617"/>
      <c r="D60" s="617"/>
      <c r="E60" s="617"/>
      <c r="F60" s="617"/>
      <c r="G60" s="618"/>
      <c r="H60" s="617" t="s">
        <v>1286</v>
      </c>
      <c r="I60" s="617"/>
      <c r="J60" s="617"/>
      <c r="K60" s="617"/>
      <c r="L60" s="617"/>
      <c r="M60" s="617"/>
      <c r="N60" s="617"/>
      <c r="O60" s="617"/>
      <c r="P60" s="619"/>
      <c r="Q60" s="617"/>
      <c r="R60" s="617"/>
      <c r="S60" s="617"/>
      <c r="T60" s="617"/>
      <c r="U60" s="617"/>
    </row>
    <row r="61" spans="1:23">
      <c r="G61" s="616"/>
      <c r="H61" s="516" t="s">
        <v>1286</v>
      </c>
    </row>
    <row r="62" spans="1:23">
      <c r="G62" s="616"/>
      <c r="H62" s="516" t="s">
        <v>1286</v>
      </c>
    </row>
    <row r="63" spans="1:23">
      <c r="D63" s="516" t="s">
        <v>1286</v>
      </c>
      <c r="E63" s="516" t="s">
        <v>1286</v>
      </c>
      <c r="F63" s="516" t="s">
        <v>1286</v>
      </c>
      <c r="G63" s="616"/>
      <c r="H63" s="516" t="s">
        <v>1286</v>
      </c>
      <c r="I63" s="516" t="s">
        <v>1286</v>
      </c>
      <c r="J63" s="516" t="s">
        <v>1286</v>
      </c>
      <c r="K63" s="516" t="s">
        <v>1286</v>
      </c>
      <c r="L63" s="516" t="s">
        <v>1286</v>
      </c>
      <c r="M63" s="516" t="s">
        <v>1286</v>
      </c>
      <c r="N63" s="516" t="s">
        <v>1286</v>
      </c>
      <c r="O63" s="516" t="s">
        <v>1286</v>
      </c>
      <c r="R63" s="516" t="s">
        <v>1286</v>
      </c>
    </row>
    <row r="64" spans="1:23">
      <c r="A64" s="617" t="s">
        <v>1286</v>
      </c>
      <c r="B64" s="617"/>
      <c r="C64" s="617"/>
      <c r="D64" s="617"/>
      <c r="E64" s="617"/>
      <c r="F64" s="617"/>
      <c r="G64" s="618"/>
      <c r="H64" s="617" t="s">
        <v>1286</v>
      </c>
      <c r="I64" s="617"/>
      <c r="J64" s="617"/>
      <c r="K64" s="617"/>
      <c r="L64" s="617"/>
      <c r="M64" s="617"/>
      <c r="N64" s="617"/>
      <c r="O64" s="617"/>
      <c r="P64" s="619"/>
      <c r="Q64" s="617"/>
      <c r="R64" s="617"/>
      <c r="S64" s="617"/>
      <c r="T64" s="617"/>
      <c r="U64" s="617"/>
    </row>
    <row r="65" spans="1:21">
      <c r="G65" s="616"/>
      <c r="H65" s="516" t="s">
        <v>1286</v>
      </c>
    </row>
    <row r="66" spans="1:21">
      <c r="G66" s="616"/>
      <c r="H66" s="516" t="s">
        <v>1286</v>
      </c>
    </row>
    <row r="67" spans="1:21">
      <c r="D67" s="516" t="s">
        <v>1286</v>
      </c>
      <c r="E67" s="516" t="s">
        <v>1286</v>
      </c>
      <c r="F67" s="516" t="s">
        <v>1286</v>
      </c>
      <c r="G67" s="616"/>
      <c r="H67" s="516" t="s">
        <v>1286</v>
      </c>
      <c r="I67" s="516" t="s">
        <v>1286</v>
      </c>
      <c r="J67" s="516" t="s">
        <v>1286</v>
      </c>
      <c r="K67" s="516" t="s">
        <v>1286</v>
      </c>
      <c r="L67" s="516" t="s">
        <v>1286</v>
      </c>
      <c r="M67" s="516" t="s">
        <v>1286</v>
      </c>
      <c r="N67" s="516" t="s">
        <v>1286</v>
      </c>
      <c r="O67" s="516" t="s">
        <v>1286</v>
      </c>
      <c r="R67" s="516" t="s">
        <v>1286</v>
      </c>
    </row>
    <row r="68" spans="1:21">
      <c r="A68" s="617" t="s">
        <v>1286</v>
      </c>
      <c r="B68" s="617"/>
      <c r="C68" s="617"/>
      <c r="D68" s="617"/>
      <c r="E68" s="617"/>
      <c r="F68" s="617"/>
      <c r="G68" s="618"/>
      <c r="H68" s="617" t="s">
        <v>1286</v>
      </c>
      <c r="I68" s="617"/>
      <c r="J68" s="617"/>
      <c r="K68" s="617"/>
      <c r="L68" s="617"/>
      <c r="M68" s="617"/>
      <c r="N68" s="617"/>
      <c r="O68" s="617"/>
      <c r="P68" s="619"/>
      <c r="Q68" s="617"/>
      <c r="R68" s="617"/>
      <c r="S68" s="617"/>
      <c r="T68" s="617"/>
      <c r="U68" s="617"/>
    </row>
    <row r="69" spans="1:21">
      <c r="G69" s="616"/>
      <c r="H69" s="516" t="s">
        <v>1286</v>
      </c>
    </row>
    <row r="70" spans="1:21">
      <c r="G70" s="616"/>
      <c r="H70" s="516" t="s">
        <v>1286</v>
      </c>
    </row>
    <row r="71" spans="1:21">
      <c r="D71" s="516" t="s">
        <v>1286</v>
      </c>
      <c r="E71" s="516" t="s">
        <v>1286</v>
      </c>
      <c r="F71" s="516" t="s">
        <v>1286</v>
      </c>
      <c r="G71" s="616"/>
      <c r="H71" s="516" t="s">
        <v>1286</v>
      </c>
      <c r="I71" s="516" t="s">
        <v>1286</v>
      </c>
      <c r="J71" s="516" t="s">
        <v>1286</v>
      </c>
      <c r="K71" s="516" t="s">
        <v>1286</v>
      </c>
      <c r="L71" s="516" t="s">
        <v>1286</v>
      </c>
      <c r="M71" s="516" t="s">
        <v>1286</v>
      </c>
      <c r="N71" s="516" t="s">
        <v>1286</v>
      </c>
      <c r="O71" s="516" t="s">
        <v>1286</v>
      </c>
      <c r="R71" s="516" t="s">
        <v>1286</v>
      </c>
    </row>
    <row r="72" spans="1:21">
      <c r="A72" s="617" t="s">
        <v>1286</v>
      </c>
      <c r="B72" s="617"/>
      <c r="C72" s="617"/>
      <c r="D72" s="617"/>
      <c r="E72" s="617"/>
      <c r="F72" s="617"/>
      <c r="G72" s="618"/>
      <c r="H72" s="617" t="s">
        <v>1286</v>
      </c>
      <c r="I72" s="617"/>
      <c r="J72" s="617"/>
      <c r="K72" s="617"/>
      <c r="L72" s="617"/>
      <c r="M72" s="617"/>
      <c r="N72" s="617"/>
      <c r="O72" s="617"/>
      <c r="P72" s="619"/>
      <c r="Q72" s="617"/>
      <c r="R72" s="617"/>
      <c r="S72" s="617"/>
      <c r="T72" s="617"/>
      <c r="U72" s="617"/>
    </row>
    <row r="73" spans="1:21">
      <c r="G73" s="616"/>
      <c r="H73" s="516" t="s">
        <v>1286</v>
      </c>
    </row>
    <row r="74" spans="1:21">
      <c r="G74" s="616"/>
      <c r="H74" s="516" t="s">
        <v>1286</v>
      </c>
    </row>
    <row r="75" spans="1:21">
      <c r="D75" s="516" t="s">
        <v>1286</v>
      </c>
      <c r="E75" s="516" t="s">
        <v>1286</v>
      </c>
      <c r="F75" s="516" t="s">
        <v>1286</v>
      </c>
      <c r="G75" s="616"/>
      <c r="H75" s="516" t="s">
        <v>1286</v>
      </c>
      <c r="I75" s="516" t="s">
        <v>1286</v>
      </c>
      <c r="J75" s="516" t="s">
        <v>1286</v>
      </c>
      <c r="K75" s="516" t="s">
        <v>1286</v>
      </c>
      <c r="L75" s="516" t="s">
        <v>1286</v>
      </c>
      <c r="M75" s="516" t="s">
        <v>1286</v>
      </c>
      <c r="N75" s="516" t="s">
        <v>1286</v>
      </c>
      <c r="O75" s="516" t="s">
        <v>1286</v>
      </c>
      <c r="R75" s="516" t="s">
        <v>1286</v>
      </c>
    </row>
    <row r="76" spans="1:21">
      <c r="A76" s="617" t="s">
        <v>1286</v>
      </c>
      <c r="B76" s="617"/>
      <c r="C76" s="617"/>
      <c r="D76" s="617"/>
      <c r="E76" s="617"/>
      <c r="F76" s="617"/>
      <c r="G76" s="618"/>
      <c r="H76" s="617" t="s">
        <v>1286</v>
      </c>
      <c r="I76" s="617"/>
      <c r="J76" s="617"/>
      <c r="K76" s="617"/>
      <c r="L76" s="617"/>
      <c r="M76" s="617"/>
      <c r="N76" s="617"/>
      <c r="O76" s="617"/>
      <c r="P76" s="619"/>
      <c r="Q76" s="617"/>
      <c r="R76" s="617"/>
      <c r="S76" s="617"/>
      <c r="T76" s="617"/>
      <c r="U76" s="617"/>
    </row>
    <row r="77" spans="1:21">
      <c r="G77" s="616"/>
      <c r="H77" s="516" t="s">
        <v>1286</v>
      </c>
    </row>
    <row r="78" spans="1:21">
      <c r="G78" s="616"/>
      <c r="H78" s="516" t="s">
        <v>1286</v>
      </c>
    </row>
    <row r="79" spans="1:21">
      <c r="D79" s="516" t="s">
        <v>1286</v>
      </c>
      <c r="E79" s="516" t="s">
        <v>1286</v>
      </c>
      <c r="F79" s="516" t="s">
        <v>1286</v>
      </c>
      <c r="G79" s="616"/>
      <c r="H79" s="516" t="s">
        <v>1286</v>
      </c>
      <c r="I79" s="516" t="s">
        <v>1286</v>
      </c>
      <c r="J79" s="516" t="s">
        <v>1286</v>
      </c>
      <c r="K79" s="516" t="s">
        <v>1286</v>
      </c>
      <c r="L79" s="516" t="s">
        <v>1286</v>
      </c>
      <c r="M79" s="516" t="s">
        <v>1286</v>
      </c>
      <c r="N79" s="516" t="s">
        <v>1286</v>
      </c>
      <c r="O79" s="516" t="s">
        <v>1286</v>
      </c>
      <c r="R79" s="516" t="s">
        <v>1286</v>
      </c>
    </row>
    <row r="80" spans="1:21">
      <c r="A80" s="617" t="s">
        <v>1286</v>
      </c>
      <c r="B80" s="617"/>
      <c r="C80" s="617"/>
      <c r="D80" s="617"/>
      <c r="E80" s="617"/>
      <c r="F80" s="617"/>
      <c r="G80" s="618"/>
      <c r="H80" s="617" t="s">
        <v>1286</v>
      </c>
      <c r="I80" s="617"/>
      <c r="J80" s="617"/>
      <c r="K80" s="617"/>
      <c r="L80" s="617"/>
      <c r="M80" s="617"/>
      <c r="N80" s="617"/>
      <c r="O80" s="617"/>
      <c r="P80" s="619"/>
      <c r="Q80" s="617"/>
      <c r="R80" s="617"/>
      <c r="S80" s="617"/>
      <c r="T80" s="617"/>
      <c r="U80" s="617"/>
    </row>
    <row r="81" spans="1:21">
      <c r="G81" s="616"/>
      <c r="H81" s="516" t="s">
        <v>1286</v>
      </c>
    </row>
    <row r="82" spans="1:21">
      <c r="G82" s="616"/>
      <c r="H82" s="516" t="s">
        <v>1286</v>
      </c>
    </row>
    <row r="83" spans="1:21">
      <c r="D83" s="516" t="s">
        <v>1286</v>
      </c>
      <c r="E83" s="516" t="s">
        <v>1286</v>
      </c>
      <c r="F83" s="516" t="s">
        <v>1286</v>
      </c>
      <c r="G83" s="616"/>
      <c r="H83" s="516" t="s">
        <v>1286</v>
      </c>
      <c r="I83" s="516" t="s">
        <v>1286</v>
      </c>
      <c r="J83" s="516" t="s">
        <v>1286</v>
      </c>
      <c r="K83" s="516" t="s">
        <v>1286</v>
      </c>
      <c r="L83" s="516" t="s">
        <v>1286</v>
      </c>
      <c r="M83" s="516" t="s">
        <v>1286</v>
      </c>
      <c r="N83" s="516" t="s">
        <v>1286</v>
      </c>
      <c r="O83" s="516" t="s">
        <v>1286</v>
      </c>
      <c r="R83" s="516" t="s">
        <v>1286</v>
      </c>
    </row>
    <row r="84" spans="1:21">
      <c r="A84" s="617" t="s">
        <v>1286</v>
      </c>
      <c r="B84" s="617"/>
      <c r="C84" s="617"/>
      <c r="D84" s="617"/>
      <c r="E84" s="617"/>
      <c r="F84" s="617"/>
      <c r="G84" s="618"/>
      <c r="H84" s="617" t="s">
        <v>1286</v>
      </c>
      <c r="I84" s="617"/>
      <c r="J84" s="617"/>
      <c r="K84" s="617"/>
      <c r="L84" s="617"/>
      <c r="M84" s="617"/>
      <c r="N84" s="617"/>
      <c r="O84" s="617"/>
      <c r="P84" s="619"/>
      <c r="Q84" s="617"/>
      <c r="R84" s="617"/>
      <c r="S84" s="617"/>
      <c r="T84" s="617"/>
      <c r="U84" s="617"/>
    </row>
    <row r="85" spans="1:21">
      <c r="G85" s="616"/>
      <c r="H85" s="516" t="s">
        <v>1286</v>
      </c>
    </row>
    <row r="86" spans="1:21">
      <c r="G86" s="616"/>
      <c r="H86" s="516" t="s">
        <v>1286</v>
      </c>
    </row>
    <row r="87" spans="1:21">
      <c r="D87" s="516" t="s">
        <v>1286</v>
      </c>
      <c r="E87" s="516" t="s">
        <v>1286</v>
      </c>
      <c r="F87" s="516" t="s">
        <v>1286</v>
      </c>
      <c r="G87" s="616"/>
      <c r="H87" s="516" t="s">
        <v>1286</v>
      </c>
      <c r="I87" s="516" t="s">
        <v>1286</v>
      </c>
      <c r="J87" s="516" t="s">
        <v>1286</v>
      </c>
      <c r="K87" s="516" t="s">
        <v>1286</v>
      </c>
      <c r="L87" s="516" t="s">
        <v>1286</v>
      </c>
      <c r="M87" s="516" t="s">
        <v>1286</v>
      </c>
      <c r="N87" s="516" t="s">
        <v>1286</v>
      </c>
      <c r="O87" s="516" t="s">
        <v>1286</v>
      </c>
      <c r="R87" s="516" t="s">
        <v>1286</v>
      </c>
    </row>
    <row r="88" spans="1:21">
      <c r="A88" s="617" t="s">
        <v>1286</v>
      </c>
      <c r="B88" s="617"/>
      <c r="C88" s="617"/>
      <c r="D88" s="617"/>
      <c r="E88" s="617"/>
      <c r="F88" s="617"/>
      <c r="G88" s="618"/>
      <c r="H88" s="617" t="s">
        <v>1286</v>
      </c>
      <c r="I88" s="617"/>
      <c r="J88" s="617"/>
      <c r="K88" s="617"/>
      <c r="L88" s="617"/>
      <c r="M88" s="617"/>
      <c r="N88" s="617"/>
      <c r="O88" s="617"/>
      <c r="P88" s="619"/>
      <c r="Q88" s="617"/>
      <c r="R88" s="617"/>
      <c r="S88" s="617"/>
      <c r="T88" s="617"/>
      <c r="U88" s="617"/>
    </row>
    <row r="89" spans="1:21">
      <c r="G89" s="616"/>
      <c r="H89" s="516" t="s">
        <v>1286</v>
      </c>
    </row>
    <row r="90" spans="1:21">
      <c r="G90" s="616"/>
      <c r="H90" s="516" t="s">
        <v>1286</v>
      </c>
    </row>
    <row r="91" spans="1:21">
      <c r="D91" s="516" t="s">
        <v>1286</v>
      </c>
      <c r="E91" s="516" t="s">
        <v>1286</v>
      </c>
      <c r="F91" s="516" t="s">
        <v>1286</v>
      </c>
      <c r="G91" s="616"/>
      <c r="H91" s="516" t="s">
        <v>1286</v>
      </c>
      <c r="I91" s="516" t="s">
        <v>1286</v>
      </c>
      <c r="J91" s="516" t="s">
        <v>1286</v>
      </c>
      <c r="K91" s="516" t="s">
        <v>1286</v>
      </c>
      <c r="L91" s="516" t="s">
        <v>1286</v>
      </c>
      <c r="M91" s="516" t="s">
        <v>1286</v>
      </c>
      <c r="N91" s="516" t="s">
        <v>1286</v>
      </c>
      <c r="O91" s="516" t="s">
        <v>1286</v>
      </c>
      <c r="R91" s="516" t="s">
        <v>1286</v>
      </c>
    </row>
    <row r="92" spans="1:21">
      <c r="G92" s="616"/>
      <c r="H92" s="516" t="s">
        <v>1286</v>
      </c>
    </row>
    <row r="93" spans="1:21">
      <c r="G93" s="616"/>
      <c r="H93" s="516" t="s">
        <v>1286</v>
      </c>
    </row>
    <row r="94" spans="1:21">
      <c r="G94" s="616"/>
      <c r="H94" s="516" t="s">
        <v>1286</v>
      </c>
    </row>
    <row r="95" spans="1:21">
      <c r="U95" s="620"/>
    </row>
  </sheetData>
  <protectedRanges>
    <protectedRange sqref="R14:R16 P14:P16" name="Rango1_1"/>
    <protectedRange sqref="P21:S22" name="Rango1"/>
    <protectedRange sqref="P39:Q42" name="Rango1_3"/>
    <protectedRange sqref="T8:T10" name="Rango2_7"/>
    <protectedRange sqref="P7:Q10" name="Rango1_7"/>
    <protectedRange sqref="T7" name="Rango2_7_1"/>
    <protectedRange sqref="T21:T22" name="Rango1_15"/>
    <protectedRange sqref="T29:T32" name="Rango2_19"/>
    <protectedRange sqref="T51:T53" name="Rango2_11_1"/>
    <protectedRange sqref="T39:T42" name="Rango2_20"/>
    <protectedRange sqref="U57:U58" name="Rango2_13_1_1"/>
    <protectedRange sqref="U56" name="Rango2_14_1"/>
    <protectedRange sqref="P12:Q13 P11" name="Rango1_1_2"/>
    <protectedRange sqref="Q11" name="Rango1_11_2"/>
    <protectedRange sqref="P43:P44" name="Rango1_2_1"/>
    <protectedRange sqref="P51:Q53" name="Rango1_7_1"/>
    <protectedRange sqref="P25:Q27" name="Rango1_8_1"/>
    <protectedRange sqref="T25:T27" name="Rango2_18_1"/>
    <protectedRange sqref="T28" name="Rango2_10"/>
    <protectedRange sqref="P28:Q28" name="Rango1_21"/>
    <protectedRange sqref="P30" name="Rango2_9_1"/>
    <protectedRange sqref="P29:Q29 Q30 P31:Q32" name="Rango1_9_1"/>
    <protectedRange sqref="T36:T38" name="Rango2_5_1"/>
    <protectedRange sqref="P36:P38" name="Rango1_5_1"/>
    <protectedRange sqref="T45:T47" name="Rango2_6_1"/>
    <protectedRange sqref="P45:P47" name="Rango1_6_1"/>
    <protectedRange sqref="Q56 P57:Q58" name="Rango1_13_1_1"/>
    <protectedRange sqref="P56" name="Rango1_14_1"/>
    <protectedRange sqref="T56:T58" name="Rango2_14_1_1"/>
    <protectedRange sqref="P33:Q35" name="Rango1_8"/>
    <protectedRange sqref="P48:Q50" name="Rango1_10"/>
    <protectedRange sqref="T20" name="Rango2_4_5"/>
    <protectedRange sqref="P20:Q20" name="Rango1_4_1_1_2"/>
    <protectedRange sqref="Q17" name="Rango1_4_2_1_2"/>
    <protectedRange sqref="T17" name="Rango2_4_3_2"/>
    <protectedRange sqref="P17" name="Rango1_4_2_2"/>
    <protectedRange sqref="P23:Q23" name="Rango1_16_1"/>
    <protectedRange sqref="P24:Q24" name="Rango1_17_1"/>
    <protectedRange sqref="T19" name="Rango2_4_3_2_1"/>
    <protectedRange sqref="P19:Q19" name="Rango1_4_3_2_1"/>
    <protectedRange sqref="Q18" name="Rango1_4_4_1"/>
    <protectedRange sqref="T18" name="Rango2_4_3_2_2"/>
    <protectedRange sqref="P18" name="Rango1_4_1_3_1"/>
    <protectedRange sqref="U24" name="Rango2"/>
    <protectedRange sqref="T23" name="Rango2_1"/>
    <protectedRange sqref="U23" name="Rango2_2_1"/>
    <protectedRange sqref="U21:U22" name="Rango2_1_2"/>
    <protectedRange sqref="T43:U43" name="Rango2_2_3"/>
    <protectedRange sqref="T44:U44" name="Rango2_2_3_1"/>
    <protectedRange sqref="U33:U35" name="Rango2_8_3"/>
    <protectedRange sqref="T33:T35" name="Rango2_8_1_2"/>
    <protectedRange sqref="T48:T50" name="Rango2_10_2_1"/>
    <protectedRange sqref="U48:U50" name="Rango2_10_1_1_1"/>
    <protectedRange sqref="Q36:Q38" name="Rango1_5_1_1"/>
    <protectedRange sqref="Q43:Q44" name="Rango1_2_1_1"/>
    <protectedRange sqref="Q45:Q47" name="Rango1_6_1_1"/>
    <protectedRange sqref="U8:U10" name="Rango2_7_2"/>
    <protectedRange sqref="U7" name="Rango2_7_1_1"/>
    <protectedRange sqref="U11" name="Rango2_1_1_1_2"/>
    <protectedRange sqref="U12" name="Rango1_1_1_1_1"/>
    <protectedRange sqref="U13" name="Rango2_1_1_1_1_1"/>
    <protectedRange sqref="U17 U20" name="Rango2_4"/>
    <protectedRange sqref="U19" name="Rango2_4_1"/>
    <protectedRange sqref="U18" name="Rango2_4_2"/>
    <protectedRange sqref="U25:U28" name="Rango2_18_3"/>
    <protectedRange sqref="U29:U32" name="Rango2_19_1"/>
    <protectedRange sqref="U36:U38" name="Rango2_5_2"/>
    <protectedRange sqref="U39:U42" name="Rango2_20_1_1"/>
    <protectedRange sqref="U45:U47" name="Rango2_6_2"/>
    <protectedRange sqref="U52" name="Rango2_11_1_2_1"/>
    <protectedRange sqref="U51 U53" name="Rango1_11_1_1"/>
    <protectedRange sqref="U54:U55" name="Rango2_12_2_2_1"/>
  </protectedRanges>
  <mergeCells count="5">
    <mergeCell ref="A2:F4"/>
    <mergeCell ref="G2:S4"/>
    <mergeCell ref="T2:U2"/>
    <mergeCell ref="T4:U4"/>
    <mergeCell ref="A5:V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OA31"/>
  <sheetViews>
    <sheetView view="pageBreakPreview" topLeftCell="A5" zoomScale="70" zoomScaleNormal="55" zoomScaleSheetLayoutView="70" workbookViewId="0">
      <pane xSplit="3" ySplit="4" topLeftCell="G9" activePane="bottomRight" state="frozen"/>
      <selection activeCell="A5" sqref="A5"/>
      <selection pane="topRight" activeCell="D5" sqref="D5"/>
      <selection pane="bottomLeft" activeCell="A9" sqref="A9"/>
      <selection pane="bottomRight" activeCell="L6" sqref="A6:XFD8"/>
    </sheetView>
  </sheetViews>
  <sheetFormatPr baseColWidth="10" defaultRowHeight="15"/>
  <cols>
    <col min="1" max="1" width="44.28515625" customWidth="1"/>
    <col min="2" max="2" width="58.42578125" style="10" customWidth="1"/>
    <col min="3" max="3" width="46.5703125" style="10" customWidth="1"/>
    <col min="4" max="4" width="42.28515625" style="1" customWidth="1"/>
    <col min="5" max="5" width="53.140625" style="1" customWidth="1"/>
    <col min="6" max="6" width="83.28515625" customWidth="1"/>
    <col min="7" max="7" width="54.85546875" customWidth="1"/>
    <col min="8" max="8" width="36.85546875" customWidth="1"/>
    <col min="9" max="9" width="37.7109375" customWidth="1"/>
    <col min="10" max="10" width="37.140625" customWidth="1"/>
    <col min="11" max="11" width="27.42578125" style="475" customWidth="1"/>
    <col min="117" max="1067" width="11.42578125" style="3"/>
  </cols>
  <sheetData>
    <row r="1" spans="1:1067" ht="42" hidden="1" customHeight="1">
      <c r="A1" s="652"/>
      <c r="B1" s="653" t="s">
        <v>53</v>
      </c>
      <c r="C1" s="653"/>
      <c r="D1" s="653"/>
      <c r="E1" s="653"/>
      <c r="F1" s="35" t="s">
        <v>62</v>
      </c>
    </row>
    <row r="2" spans="1:1067" ht="45.75" hidden="1" customHeight="1">
      <c r="A2" s="652"/>
      <c r="B2" s="653"/>
      <c r="C2" s="653"/>
      <c r="D2" s="653"/>
      <c r="E2" s="653"/>
      <c r="F2" s="35" t="s">
        <v>54</v>
      </c>
    </row>
    <row r="3" spans="1:1067" ht="50.25" hidden="1" customHeight="1">
      <c r="A3" s="652"/>
      <c r="B3" s="653"/>
      <c r="C3" s="653"/>
      <c r="D3" s="653"/>
      <c r="E3" s="653"/>
      <c r="F3" s="35" t="s">
        <v>58</v>
      </c>
    </row>
    <row r="4" spans="1:1067" ht="20.25" hidden="1">
      <c r="A4" s="647" t="s">
        <v>19</v>
      </c>
      <c r="B4" s="648"/>
      <c r="C4" s="648"/>
      <c r="D4" s="648"/>
      <c r="E4" s="648"/>
      <c r="F4" s="649"/>
    </row>
    <row r="5" spans="1:1067" ht="15.75">
      <c r="A5" s="650" t="s">
        <v>68</v>
      </c>
      <c r="B5" s="651"/>
      <c r="C5" s="651"/>
      <c r="D5" s="651"/>
      <c r="E5" s="651"/>
      <c r="F5" s="651"/>
      <c r="G5" s="640" t="s">
        <v>623</v>
      </c>
      <c r="H5" s="640"/>
      <c r="I5" s="640"/>
      <c r="J5" s="640"/>
      <c r="K5" s="640"/>
    </row>
    <row r="6" spans="1:1067" s="2" customFormat="1" ht="33" customHeight="1">
      <c r="A6" s="643" t="s">
        <v>0</v>
      </c>
      <c r="B6" s="643" t="s">
        <v>1</v>
      </c>
      <c r="C6" s="654" t="s">
        <v>3</v>
      </c>
      <c r="D6" s="654" t="s">
        <v>2</v>
      </c>
      <c r="E6" s="654" t="s">
        <v>43</v>
      </c>
      <c r="F6" s="646" t="s">
        <v>24</v>
      </c>
      <c r="G6" s="640"/>
      <c r="H6" s="640"/>
      <c r="I6" s="640"/>
      <c r="J6" s="640"/>
      <c r="K6" s="640"/>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c r="WB6" s="8"/>
      <c r="WC6" s="8"/>
      <c r="WD6" s="8"/>
      <c r="WE6" s="8"/>
      <c r="WF6" s="8"/>
      <c r="WG6" s="8"/>
      <c r="WH6" s="8"/>
      <c r="WI6" s="8"/>
      <c r="WJ6" s="8"/>
      <c r="WK6" s="8"/>
      <c r="WL6" s="8"/>
      <c r="WM6" s="8"/>
      <c r="WN6" s="8"/>
      <c r="WO6" s="8"/>
      <c r="WP6" s="8"/>
      <c r="WQ6" s="8"/>
      <c r="WR6" s="8"/>
      <c r="WS6" s="8"/>
      <c r="WT6" s="8"/>
      <c r="WU6" s="8"/>
      <c r="WV6" s="8"/>
      <c r="WW6" s="8"/>
      <c r="WX6" s="8"/>
      <c r="WY6" s="8"/>
      <c r="WZ6" s="8"/>
      <c r="XA6" s="8"/>
      <c r="XB6" s="8"/>
      <c r="XC6" s="8"/>
      <c r="XD6" s="8"/>
      <c r="XE6" s="8"/>
      <c r="XF6" s="8"/>
      <c r="XG6" s="8"/>
      <c r="XH6" s="8"/>
      <c r="XI6" s="8"/>
      <c r="XJ6" s="8"/>
      <c r="XK6" s="8"/>
      <c r="XL6" s="8"/>
      <c r="XM6" s="8"/>
      <c r="XN6" s="8"/>
      <c r="XO6" s="8"/>
      <c r="XP6" s="8"/>
      <c r="XQ6" s="8"/>
      <c r="XR6" s="8"/>
      <c r="XS6" s="8"/>
      <c r="XT6" s="8"/>
      <c r="XU6" s="8"/>
      <c r="XV6" s="8"/>
      <c r="XW6" s="8"/>
      <c r="XX6" s="8"/>
      <c r="XY6" s="8"/>
      <c r="XZ6" s="8"/>
      <c r="YA6" s="8"/>
      <c r="YB6" s="8"/>
      <c r="YC6" s="8"/>
      <c r="YD6" s="8"/>
      <c r="YE6" s="8"/>
      <c r="YF6" s="8"/>
      <c r="YG6" s="8"/>
      <c r="YH6" s="8"/>
      <c r="YI6" s="8"/>
      <c r="YJ6" s="8"/>
      <c r="YK6" s="8"/>
      <c r="YL6" s="8"/>
      <c r="YM6" s="8"/>
      <c r="YN6" s="8"/>
      <c r="YO6" s="8"/>
      <c r="YP6" s="8"/>
      <c r="YQ6" s="8"/>
      <c r="YR6" s="8"/>
      <c r="YS6" s="8"/>
      <c r="YT6" s="8"/>
      <c r="YU6" s="8"/>
      <c r="YV6" s="8"/>
      <c r="YW6" s="8"/>
      <c r="YX6" s="8"/>
      <c r="YY6" s="8"/>
      <c r="YZ6" s="8"/>
      <c r="ZA6" s="8"/>
      <c r="ZB6" s="8"/>
      <c r="ZC6" s="8"/>
      <c r="ZD6" s="8"/>
      <c r="ZE6" s="8"/>
      <c r="ZF6" s="8"/>
      <c r="ZG6" s="8"/>
      <c r="ZH6" s="8"/>
      <c r="ZI6" s="8"/>
      <c r="ZJ6" s="8"/>
      <c r="ZK6" s="8"/>
      <c r="ZL6" s="8"/>
      <c r="ZM6" s="8"/>
      <c r="ZN6" s="8"/>
      <c r="ZO6" s="8"/>
      <c r="ZP6" s="8"/>
      <c r="ZQ6" s="8"/>
      <c r="ZR6" s="8"/>
      <c r="ZS6" s="8"/>
      <c r="ZT6" s="8"/>
      <c r="ZU6" s="8"/>
      <c r="ZV6" s="8"/>
      <c r="ZW6" s="8"/>
      <c r="ZX6" s="8"/>
      <c r="ZY6" s="8"/>
      <c r="ZZ6" s="8"/>
      <c r="AAA6" s="8"/>
      <c r="AAB6" s="8"/>
      <c r="AAC6" s="8"/>
      <c r="AAD6" s="8"/>
      <c r="AAE6" s="8"/>
      <c r="AAF6" s="8"/>
      <c r="AAG6" s="8"/>
      <c r="AAH6" s="8"/>
      <c r="AAI6" s="8"/>
      <c r="AAJ6" s="8"/>
      <c r="AAK6" s="8"/>
      <c r="AAL6" s="8"/>
      <c r="AAM6" s="8"/>
      <c r="AAN6" s="8"/>
      <c r="AAO6" s="8"/>
      <c r="AAP6" s="8"/>
      <c r="AAQ6" s="8"/>
      <c r="AAR6" s="8"/>
      <c r="AAS6" s="8"/>
      <c r="AAT6" s="8"/>
      <c r="AAU6" s="8"/>
      <c r="AAV6" s="8"/>
      <c r="AAW6" s="8"/>
      <c r="AAX6" s="8"/>
      <c r="AAY6" s="8"/>
      <c r="AAZ6" s="8"/>
      <c r="ABA6" s="8"/>
      <c r="ABB6" s="8"/>
      <c r="ABC6" s="8"/>
      <c r="ABD6" s="8"/>
      <c r="ABE6" s="8"/>
      <c r="ABF6" s="8"/>
      <c r="ABG6" s="8"/>
      <c r="ABH6" s="8"/>
      <c r="ABI6" s="8"/>
      <c r="ABJ6" s="8"/>
      <c r="ABK6" s="8"/>
      <c r="ABL6" s="8"/>
      <c r="ABM6" s="8"/>
      <c r="ABN6" s="8"/>
      <c r="ABO6" s="8"/>
      <c r="ABP6" s="8"/>
      <c r="ABQ6" s="8"/>
      <c r="ABR6" s="8"/>
      <c r="ABS6" s="8"/>
      <c r="ABT6" s="8"/>
      <c r="ABU6" s="8"/>
      <c r="ABV6" s="8"/>
      <c r="ABW6" s="8"/>
      <c r="ABX6" s="8"/>
      <c r="ABY6" s="8"/>
      <c r="ABZ6" s="8"/>
      <c r="ACA6" s="8"/>
      <c r="ACB6" s="8"/>
      <c r="ACC6" s="8"/>
      <c r="ACD6" s="8"/>
      <c r="ACE6" s="8"/>
      <c r="ACF6" s="8"/>
      <c r="ACG6" s="8"/>
      <c r="ACH6" s="8"/>
      <c r="ACI6" s="8"/>
      <c r="ACJ6" s="8"/>
      <c r="ACK6" s="8"/>
      <c r="ACL6" s="8"/>
      <c r="ACM6" s="8"/>
      <c r="ACN6" s="8"/>
      <c r="ACO6" s="8"/>
      <c r="ACP6" s="8"/>
      <c r="ACQ6" s="8"/>
      <c r="ACR6" s="8"/>
      <c r="ACS6" s="8"/>
      <c r="ACT6" s="8"/>
      <c r="ACU6" s="8"/>
      <c r="ACV6" s="8"/>
      <c r="ACW6" s="8"/>
      <c r="ACX6" s="8"/>
      <c r="ACY6" s="8"/>
      <c r="ACZ6" s="8"/>
      <c r="ADA6" s="8"/>
      <c r="ADB6" s="8"/>
      <c r="ADC6" s="8"/>
      <c r="ADD6" s="8"/>
      <c r="ADE6" s="8"/>
      <c r="ADF6" s="8"/>
      <c r="ADG6" s="8"/>
      <c r="ADH6" s="8"/>
      <c r="ADI6" s="8"/>
      <c r="ADJ6" s="8"/>
      <c r="ADK6" s="8"/>
      <c r="ADL6" s="8"/>
      <c r="ADM6" s="8"/>
      <c r="ADN6" s="8"/>
      <c r="ADO6" s="8"/>
      <c r="ADP6" s="8"/>
      <c r="ADQ6" s="8"/>
      <c r="ADR6" s="8"/>
      <c r="ADS6" s="8"/>
      <c r="ADT6" s="8"/>
      <c r="ADU6" s="8"/>
      <c r="ADV6" s="8"/>
      <c r="ADW6" s="8"/>
      <c r="ADX6" s="8"/>
      <c r="ADY6" s="8"/>
      <c r="ADZ6" s="8"/>
      <c r="AEA6" s="8"/>
      <c r="AEB6" s="8"/>
      <c r="AEC6" s="8"/>
      <c r="AED6" s="8"/>
      <c r="AEE6" s="8"/>
      <c r="AEF6" s="8"/>
      <c r="AEG6" s="8"/>
      <c r="AEH6" s="8"/>
      <c r="AEI6" s="8"/>
      <c r="AEJ6" s="8"/>
      <c r="AEK6" s="8"/>
      <c r="AEL6" s="8"/>
      <c r="AEM6" s="8"/>
      <c r="AEN6" s="8"/>
      <c r="AEO6" s="8"/>
      <c r="AEP6" s="8"/>
      <c r="AEQ6" s="8"/>
      <c r="AER6" s="8"/>
      <c r="AES6" s="8"/>
      <c r="AET6" s="8"/>
      <c r="AEU6" s="8"/>
      <c r="AEV6" s="8"/>
      <c r="AEW6" s="8"/>
      <c r="AEX6" s="8"/>
      <c r="AEY6" s="8"/>
      <c r="AEZ6" s="8"/>
      <c r="AFA6" s="8"/>
      <c r="AFB6" s="8"/>
      <c r="AFC6" s="8"/>
      <c r="AFD6" s="8"/>
      <c r="AFE6" s="8"/>
      <c r="AFF6" s="8"/>
      <c r="AFG6" s="8"/>
      <c r="AFH6" s="8"/>
      <c r="AFI6" s="8"/>
      <c r="AFJ6" s="8"/>
      <c r="AFK6" s="8"/>
      <c r="AFL6" s="8"/>
      <c r="AFM6" s="8"/>
      <c r="AFN6" s="8"/>
      <c r="AFO6" s="8"/>
      <c r="AFP6" s="8"/>
      <c r="AFQ6" s="8"/>
      <c r="AFR6" s="8"/>
      <c r="AFS6" s="8"/>
      <c r="AFT6" s="8"/>
      <c r="AFU6" s="8"/>
      <c r="AFV6" s="8"/>
      <c r="AFW6" s="8"/>
      <c r="AFX6" s="8"/>
      <c r="AFY6" s="8"/>
      <c r="AFZ6" s="8"/>
      <c r="AGA6" s="8"/>
      <c r="AGB6" s="8"/>
      <c r="AGC6" s="8"/>
      <c r="AGD6" s="8"/>
      <c r="AGE6" s="8"/>
      <c r="AGF6" s="8"/>
      <c r="AGG6" s="8"/>
      <c r="AGH6" s="8"/>
      <c r="AGI6" s="8"/>
      <c r="AGJ6" s="8"/>
      <c r="AGK6" s="8"/>
      <c r="AGL6" s="8"/>
      <c r="AGM6" s="8"/>
      <c r="AGN6" s="8"/>
      <c r="AGO6" s="8"/>
      <c r="AGP6" s="8"/>
      <c r="AGQ6" s="8"/>
      <c r="AGR6" s="8"/>
      <c r="AGS6" s="8"/>
      <c r="AGT6" s="8"/>
      <c r="AGU6" s="8"/>
      <c r="AGV6" s="8"/>
      <c r="AGW6" s="8"/>
      <c r="AGX6" s="8"/>
      <c r="AGY6" s="8"/>
      <c r="AGZ6" s="8"/>
      <c r="AHA6" s="8"/>
      <c r="AHB6" s="8"/>
      <c r="AHC6" s="8"/>
      <c r="AHD6" s="8"/>
      <c r="AHE6" s="8"/>
      <c r="AHF6" s="8"/>
      <c r="AHG6" s="8"/>
      <c r="AHH6" s="8"/>
      <c r="AHI6" s="8"/>
      <c r="AHJ6" s="8"/>
      <c r="AHK6" s="8"/>
      <c r="AHL6" s="8"/>
      <c r="AHM6" s="8"/>
      <c r="AHN6" s="8"/>
      <c r="AHO6" s="8"/>
      <c r="AHP6" s="8"/>
      <c r="AHQ6" s="8"/>
      <c r="AHR6" s="8"/>
      <c r="AHS6" s="8"/>
      <c r="AHT6" s="8"/>
      <c r="AHU6" s="8"/>
      <c r="AHV6" s="8"/>
      <c r="AHW6" s="8"/>
      <c r="AHX6" s="8"/>
      <c r="AHY6" s="8"/>
      <c r="AHZ6" s="8"/>
      <c r="AIA6" s="8"/>
      <c r="AIB6" s="8"/>
      <c r="AIC6" s="8"/>
      <c r="AID6" s="8"/>
      <c r="AIE6" s="8"/>
      <c r="AIF6" s="8"/>
      <c r="AIG6" s="8"/>
      <c r="AIH6" s="8"/>
      <c r="AII6" s="8"/>
      <c r="AIJ6" s="8"/>
      <c r="AIK6" s="8"/>
      <c r="AIL6" s="8"/>
      <c r="AIM6" s="8"/>
      <c r="AIN6" s="8"/>
      <c r="AIO6" s="8"/>
      <c r="AIP6" s="8"/>
      <c r="AIQ6" s="8"/>
      <c r="AIR6" s="8"/>
      <c r="AIS6" s="8"/>
      <c r="AIT6" s="8"/>
      <c r="AIU6" s="8"/>
      <c r="AIV6" s="8"/>
      <c r="AIW6" s="8"/>
      <c r="AIX6" s="8"/>
      <c r="AIY6" s="8"/>
      <c r="AIZ6" s="8"/>
      <c r="AJA6" s="8"/>
      <c r="AJB6" s="8"/>
      <c r="AJC6" s="8"/>
      <c r="AJD6" s="8"/>
      <c r="AJE6" s="8"/>
      <c r="AJF6" s="8"/>
      <c r="AJG6" s="8"/>
      <c r="AJH6" s="8"/>
      <c r="AJI6" s="8"/>
      <c r="AJJ6" s="8"/>
      <c r="AJK6" s="8"/>
      <c r="AJL6" s="8"/>
      <c r="AJM6" s="8"/>
      <c r="AJN6" s="8"/>
      <c r="AJO6" s="8"/>
      <c r="AJP6" s="8"/>
      <c r="AJQ6" s="8"/>
      <c r="AJR6" s="8"/>
      <c r="AJS6" s="8"/>
      <c r="AJT6" s="8"/>
      <c r="AJU6" s="8"/>
      <c r="AJV6" s="8"/>
      <c r="AJW6" s="8"/>
      <c r="AJX6" s="8"/>
      <c r="AJY6" s="8"/>
      <c r="AJZ6" s="8"/>
      <c r="AKA6" s="8"/>
      <c r="AKB6" s="8"/>
      <c r="AKC6" s="8"/>
      <c r="AKD6" s="8"/>
      <c r="AKE6" s="8"/>
      <c r="AKF6" s="8"/>
      <c r="AKG6" s="8"/>
      <c r="AKH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row>
    <row r="7" spans="1:1067" s="2" customFormat="1" ht="2.25" customHeight="1">
      <c r="A7" s="643"/>
      <c r="B7" s="643"/>
      <c r="C7" s="654"/>
      <c r="D7" s="654"/>
      <c r="E7" s="654"/>
      <c r="F7" s="646"/>
      <c r="G7" s="640"/>
      <c r="H7" s="640"/>
      <c r="I7" s="640"/>
      <c r="J7" s="640"/>
      <c r="K7" s="640"/>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c r="VV7" s="8"/>
      <c r="VW7" s="8"/>
      <c r="VX7" s="8"/>
      <c r="VY7" s="8"/>
      <c r="VZ7" s="8"/>
      <c r="WA7" s="8"/>
      <c r="WB7" s="8"/>
      <c r="WC7" s="8"/>
      <c r="WD7" s="8"/>
      <c r="WE7" s="8"/>
      <c r="WF7" s="8"/>
      <c r="WG7" s="8"/>
      <c r="WH7" s="8"/>
      <c r="WI7" s="8"/>
      <c r="WJ7" s="8"/>
      <c r="WK7" s="8"/>
      <c r="WL7" s="8"/>
      <c r="WM7" s="8"/>
      <c r="WN7" s="8"/>
      <c r="WO7" s="8"/>
      <c r="WP7" s="8"/>
      <c r="WQ7" s="8"/>
      <c r="WR7" s="8"/>
      <c r="WS7" s="8"/>
      <c r="WT7" s="8"/>
      <c r="WU7" s="8"/>
      <c r="WV7" s="8"/>
      <c r="WW7" s="8"/>
      <c r="WX7" s="8"/>
      <c r="WY7" s="8"/>
      <c r="WZ7" s="8"/>
      <c r="XA7" s="8"/>
      <c r="XB7" s="8"/>
      <c r="XC7" s="8"/>
      <c r="XD7" s="8"/>
      <c r="XE7" s="8"/>
      <c r="XF7" s="8"/>
      <c r="XG7" s="8"/>
      <c r="XH7" s="8"/>
      <c r="XI7" s="8"/>
      <c r="XJ7" s="8"/>
      <c r="XK7" s="8"/>
      <c r="XL7" s="8"/>
      <c r="XM7" s="8"/>
      <c r="XN7" s="8"/>
      <c r="XO7" s="8"/>
      <c r="XP7" s="8"/>
      <c r="XQ7" s="8"/>
      <c r="XR7" s="8"/>
      <c r="XS7" s="8"/>
      <c r="XT7" s="8"/>
      <c r="XU7" s="8"/>
      <c r="XV7" s="8"/>
      <c r="XW7" s="8"/>
      <c r="XX7" s="8"/>
      <c r="XY7" s="8"/>
      <c r="XZ7" s="8"/>
      <c r="YA7" s="8"/>
      <c r="YB7" s="8"/>
      <c r="YC7" s="8"/>
      <c r="YD7" s="8"/>
      <c r="YE7" s="8"/>
      <c r="YF7" s="8"/>
      <c r="YG7" s="8"/>
      <c r="YH7" s="8"/>
      <c r="YI7" s="8"/>
      <c r="YJ7" s="8"/>
      <c r="YK7" s="8"/>
      <c r="YL7" s="8"/>
      <c r="YM7" s="8"/>
      <c r="YN7" s="8"/>
      <c r="YO7" s="8"/>
      <c r="YP7" s="8"/>
      <c r="YQ7" s="8"/>
      <c r="YR7" s="8"/>
      <c r="YS7" s="8"/>
      <c r="YT7" s="8"/>
      <c r="YU7" s="8"/>
      <c r="YV7" s="8"/>
      <c r="YW7" s="8"/>
      <c r="YX7" s="8"/>
      <c r="YY7" s="8"/>
      <c r="YZ7" s="8"/>
      <c r="ZA7" s="8"/>
      <c r="ZB7" s="8"/>
      <c r="ZC7" s="8"/>
      <c r="ZD7" s="8"/>
      <c r="ZE7" s="8"/>
      <c r="ZF7" s="8"/>
      <c r="ZG7" s="8"/>
      <c r="ZH7" s="8"/>
      <c r="ZI7" s="8"/>
      <c r="ZJ7" s="8"/>
      <c r="ZK7" s="8"/>
      <c r="ZL7" s="8"/>
      <c r="ZM7" s="8"/>
      <c r="ZN7" s="8"/>
      <c r="ZO7" s="8"/>
      <c r="ZP7" s="8"/>
      <c r="ZQ7" s="8"/>
      <c r="ZR7" s="8"/>
      <c r="ZS7" s="8"/>
      <c r="ZT7" s="8"/>
      <c r="ZU7" s="8"/>
      <c r="ZV7" s="8"/>
      <c r="ZW7" s="8"/>
      <c r="ZX7" s="8"/>
      <c r="ZY7" s="8"/>
      <c r="ZZ7" s="8"/>
      <c r="AAA7" s="8"/>
      <c r="AAB7" s="8"/>
      <c r="AAC7" s="8"/>
      <c r="AAD7" s="8"/>
      <c r="AAE7" s="8"/>
      <c r="AAF7" s="8"/>
      <c r="AAG7" s="8"/>
      <c r="AAH7" s="8"/>
      <c r="AAI7" s="8"/>
      <c r="AAJ7" s="8"/>
      <c r="AAK7" s="8"/>
      <c r="AAL7" s="8"/>
      <c r="AAM7" s="8"/>
      <c r="AAN7" s="8"/>
      <c r="AAO7" s="8"/>
      <c r="AAP7" s="8"/>
      <c r="AAQ7" s="8"/>
      <c r="AAR7" s="8"/>
      <c r="AAS7" s="8"/>
      <c r="AAT7" s="8"/>
      <c r="AAU7" s="8"/>
      <c r="AAV7" s="8"/>
      <c r="AAW7" s="8"/>
      <c r="AAX7" s="8"/>
      <c r="AAY7" s="8"/>
      <c r="AAZ7" s="8"/>
      <c r="ABA7" s="8"/>
      <c r="ABB7" s="8"/>
      <c r="ABC7" s="8"/>
      <c r="ABD7" s="8"/>
      <c r="ABE7" s="8"/>
      <c r="ABF7" s="8"/>
      <c r="ABG7" s="8"/>
      <c r="ABH7" s="8"/>
      <c r="ABI7" s="8"/>
      <c r="ABJ7" s="8"/>
      <c r="ABK7" s="8"/>
      <c r="ABL7" s="8"/>
      <c r="ABM7" s="8"/>
      <c r="ABN7" s="8"/>
      <c r="ABO7" s="8"/>
      <c r="ABP7" s="8"/>
      <c r="ABQ7" s="8"/>
      <c r="ABR7" s="8"/>
      <c r="ABS7" s="8"/>
      <c r="ABT7" s="8"/>
      <c r="ABU7" s="8"/>
      <c r="ABV7" s="8"/>
      <c r="ABW7" s="8"/>
      <c r="ABX7" s="8"/>
      <c r="ABY7" s="8"/>
      <c r="ABZ7" s="8"/>
      <c r="ACA7" s="8"/>
      <c r="ACB7" s="8"/>
      <c r="ACC7" s="8"/>
      <c r="ACD7" s="8"/>
      <c r="ACE7" s="8"/>
      <c r="ACF7" s="8"/>
      <c r="ACG7" s="8"/>
      <c r="ACH7" s="8"/>
      <c r="ACI7" s="8"/>
      <c r="ACJ7" s="8"/>
      <c r="ACK7" s="8"/>
      <c r="ACL7" s="8"/>
      <c r="ACM7" s="8"/>
      <c r="ACN7" s="8"/>
      <c r="ACO7" s="8"/>
      <c r="ACP7" s="8"/>
      <c r="ACQ7" s="8"/>
      <c r="ACR7" s="8"/>
      <c r="ACS7" s="8"/>
      <c r="ACT7" s="8"/>
      <c r="ACU7" s="8"/>
      <c r="ACV7" s="8"/>
      <c r="ACW7" s="8"/>
      <c r="ACX7" s="8"/>
      <c r="ACY7" s="8"/>
      <c r="ACZ7" s="8"/>
      <c r="ADA7" s="8"/>
      <c r="ADB7" s="8"/>
      <c r="ADC7" s="8"/>
      <c r="ADD7" s="8"/>
      <c r="ADE7" s="8"/>
      <c r="ADF7" s="8"/>
      <c r="ADG7" s="8"/>
      <c r="ADH7" s="8"/>
      <c r="ADI7" s="8"/>
      <c r="ADJ7" s="8"/>
      <c r="ADK7" s="8"/>
      <c r="ADL7" s="8"/>
      <c r="ADM7" s="8"/>
      <c r="ADN7" s="8"/>
      <c r="ADO7" s="8"/>
      <c r="ADP7" s="8"/>
      <c r="ADQ7" s="8"/>
      <c r="ADR7" s="8"/>
      <c r="ADS7" s="8"/>
      <c r="ADT7" s="8"/>
      <c r="ADU7" s="8"/>
      <c r="ADV7" s="8"/>
      <c r="ADW7" s="8"/>
      <c r="ADX7" s="8"/>
      <c r="ADY7" s="8"/>
      <c r="ADZ7" s="8"/>
      <c r="AEA7" s="8"/>
      <c r="AEB7" s="8"/>
      <c r="AEC7" s="8"/>
      <c r="AED7" s="8"/>
      <c r="AEE7" s="8"/>
      <c r="AEF7" s="8"/>
      <c r="AEG7" s="8"/>
      <c r="AEH7" s="8"/>
      <c r="AEI7" s="8"/>
      <c r="AEJ7" s="8"/>
      <c r="AEK7" s="8"/>
      <c r="AEL7" s="8"/>
      <c r="AEM7" s="8"/>
      <c r="AEN7" s="8"/>
      <c r="AEO7" s="8"/>
      <c r="AEP7" s="8"/>
      <c r="AEQ7" s="8"/>
      <c r="AER7" s="8"/>
      <c r="AES7" s="8"/>
      <c r="AET7" s="8"/>
      <c r="AEU7" s="8"/>
      <c r="AEV7" s="8"/>
      <c r="AEW7" s="8"/>
      <c r="AEX7" s="8"/>
      <c r="AEY7" s="8"/>
      <c r="AEZ7" s="8"/>
      <c r="AFA7" s="8"/>
      <c r="AFB7" s="8"/>
      <c r="AFC7" s="8"/>
      <c r="AFD7" s="8"/>
      <c r="AFE7" s="8"/>
      <c r="AFF7" s="8"/>
      <c r="AFG7" s="8"/>
      <c r="AFH7" s="8"/>
      <c r="AFI7" s="8"/>
      <c r="AFJ7" s="8"/>
      <c r="AFK7" s="8"/>
      <c r="AFL7" s="8"/>
      <c r="AFM7" s="8"/>
      <c r="AFN7" s="8"/>
      <c r="AFO7" s="8"/>
      <c r="AFP7" s="8"/>
      <c r="AFQ7" s="8"/>
      <c r="AFR7" s="8"/>
      <c r="AFS7" s="8"/>
      <c r="AFT7" s="8"/>
      <c r="AFU7" s="8"/>
      <c r="AFV7" s="8"/>
      <c r="AFW7" s="8"/>
      <c r="AFX7" s="8"/>
      <c r="AFY7" s="8"/>
      <c r="AFZ7" s="8"/>
      <c r="AGA7" s="8"/>
      <c r="AGB7" s="8"/>
      <c r="AGC7" s="8"/>
      <c r="AGD7" s="8"/>
      <c r="AGE7" s="8"/>
      <c r="AGF7" s="8"/>
      <c r="AGG7" s="8"/>
      <c r="AGH7" s="8"/>
      <c r="AGI7" s="8"/>
      <c r="AGJ7" s="8"/>
      <c r="AGK7" s="8"/>
      <c r="AGL7" s="8"/>
      <c r="AGM7" s="8"/>
      <c r="AGN7" s="8"/>
      <c r="AGO7" s="8"/>
      <c r="AGP7" s="8"/>
      <c r="AGQ7" s="8"/>
      <c r="AGR7" s="8"/>
      <c r="AGS7" s="8"/>
      <c r="AGT7" s="8"/>
      <c r="AGU7" s="8"/>
      <c r="AGV7" s="8"/>
      <c r="AGW7" s="8"/>
      <c r="AGX7" s="8"/>
      <c r="AGY7" s="8"/>
      <c r="AGZ7" s="8"/>
      <c r="AHA7" s="8"/>
      <c r="AHB7" s="8"/>
      <c r="AHC7" s="8"/>
      <c r="AHD7" s="8"/>
      <c r="AHE7" s="8"/>
      <c r="AHF7" s="8"/>
      <c r="AHG7" s="8"/>
      <c r="AHH7" s="8"/>
      <c r="AHI7" s="8"/>
      <c r="AHJ7" s="8"/>
      <c r="AHK7" s="8"/>
      <c r="AHL7" s="8"/>
      <c r="AHM7" s="8"/>
      <c r="AHN7" s="8"/>
      <c r="AHO7" s="8"/>
      <c r="AHP7" s="8"/>
      <c r="AHQ7" s="8"/>
      <c r="AHR7" s="8"/>
      <c r="AHS7" s="8"/>
      <c r="AHT7" s="8"/>
      <c r="AHU7" s="8"/>
      <c r="AHV7" s="8"/>
      <c r="AHW7" s="8"/>
      <c r="AHX7" s="8"/>
      <c r="AHY7" s="8"/>
      <c r="AHZ7" s="8"/>
      <c r="AIA7" s="8"/>
      <c r="AIB7" s="8"/>
      <c r="AIC7" s="8"/>
      <c r="AID7" s="8"/>
      <c r="AIE7" s="8"/>
      <c r="AIF7" s="8"/>
      <c r="AIG7" s="8"/>
      <c r="AIH7" s="8"/>
      <c r="AII7" s="8"/>
      <c r="AIJ7" s="8"/>
      <c r="AIK7" s="8"/>
      <c r="AIL7" s="8"/>
      <c r="AIM7" s="8"/>
      <c r="AIN7" s="8"/>
      <c r="AIO7" s="8"/>
      <c r="AIP7" s="8"/>
      <c r="AIQ7" s="8"/>
      <c r="AIR7" s="8"/>
      <c r="AIS7" s="8"/>
      <c r="AIT7" s="8"/>
      <c r="AIU7" s="8"/>
      <c r="AIV7" s="8"/>
      <c r="AIW7" s="8"/>
      <c r="AIX7" s="8"/>
      <c r="AIY7" s="8"/>
      <c r="AIZ7" s="8"/>
      <c r="AJA7" s="8"/>
      <c r="AJB7" s="8"/>
      <c r="AJC7" s="8"/>
      <c r="AJD7" s="8"/>
      <c r="AJE7" s="8"/>
      <c r="AJF7" s="8"/>
      <c r="AJG7" s="8"/>
      <c r="AJH7" s="8"/>
      <c r="AJI7" s="8"/>
      <c r="AJJ7" s="8"/>
      <c r="AJK7" s="8"/>
      <c r="AJL7" s="8"/>
      <c r="AJM7" s="8"/>
      <c r="AJN7" s="8"/>
      <c r="AJO7" s="8"/>
      <c r="AJP7" s="8"/>
      <c r="AJQ7" s="8"/>
      <c r="AJR7" s="8"/>
      <c r="AJS7" s="8"/>
      <c r="AJT7" s="8"/>
      <c r="AJU7" s="8"/>
      <c r="AJV7" s="8"/>
      <c r="AJW7" s="8"/>
      <c r="AJX7" s="8"/>
      <c r="AJY7" s="8"/>
      <c r="AJZ7" s="8"/>
      <c r="AKA7" s="8"/>
      <c r="AKB7" s="8"/>
      <c r="AKC7" s="8"/>
      <c r="AKD7" s="8"/>
      <c r="AKE7" s="8"/>
      <c r="AKF7" s="8"/>
      <c r="AKG7" s="8"/>
      <c r="AKH7" s="8"/>
      <c r="AKI7" s="8"/>
      <c r="AKJ7" s="8"/>
      <c r="AKK7" s="8"/>
      <c r="AKL7" s="8"/>
      <c r="AKM7" s="8"/>
      <c r="AKN7" s="8"/>
      <c r="AKO7" s="8"/>
      <c r="AKP7" s="8"/>
      <c r="AKQ7" s="8"/>
      <c r="AKR7" s="8"/>
      <c r="AKS7" s="8"/>
      <c r="AKT7" s="8"/>
      <c r="AKU7" s="8"/>
      <c r="AKV7" s="8"/>
      <c r="AKW7" s="8"/>
      <c r="AKX7" s="8"/>
      <c r="AKY7" s="8"/>
      <c r="AKZ7" s="8"/>
      <c r="ALA7" s="8"/>
      <c r="ALB7" s="8"/>
      <c r="ALC7" s="8"/>
      <c r="ALD7" s="8"/>
      <c r="ALE7" s="8"/>
      <c r="ALF7" s="8"/>
      <c r="ALG7" s="8"/>
      <c r="ALH7" s="8"/>
      <c r="ALI7" s="8"/>
      <c r="ALJ7" s="8"/>
      <c r="ALK7" s="8"/>
      <c r="ALL7" s="8"/>
      <c r="ALM7" s="8"/>
      <c r="ALN7" s="8"/>
      <c r="ALO7" s="8"/>
      <c r="ALP7" s="8"/>
      <c r="ALQ7" s="8"/>
      <c r="ALR7" s="8"/>
      <c r="ALS7" s="8"/>
      <c r="ALT7" s="8"/>
      <c r="ALU7" s="8"/>
      <c r="ALV7" s="8"/>
      <c r="ALW7" s="8"/>
      <c r="ALX7" s="8"/>
      <c r="ALY7" s="8"/>
      <c r="ALZ7" s="8"/>
      <c r="AMA7" s="8"/>
      <c r="AMB7" s="8"/>
      <c r="AMC7" s="8"/>
      <c r="AMD7" s="8"/>
      <c r="AME7" s="8"/>
      <c r="AMF7" s="8"/>
      <c r="AMG7" s="8"/>
      <c r="AMH7" s="8"/>
      <c r="AMI7" s="8"/>
      <c r="AMJ7" s="8"/>
      <c r="AMK7" s="8"/>
      <c r="AML7" s="8"/>
      <c r="AMM7" s="8"/>
      <c r="AMN7" s="8"/>
      <c r="AMO7" s="8"/>
      <c r="AMP7" s="8"/>
      <c r="AMQ7" s="8"/>
      <c r="AMR7" s="8"/>
      <c r="AMS7" s="8"/>
      <c r="AMT7" s="8"/>
      <c r="AMU7" s="8"/>
      <c r="AMV7" s="8"/>
      <c r="AMW7" s="8"/>
      <c r="AMX7" s="8"/>
      <c r="AMY7" s="8"/>
      <c r="AMZ7" s="8"/>
      <c r="ANA7" s="8"/>
      <c r="ANB7" s="8"/>
      <c r="ANC7" s="8"/>
      <c r="AND7" s="8"/>
      <c r="ANE7" s="8"/>
      <c r="ANF7" s="8"/>
      <c r="ANG7" s="8"/>
      <c r="ANH7" s="8"/>
      <c r="ANI7" s="8"/>
      <c r="ANJ7" s="8"/>
      <c r="ANK7" s="8"/>
      <c r="ANL7" s="8"/>
      <c r="ANM7" s="8"/>
      <c r="ANN7" s="8"/>
      <c r="ANO7" s="8"/>
      <c r="ANP7" s="8"/>
      <c r="ANQ7" s="8"/>
      <c r="ANR7" s="8"/>
      <c r="ANS7" s="8"/>
      <c r="ANT7" s="8"/>
      <c r="ANU7" s="8"/>
      <c r="ANV7" s="8"/>
      <c r="ANW7" s="8"/>
      <c r="ANX7" s="8"/>
      <c r="ANY7" s="8"/>
      <c r="ANZ7" s="8"/>
      <c r="AOA7" s="8"/>
    </row>
    <row r="8" spans="1:1067" s="2" customFormat="1" ht="31.5">
      <c r="A8" s="13" t="s">
        <v>69</v>
      </c>
      <c r="B8" s="14"/>
      <c r="C8" s="15"/>
      <c r="D8" s="15"/>
      <c r="E8" s="15"/>
      <c r="F8" s="37"/>
      <c r="G8" s="46" t="s">
        <v>103</v>
      </c>
      <c r="H8" s="46" t="s">
        <v>104</v>
      </c>
      <c r="I8" s="46" t="s">
        <v>105</v>
      </c>
      <c r="J8" s="46" t="s">
        <v>106</v>
      </c>
      <c r="K8" s="46" t="s">
        <v>107</v>
      </c>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c r="VU8" s="8"/>
      <c r="VV8" s="8"/>
      <c r="VW8" s="8"/>
      <c r="VX8" s="8"/>
      <c r="VY8" s="8"/>
      <c r="VZ8" s="8"/>
      <c r="WA8" s="8"/>
      <c r="WB8" s="8"/>
      <c r="WC8" s="8"/>
      <c r="WD8" s="8"/>
      <c r="WE8" s="8"/>
      <c r="WF8" s="8"/>
      <c r="WG8" s="8"/>
      <c r="WH8" s="8"/>
      <c r="WI8" s="8"/>
      <c r="WJ8" s="8"/>
      <c r="WK8" s="8"/>
      <c r="WL8" s="8"/>
      <c r="WM8" s="8"/>
      <c r="WN8" s="8"/>
      <c r="WO8" s="8"/>
      <c r="WP8" s="8"/>
      <c r="WQ8" s="8"/>
      <c r="WR8" s="8"/>
      <c r="WS8" s="8"/>
      <c r="WT8" s="8"/>
      <c r="WU8" s="8"/>
      <c r="WV8" s="8"/>
      <c r="WW8" s="8"/>
      <c r="WX8" s="8"/>
      <c r="WY8" s="8"/>
      <c r="WZ8" s="8"/>
      <c r="XA8" s="8"/>
      <c r="XB8" s="8"/>
      <c r="XC8" s="8"/>
      <c r="XD8" s="8"/>
      <c r="XE8" s="8"/>
      <c r="XF8" s="8"/>
      <c r="XG8" s="8"/>
      <c r="XH8" s="8"/>
      <c r="XI8" s="8"/>
      <c r="XJ8" s="8"/>
      <c r="XK8" s="8"/>
      <c r="XL8" s="8"/>
      <c r="XM8" s="8"/>
      <c r="XN8" s="8"/>
      <c r="XO8" s="8"/>
      <c r="XP8" s="8"/>
      <c r="XQ8" s="8"/>
      <c r="XR8" s="8"/>
      <c r="XS8" s="8"/>
      <c r="XT8" s="8"/>
      <c r="XU8" s="8"/>
      <c r="XV8" s="8"/>
      <c r="XW8" s="8"/>
      <c r="XX8" s="8"/>
      <c r="XY8" s="8"/>
      <c r="XZ8" s="8"/>
      <c r="YA8" s="8"/>
      <c r="YB8" s="8"/>
      <c r="YC8" s="8"/>
      <c r="YD8" s="8"/>
      <c r="YE8" s="8"/>
      <c r="YF8" s="8"/>
      <c r="YG8" s="8"/>
      <c r="YH8" s="8"/>
      <c r="YI8" s="8"/>
      <c r="YJ8" s="8"/>
      <c r="YK8" s="8"/>
      <c r="YL8" s="8"/>
      <c r="YM8" s="8"/>
      <c r="YN8" s="8"/>
      <c r="YO8" s="8"/>
      <c r="YP8" s="8"/>
      <c r="YQ8" s="8"/>
      <c r="YR8" s="8"/>
      <c r="YS8" s="8"/>
      <c r="YT8" s="8"/>
      <c r="YU8" s="8"/>
      <c r="YV8" s="8"/>
      <c r="YW8" s="8"/>
      <c r="YX8" s="8"/>
      <c r="YY8" s="8"/>
      <c r="YZ8" s="8"/>
      <c r="ZA8" s="8"/>
      <c r="ZB8" s="8"/>
      <c r="ZC8" s="8"/>
      <c r="ZD8" s="8"/>
      <c r="ZE8" s="8"/>
      <c r="ZF8" s="8"/>
      <c r="ZG8" s="8"/>
      <c r="ZH8" s="8"/>
      <c r="ZI8" s="8"/>
      <c r="ZJ8" s="8"/>
      <c r="ZK8" s="8"/>
      <c r="ZL8" s="8"/>
      <c r="ZM8" s="8"/>
      <c r="ZN8" s="8"/>
      <c r="ZO8" s="8"/>
      <c r="ZP8" s="8"/>
      <c r="ZQ8" s="8"/>
      <c r="ZR8" s="8"/>
      <c r="ZS8" s="8"/>
      <c r="ZT8" s="8"/>
      <c r="ZU8" s="8"/>
      <c r="ZV8" s="8"/>
      <c r="ZW8" s="8"/>
      <c r="ZX8" s="8"/>
      <c r="ZY8" s="8"/>
      <c r="ZZ8" s="8"/>
      <c r="AAA8" s="8"/>
      <c r="AAB8" s="8"/>
      <c r="AAC8" s="8"/>
      <c r="AAD8" s="8"/>
      <c r="AAE8" s="8"/>
      <c r="AAF8" s="8"/>
      <c r="AAG8" s="8"/>
      <c r="AAH8" s="8"/>
      <c r="AAI8" s="8"/>
      <c r="AAJ8" s="8"/>
      <c r="AAK8" s="8"/>
      <c r="AAL8" s="8"/>
      <c r="AAM8" s="8"/>
      <c r="AAN8" s="8"/>
      <c r="AAO8" s="8"/>
      <c r="AAP8" s="8"/>
      <c r="AAQ8" s="8"/>
      <c r="AAR8" s="8"/>
      <c r="AAS8" s="8"/>
      <c r="AAT8" s="8"/>
      <c r="AAU8" s="8"/>
      <c r="AAV8" s="8"/>
      <c r="AAW8" s="8"/>
      <c r="AAX8" s="8"/>
      <c r="AAY8" s="8"/>
      <c r="AAZ8" s="8"/>
      <c r="ABA8" s="8"/>
      <c r="ABB8" s="8"/>
      <c r="ABC8" s="8"/>
      <c r="ABD8" s="8"/>
      <c r="ABE8" s="8"/>
      <c r="ABF8" s="8"/>
      <c r="ABG8" s="8"/>
      <c r="ABH8" s="8"/>
      <c r="ABI8" s="8"/>
      <c r="ABJ8" s="8"/>
      <c r="ABK8" s="8"/>
      <c r="ABL8" s="8"/>
      <c r="ABM8" s="8"/>
      <c r="ABN8" s="8"/>
      <c r="ABO8" s="8"/>
      <c r="ABP8" s="8"/>
      <c r="ABQ8" s="8"/>
      <c r="ABR8" s="8"/>
      <c r="ABS8" s="8"/>
      <c r="ABT8" s="8"/>
      <c r="ABU8" s="8"/>
      <c r="ABV8" s="8"/>
      <c r="ABW8" s="8"/>
      <c r="ABX8" s="8"/>
      <c r="ABY8" s="8"/>
      <c r="ABZ8" s="8"/>
      <c r="ACA8" s="8"/>
      <c r="ACB8" s="8"/>
      <c r="ACC8" s="8"/>
      <c r="ACD8" s="8"/>
      <c r="ACE8" s="8"/>
      <c r="ACF8" s="8"/>
      <c r="ACG8" s="8"/>
      <c r="ACH8" s="8"/>
      <c r="ACI8" s="8"/>
      <c r="ACJ8" s="8"/>
      <c r="ACK8" s="8"/>
      <c r="ACL8" s="8"/>
      <c r="ACM8" s="8"/>
      <c r="ACN8" s="8"/>
      <c r="ACO8" s="8"/>
      <c r="ACP8" s="8"/>
      <c r="ACQ8" s="8"/>
      <c r="ACR8" s="8"/>
      <c r="ACS8" s="8"/>
      <c r="ACT8" s="8"/>
      <c r="ACU8" s="8"/>
      <c r="ACV8" s="8"/>
      <c r="ACW8" s="8"/>
      <c r="ACX8" s="8"/>
      <c r="ACY8" s="8"/>
      <c r="ACZ8" s="8"/>
      <c r="ADA8" s="8"/>
      <c r="ADB8" s="8"/>
      <c r="ADC8" s="8"/>
      <c r="ADD8" s="8"/>
      <c r="ADE8" s="8"/>
      <c r="ADF8" s="8"/>
      <c r="ADG8" s="8"/>
      <c r="ADH8" s="8"/>
      <c r="ADI8" s="8"/>
      <c r="ADJ8" s="8"/>
      <c r="ADK8" s="8"/>
      <c r="ADL8" s="8"/>
      <c r="ADM8" s="8"/>
      <c r="ADN8" s="8"/>
      <c r="ADO8" s="8"/>
      <c r="ADP8" s="8"/>
      <c r="ADQ8" s="8"/>
      <c r="ADR8" s="8"/>
      <c r="ADS8" s="8"/>
      <c r="ADT8" s="8"/>
      <c r="ADU8" s="8"/>
      <c r="ADV8" s="8"/>
      <c r="ADW8" s="8"/>
      <c r="ADX8" s="8"/>
      <c r="ADY8" s="8"/>
      <c r="ADZ8" s="8"/>
      <c r="AEA8" s="8"/>
      <c r="AEB8" s="8"/>
      <c r="AEC8" s="8"/>
      <c r="AED8" s="8"/>
      <c r="AEE8" s="8"/>
      <c r="AEF8" s="8"/>
      <c r="AEG8" s="8"/>
      <c r="AEH8" s="8"/>
      <c r="AEI8" s="8"/>
      <c r="AEJ8" s="8"/>
      <c r="AEK8" s="8"/>
      <c r="AEL8" s="8"/>
      <c r="AEM8" s="8"/>
      <c r="AEN8" s="8"/>
      <c r="AEO8" s="8"/>
      <c r="AEP8" s="8"/>
      <c r="AEQ8" s="8"/>
      <c r="AER8" s="8"/>
      <c r="AES8" s="8"/>
      <c r="AET8" s="8"/>
      <c r="AEU8" s="8"/>
      <c r="AEV8" s="8"/>
      <c r="AEW8" s="8"/>
      <c r="AEX8" s="8"/>
      <c r="AEY8" s="8"/>
      <c r="AEZ8" s="8"/>
      <c r="AFA8" s="8"/>
      <c r="AFB8" s="8"/>
      <c r="AFC8" s="8"/>
      <c r="AFD8" s="8"/>
      <c r="AFE8" s="8"/>
      <c r="AFF8" s="8"/>
      <c r="AFG8" s="8"/>
      <c r="AFH8" s="8"/>
      <c r="AFI8" s="8"/>
      <c r="AFJ8" s="8"/>
      <c r="AFK8" s="8"/>
      <c r="AFL8" s="8"/>
      <c r="AFM8" s="8"/>
      <c r="AFN8" s="8"/>
      <c r="AFO8" s="8"/>
      <c r="AFP8" s="8"/>
      <c r="AFQ8" s="8"/>
      <c r="AFR8" s="8"/>
      <c r="AFS8" s="8"/>
      <c r="AFT8" s="8"/>
      <c r="AFU8" s="8"/>
      <c r="AFV8" s="8"/>
      <c r="AFW8" s="8"/>
      <c r="AFX8" s="8"/>
      <c r="AFY8" s="8"/>
      <c r="AFZ8" s="8"/>
      <c r="AGA8" s="8"/>
      <c r="AGB8" s="8"/>
      <c r="AGC8" s="8"/>
      <c r="AGD8" s="8"/>
      <c r="AGE8" s="8"/>
      <c r="AGF8" s="8"/>
      <c r="AGG8" s="8"/>
      <c r="AGH8" s="8"/>
      <c r="AGI8" s="8"/>
      <c r="AGJ8" s="8"/>
      <c r="AGK8" s="8"/>
      <c r="AGL8" s="8"/>
      <c r="AGM8" s="8"/>
      <c r="AGN8" s="8"/>
      <c r="AGO8" s="8"/>
      <c r="AGP8" s="8"/>
      <c r="AGQ8" s="8"/>
      <c r="AGR8" s="8"/>
      <c r="AGS8" s="8"/>
      <c r="AGT8" s="8"/>
      <c r="AGU8" s="8"/>
      <c r="AGV8" s="8"/>
      <c r="AGW8" s="8"/>
      <c r="AGX8" s="8"/>
      <c r="AGY8" s="8"/>
      <c r="AGZ8" s="8"/>
      <c r="AHA8" s="8"/>
      <c r="AHB8" s="8"/>
      <c r="AHC8" s="8"/>
      <c r="AHD8" s="8"/>
      <c r="AHE8" s="8"/>
      <c r="AHF8" s="8"/>
      <c r="AHG8" s="8"/>
      <c r="AHH8" s="8"/>
      <c r="AHI8" s="8"/>
      <c r="AHJ8" s="8"/>
      <c r="AHK8" s="8"/>
      <c r="AHL8" s="8"/>
      <c r="AHM8" s="8"/>
      <c r="AHN8" s="8"/>
      <c r="AHO8" s="8"/>
      <c r="AHP8" s="8"/>
      <c r="AHQ8" s="8"/>
      <c r="AHR8" s="8"/>
      <c r="AHS8" s="8"/>
      <c r="AHT8" s="8"/>
      <c r="AHU8" s="8"/>
      <c r="AHV8" s="8"/>
      <c r="AHW8" s="8"/>
      <c r="AHX8" s="8"/>
      <c r="AHY8" s="8"/>
      <c r="AHZ8" s="8"/>
      <c r="AIA8" s="8"/>
      <c r="AIB8" s="8"/>
      <c r="AIC8" s="8"/>
      <c r="AID8" s="8"/>
      <c r="AIE8" s="8"/>
      <c r="AIF8" s="8"/>
      <c r="AIG8" s="8"/>
      <c r="AIH8" s="8"/>
      <c r="AII8" s="8"/>
      <c r="AIJ8" s="8"/>
      <c r="AIK8" s="8"/>
      <c r="AIL8" s="8"/>
      <c r="AIM8" s="8"/>
      <c r="AIN8" s="8"/>
      <c r="AIO8" s="8"/>
      <c r="AIP8" s="8"/>
      <c r="AIQ8" s="8"/>
      <c r="AIR8" s="8"/>
      <c r="AIS8" s="8"/>
      <c r="AIT8" s="8"/>
      <c r="AIU8" s="8"/>
      <c r="AIV8" s="8"/>
      <c r="AIW8" s="8"/>
      <c r="AIX8" s="8"/>
      <c r="AIY8" s="8"/>
      <c r="AIZ8" s="8"/>
      <c r="AJA8" s="8"/>
      <c r="AJB8" s="8"/>
      <c r="AJC8" s="8"/>
      <c r="AJD8" s="8"/>
      <c r="AJE8" s="8"/>
      <c r="AJF8" s="8"/>
      <c r="AJG8" s="8"/>
      <c r="AJH8" s="8"/>
      <c r="AJI8" s="8"/>
      <c r="AJJ8" s="8"/>
      <c r="AJK8" s="8"/>
      <c r="AJL8" s="8"/>
      <c r="AJM8" s="8"/>
      <c r="AJN8" s="8"/>
      <c r="AJO8" s="8"/>
      <c r="AJP8" s="8"/>
      <c r="AJQ8" s="8"/>
      <c r="AJR8" s="8"/>
      <c r="AJS8" s="8"/>
      <c r="AJT8" s="8"/>
      <c r="AJU8" s="8"/>
      <c r="AJV8" s="8"/>
      <c r="AJW8" s="8"/>
      <c r="AJX8" s="8"/>
      <c r="AJY8" s="8"/>
      <c r="AJZ8" s="8"/>
      <c r="AKA8" s="8"/>
      <c r="AKB8" s="8"/>
      <c r="AKC8" s="8"/>
      <c r="AKD8" s="8"/>
      <c r="AKE8" s="8"/>
      <c r="AKF8" s="8"/>
      <c r="AKG8" s="8"/>
      <c r="AKH8" s="8"/>
      <c r="AKI8" s="8"/>
      <c r="AKJ8" s="8"/>
      <c r="AKK8" s="8"/>
      <c r="AKL8" s="8"/>
      <c r="AKM8" s="8"/>
      <c r="AKN8" s="8"/>
      <c r="AKO8" s="8"/>
      <c r="AKP8" s="8"/>
      <c r="AKQ8" s="8"/>
      <c r="AKR8" s="8"/>
      <c r="AKS8" s="8"/>
      <c r="AKT8" s="8"/>
      <c r="AKU8" s="8"/>
      <c r="AKV8" s="8"/>
      <c r="AKW8" s="8"/>
      <c r="AKX8" s="8"/>
      <c r="AKY8" s="8"/>
      <c r="AKZ8" s="8"/>
      <c r="ALA8" s="8"/>
      <c r="ALB8" s="8"/>
      <c r="ALC8" s="8"/>
      <c r="ALD8" s="8"/>
      <c r="ALE8" s="8"/>
      <c r="ALF8" s="8"/>
      <c r="ALG8" s="8"/>
      <c r="ALH8" s="8"/>
      <c r="ALI8" s="8"/>
      <c r="ALJ8" s="8"/>
      <c r="ALK8" s="8"/>
      <c r="ALL8" s="8"/>
      <c r="ALM8" s="8"/>
      <c r="ALN8" s="8"/>
      <c r="ALO8" s="8"/>
      <c r="ALP8" s="8"/>
      <c r="ALQ8" s="8"/>
      <c r="ALR8" s="8"/>
      <c r="ALS8" s="8"/>
      <c r="ALT8" s="8"/>
      <c r="ALU8" s="8"/>
      <c r="ALV8" s="8"/>
      <c r="ALW8" s="8"/>
      <c r="ALX8" s="8"/>
      <c r="ALY8" s="8"/>
      <c r="ALZ8" s="8"/>
      <c r="AMA8" s="8"/>
      <c r="AMB8" s="8"/>
      <c r="AMC8" s="8"/>
      <c r="AMD8" s="8"/>
      <c r="AME8" s="8"/>
      <c r="AMF8" s="8"/>
      <c r="AMG8" s="8"/>
      <c r="AMH8" s="8"/>
      <c r="AMI8" s="8"/>
      <c r="AMJ8" s="8"/>
      <c r="AMK8" s="8"/>
      <c r="AML8" s="8"/>
      <c r="AMM8" s="8"/>
      <c r="AMN8" s="8"/>
      <c r="AMO8" s="8"/>
      <c r="AMP8" s="8"/>
      <c r="AMQ8" s="8"/>
      <c r="AMR8" s="8"/>
      <c r="AMS8" s="8"/>
      <c r="AMT8" s="8"/>
      <c r="AMU8" s="8"/>
      <c r="AMV8" s="8"/>
      <c r="AMW8" s="8"/>
      <c r="AMX8" s="8"/>
      <c r="AMY8" s="8"/>
      <c r="AMZ8" s="8"/>
      <c r="ANA8" s="8"/>
      <c r="ANB8" s="8"/>
      <c r="ANC8" s="8"/>
      <c r="AND8" s="8"/>
      <c r="ANE8" s="8"/>
      <c r="ANF8" s="8"/>
      <c r="ANG8" s="8"/>
      <c r="ANH8" s="8"/>
      <c r="ANI8" s="8"/>
      <c r="ANJ8" s="8"/>
      <c r="ANK8" s="8"/>
      <c r="ANL8" s="8"/>
      <c r="ANM8" s="8"/>
      <c r="ANN8" s="8"/>
      <c r="ANO8" s="8"/>
      <c r="ANP8" s="8"/>
      <c r="ANQ8" s="8"/>
      <c r="ANR8" s="8"/>
      <c r="ANS8" s="8"/>
      <c r="ANT8" s="8"/>
      <c r="ANU8" s="8"/>
      <c r="ANV8" s="8"/>
      <c r="ANW8" s="8"/>
      <c r="ANX8" s="8"/>
      <c r="ANY8" s="8"/>
      <c r="ANZ8" s="8"/>
      <c r="AOA8" s="8"/>
    </row>
    <row r="9" spans="1:1067" s="2" customFormat="1" ht="58.5" customHeight="1">
      <c r="A9" s="644" t="s">
        <v>23</v>
      </c>
      <c r="B9" s="27" t="s">
        <v>55</v>
      </c>
      <c r="C9" s="27" t="s">
        <v>49</v>
      </c>
      <c r="D9" s="24" t="s">
        <v>13</v>
      </c>
      <c r="E9" s="22" t="s">
        <v>98</v>
      </c>
      <c r="F9" s="38"/>
      <c r="G9" s="6" t="s">
        <v>664</v>
      </c>
      <c r="H9" s="489" t="s">
        <v>663</v>
      </c>
      <c r="I9" s="410">
        <v>1</v>
      </c>
      <c r="J9" s="411" t="s">
        <v>483</v>
      </c>
      <c r="K9" s="477" t="s">
        <v>483</v>
      </c>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c r="VT9" s="8"/>
      <c r="VU9" s="8"/>
      <c r="VV9" s="8"/>
      <c r="VW9" s="8"/>
      <c r="VX9" s="8"/>
      <c r="VY9" s="8"/>
      <c r="VZ9" s="8"/>
      <c r="WA9" s="8"/>
      <c r="WB9" s="8"/>
      <c r="WC9" s="8"/>
      <c r="WD9" s="8"/>
      <c r="WE9" s="8"/>
      <c r="WF9" s="8"/>
      <c r="WG9" s="8"/>
      <c r="WH9" s="8"/>
      <c r="WI9" s="8"/>
      <c r="WJ9" s="8"/>
      <c r="WK9" s="8"/>
      <c r="WL9" s="8"/>
      <c r="WM9" s="8"/>
      <c r="WN9" s="8"/>
      <c r="WO9" s="8"/>
      <c r="WP9" s="8"/>
      <c r="WQ9" s="8"/>
      <c r="WR9" s="8"/>
      <c r="WS9" s="8"/>
      <c r="WT9" s="8"/>
      <c r="WU9" s="8"/>
      <c r="WV9" s="8"/>
      <c r="WW9" s="8"/>
      <c r="WX9" s="8"/>
      <c r="WY9" s="8"/>
      <c r="WZ9" s="8"/>
      <c r="XA9" s="8"/>
      <c r="XB9" s="8"/>
      <c r="XC9" s="8"/>
      <c r="XD9" s="8"/>
      <c r="XE9" s="8"/>
      <c r="XF9" s="8"/>
      <c r="XG9" s="8"/>
      <c r="XH9" s="8"/>
      <c r="XI9" s="8"/>
      <c r="XJ9" s="8"/>
      <c r="XK9" s="8"/>
      <c r="XL9" s="8"/>
      <c r="XM9" s="8"/>
      <c r="XN9" s="8"/>
      <c r="XO9" s="8"/>
      <c r="XP9" s="8"/>
      <c r="XQ9" s="8"/>
      <c r="XR9" s="8"/>
      <c r="XS9" s="8"/>
      <c r="XT9" s="8"/>
      <c r="XU9" s="8"/>
      <c r="XV9" s="8"/>
      <c r="XW9" s="8"/>
      <c r="XX9" s="8"/>
      <c r="XY9" s="8"/>
      <c r="XZ9" s="8"/>
      <c r="YA9" s="8"/>
      <c r="YB9" s="8"/>
      <c r="YC9" s="8"/>
      <c r="YD9" s="8"/>
      <c r="YE9" s="8"/>
      <c r="YF9" s="8"/>
      <c r="YG9" s="8"/>
      <c r="YH9" s="8"/>
      <c r="YI9" s="8"/>
      <c r="YJ9" s="8"/>
      <c r="YK9" s="8"/>
      <c r="YL9" s="8"/>
      <c r="YM9" s="8"/>
      <c r="YN9" s="8"/>
      <c r="YO9" s="8"/>
      <c r="YP9" s="8"/>
      <c r="YQ9" s="8"/>
      <c r="YR9" s="8"/>
      <c r="YS9" s="8"/>
      <c r="YT9" s="8"/>
      <c r="YU9" s="8"/>
      <c r="YV9" s="8"/>
      <c r="YW9" s="8"/>
      <c r="YX9" s="8"/>
      <c r="YY9" s="8"/>
      <c r="YZ9" s="8"/>
      <c r="ZA9" s="8"/>
      <c r="ZB9" s="8"/>
      <c r="ZC9" s="8"/>
      <c r="ZD9" s="8"/>
      <c r="ZE9" s="8"/>
      <c r="ZF9" s="8"/>
      <c r="ZG9" s="8"/>
      <c r="ZH9" s="8"/>
      <c r="ZI9" s="8"/>
      <c r="ZJ9" s="8"/>
      <c r="ZK9" s="8"/>
      <c r="ZL9" s="8"/>
      <c r="ZM9" s="8"/>
      <c r="ZN9" s="8"/>
      <c r="ZO9" s="8"/>
      <c r="ZP9" s="8"/>
      <c r="ZQ9" s="8"/>
      <c r="ZR9" s="8"/>
      <c r="ZS9" s="8"/>
      <c r="ZT9" s="8"/>
      <c r="ZU9" s="8"/>
      <c r="ZV9" s="8"/>
      <c r="ZW9" s="8"/>
      <c r="ZX9" s="8"/>
      <c r="ZY9" s="8"/>
      <c r="ZZ9" s="8"/>
      <c r="AAA9" s="8"/>
      <c r="AAB9" s="8"/>
      <c r="AAC9" s="8"/>
      <c r="AAD9" s="8"/>
      <c r="AAE9" s="8"/>
      <c r="AAF9" s="8"/>
      <c r="AAG9" s="8"/>
      <c r="AAH9" s="8"/>
      <c r="AAI9" s="8"/>
      <c r="AAJ9" s="8"/>
      <c r="AAK9" s="8"/>
      <c r="AAL9" s="8"/>
      <c r="AAM9" s="8"/>
      <c r="AAN9" s="8"/>
      <c r="AAO9" s="8"/>
      <c r="AAP9" s="8"/>
      <c r="AAQ9" s="8"/>
      <c r="AAR9" s="8"/>
      <c r="AAS9" s="8"/>
      <c r="AAT9" s="8"/>
      <c r="AAU9" s="8"/>
      <c r="AAV9" s="8"/>
      <c r="AAW9" s="8"/>
      <c r="AAX9" s="8"/>
      <c r="AAY9" s="8"/>
      <c r="AAZ9" s="8"/>
      <c r="ABA9" s="8"/>
      <c r="ABB9" s="8"/>
      <c r="ABC9" s="8"/>
      <c r="ABD9" s="8"/>
      <c r="ABE9" s="8"/>
      <c r="ABF9" s="8"/>
      <c r="ABG9" s="8"/>
      <c r="ABH9" s="8"/>
      <c r="ABI9" s="8"/>
      <c r="ABJ9" s="8"/>
      <c r="ABK9" s="8"/>
      <c r="ABL9" s="8"/>
      <c r="ABM9" s="8"/>
      <c r="ABN9" s="8"/>
      <c r="ABO9" s="8"/>
      <c r="ABP9" s="8"/>
      <c r="ABQ9" s="8"/>
      <c r="ABR9" s="8"/>
      <c r="ABS9" s="8"/>
      <c r="ABT9" s="8"/>
      <c r="ABU9" s="8"/>
      <c r="ABV9" s="8"/>
      <c r="ABW9" s="8"/>
      <c r="ABX9" s="8"/>
      <c r="ABY9" s="8"/>
      <c r="ABZ9" s="8"/>
      <c r="ACA9" s="8"/>
      <c r="ACB9" s="8"/>
      <c r="ACC9" s="8"/>
      <c r="ACD9" s="8"/>
      <c r="ACE9" s="8"/>
      <c r="ACF9" s="8"/>
      <c r="ACG9" s="8"/>
      <c r="ACH9" s="8"/>
      <c r="ACI9" s="8"/>
      <c r="ACJ9" s="8"/>
      <c r="ACK9" s="8"/>
      <c r="ACL9" s="8"/>
      <c r="ACM9" s="8"/>
      <c r="ACN9" s="8"/>
      <c r="ACO9" s="8"/>
      <c r="ACP9" s="8"/>
      <c r="ACQ9" s="8"/>
      <c r="ACR9" s="8"/>
      <c r="ACS9" s="8"/>
      <c r="ACT9" s="8"/>
      <c r="ACU9" s="8"/>
      <c r="ACV9" s="8"/>
      <c r="ACW9" s="8"/>
      <c r="ACX9" s="8"/>
      <c r="ACY9" s="8"/>
      <c r="ACZ9" s="8"/>
      <c r="ADA9" s="8"/>
      <c r="ADB9" s="8"/>
      <c r="ADC9" s="8"/>
      <c r="ADD9" s="8"/>
      <c r="ADE9" s="8"/>
      <c r="ADF9" s="8"/>
      <c r="ADG9" s="8"/>
      <c r="ADH9" s="8"/>
      <c r="ADI9" s="8"/>
      <c r="ADJ9" s="8"/>
      <c r="ADK9" s="8"/>
      <c r="ADL9" s="8"/>
      <c r="ADM9" s="8"/>
      <c r="ADN9" s="8"/>
      <c r="ADO9" s="8"/>
      <c r="ADP9" s="8"/>
      <c r="ADQ9" s="8"/>
      <c r="ADR9" s="8"/>
      <c r="ADS9" s="8"/>
      <c r="ADT9" s="8"/>
      <c r="ADU9" s="8"/>
      <c r="ADV9" s="8"/>
      <c r="ADW9" s="8"/>
      <c r="ADX9" s="8"/>
      <c r="ADY9" s="8"/>
      <c r="ADZ9" s="8"/>
      <c r="AEA9" s="8"/>
      <c r="AEB9" s="8"/>
      <c r="AEC9" s="8"/>
      <c r="AED9" s="8"/>
      <c r="AEE9" s="8"/>
      <c r="AEF9" s="8"/>
      <c r="AEG9" s="8"/>
      <c r="AEH9" s="8"/>
      <c r="AEI9" s="8"/>
      <c r="AEJ9" s="8"/>
      <c r="AEK9" s="8"/>
      <c r="AEL9" s="8"/>
      <c r="AEM9" s="8"/>
      <c r="AEN9" s="8"/>
      <c r="AEO9" s="8"/>
      <c r="AEP9" s="8"/>
      <c r="AEQ9" s="8"/>
      <c r="AER9" s="8"/>
      <c r="AES9" s="8"/>
      <c r="AET9" s="8"/>
      <c r="AEU9" s="8"/>
      <c r="AEV9" s="8"/>
      <c r="AEW9" s="8"/>
      <c r="AEX9" s="8"/>
      <c r="AEY9" s="8"/>
      <c r="AEZ9" s="8"/>
      <c r="AFA9" s="8"/>
      <c r="AFB9" s="8"/>
      <c r="AFC9" s="8"/>
      <c r="AFD9" s="8"/>
      <c r="AFE9" s="8"/>
      <c r="AFF9" s="8"/>
      <c r="AFG9" s="8"/>
      <c r="AFH9" s="8"/>
      <c r="AFI9" s="8"/>
      <c r="AFJ9" s="8"/>
      <c r="AFK9" s="8"/>
      <c r="AFL9" s="8"/>
      <c r="AFM9" s="8"/>
      <c r="AFN9" s="8"/>
      <c r="AFO9" s="8"/>
      <c r="AFP9" s="8"/>
      <c r="AFQ9" s="8"/>
      <c r="AFR9" s="8"/>
      <c r="AFS9" s="8"/>
      <c r="AFT9" s="8"/>
      <c r="AFU9" s="8"/>
      <c r="AFV9" s="8"/>
      <c r="AFW9" s="8"/>
      <c r="AFX9" s="8"/>
      <c r="AFY9" s="8"/>
      <c r="AFZ9" s="8"/>
      <c r="AGA9" s="8"/>
      <c r="AGB9" s="8"/>
      <c r="AGC9" s="8"/>
      <c r="AGD9" s="8"/>
      <c r="AGE9" s="8"/>
      <c r="AGF9" s="8"/>
      <c r="AGG9" s="8"/>
      <c r="AGH9" s="8"/>
      <c r="AGI9" s="8"/>
      <c r="AGJ9" s="8"/>
      <c r="AGK9" s="8"/>
      <c r="AGL9" s="8"/>
      <c r="AGM9" s="8"/>
      <c r="AGN9" s="8"/>
      <c r="AGO9" s="8"/>
      <c r="AGP9" s="8"/>
      <c r="AGQ9" s="8"/>
      <c r="AGR9" s="8"/>
      <c r="AGS9" s="8"/>
      <c r="AGT9" s="8"/>
      <c r="AGU9" s="8"/>
      <c r="AGV9" s="8"/>
      <c r="AGW9" s="8"/>
      <c r="AGX9" s="8"/>
      <c r="AGY9" s="8"/>
      <c r="AGZ9" s="8"/>
      <c r="AHA9" s="8"/>
      <c r="AHB9" s="8"/>
      <c r="AHC9" s="8"/>
      <c r="AHD9" s="8"/>
      <c r="AHE9" s="8"/>
      <c r="AHF9" s="8"/>
      <c r="AHG9" s="8"/>
      <c r="AHH9" s="8"/>
      <c r="AHI9" s="8"/>
      <c r="AHJ9" s="8"/>
      <c r="AHK9" s="8"/>
      <c r="AHL9" s="8"/>
      <c r="AHM9" s="8"/>
      <c r="AHN9" s="8"/>
      <c r="AHO9" s="8"/>
      <c r="AHP9" s="8"/>
      <c r="AHQ9" s="8"/>
      <c r="AHR9" s="8"/>
      <c r="AHS9" s="8"/>
      <c r="AHT9" s="8"/>
      <c r="AHU9" s="8"/>
      <c r="AHV9" s="8"/>
      <c r="AHW9" s="8"/>
      <c r="AHX9" s="8"/>
      <c r="AHY9" s="8"/>
      <c r="AHZ9" s="8"/>
      <c r="AIA9" s="8"/>
      <c r="AIB9" s="8"/>
      <c r="AIC9" s="8"/>
      <c r="AID9" s="8"/>
      <c r="AIE9" s="8"/>
      <c r="AIF9" s="8"/>
      <c r="AIG9" s="8"/>
      <c r="AIH9" s="8"/>
      <c r="AII9" s="8"/>
      <c r="AIJ9" s="8"/>
      <c r="AIK9" s="8"/>
      <c r="AIL9" s="8"/>
      <c r="AIM9" s="8"/>
      <c r="AIN9" s="8"/>
      <c r="AIO9" s="8"/>
      <c r="AIP9" s="8"/>
      <c r="AIQ9" s="8"/>
      <c r="AIR9" s="8"/>
      <c r="AIS9" s="8"/>
      <c r="AIT9" s="8"/>
      <c r="AIU9" s="8"/>
      <c r="AIV9" s="8"/>
      <c r="AIW9" s="8"/>
      <c r="AIX9" s="8"/>
      <c r="AIY9" s="8"/>
      <c r="AIZ9" s="8"/>
      <c r="AJA9" s="8"/>
      <c r="AJB9" s="8"/>
      <c r="AJC9" s="8"/>
      <c r="AJD9" s="8"/>
      <c r="AJE9" s="8"/>
      <c r="AJF9" s="8"/>
      <c r="AJG9" s="8"/>
      <c r="AJH9" s="8"/>
      <c r="AJI9" s="8"/>
      <c r="AJJ9" s="8"/>
      <c r="AJK9" s="8"/>
      <c r="AJL9" s="8"/>
      <c r="AJM9" s="8"/>
      <c r="AJN9" s="8"/>
      <c r="AJO9" s="8"/>
      <c r="AJP9" s="8"/>
      <c r="AJQ9" s="8"/>
      <c r="AJR9" s="8"/>
      <c r="AJS9" s="8"/>
      <c r="AJT9" s="8"/>
      <c r="AJU9" s="8"/>
      <c r="AJV9" s="8"/>
      <c r="AJW9" s="8"/>
      <c r="AJX9" s="8"/>
      <c r="AJY9" s="8"/>
      <c r="AJZ9" s="8"/>
      <c r="AKA9" s="8"/>
      <c r="AKB9" s="8"/>
      <c r="AKC9" s="8"/>
      <c r="AKD9" s="8"/>
      <c r="AKE9" s="8"/>
      <c r="AKF9" s="8"/>
      <c r="AKG9" s="8"/>
      <c r="AKH9" s="8"/>
      <c r="AKI9" s="8"/>
      <c r="AKJ9" s="8"/>
      <c r="AKK9" s="8"/>
      <c r="AKL9" s="8"/>
      <c r="AKM9" s="8"/>
      <c r="AKN9" s="8"/>
      <c r="AKO9" s="8"/>
      <c r="AKP9" s="8"/>
      <c r="AKQ9" s="8"/>
      <c r="AKR9" s="8"/>
      <c r="AKS9" s="8"/>
      <c r="AKT9" s="8"/>
      <c r="AKU9" s="8"/>
      <c r="AKV9" s="8"/>
      <c r="AKW9" s="8"/>
      <c r="AKX9" s="8"/>
      <c r="AKY9" s="8"/>
      <c r="AKZ9" s="8"/>
      <c r="ALA9" s="8"/>
      <c r="ALB9" s="8"/>
      <c r="ALC9" s="8"/>
      <c r="ALD9" s="8"/>
      <c r="ALE9" s="8"/>
      <c r="ALF9" s="8"/>
      <c r="ALG9" s="8"/>
      <c r="ALH9" s="8"/>
      <c r="ALI9" s="8"/>
      <c r="ALJ9" s="8"/>
      <c r="ALK9" s="8"/>
      <c r="ALL9" s="8"/>
      <c r="ALM9" s="8"/>
      <c r="ALN9" s="8"/>
      <c r="ALO9" s="8"/>
      <c r="ALP9" s="8"/>
      <c r="ALQ9" s="8"/>
      <c r="ALR9" s="8"/>
      <c r="ALS9" s="8"/>
      <c r="ALT9" s="8"/>
      <c r="ALU9" s="8"/>
      <c r="ALV9" s="8"/>
      <c r="ALW9" s="8"/>
      <c r="ALX9" s="8"/>
      <c r="ALY9" s="8"/>
      <c r="ALZ9" s="8"/>
      <c r="AMA9" s="8"/>
      <c r="AMB9" s="8"/>
      <c r="AMC9" s="8"/>
      <c r="AMD9" s="8"/>
      <c r="AME9" s="8"/>
      <c r="AMF9" s="8"/>
      <c r="AMG9" s="8"/>
      <c r="AMH9" s="8"/>
      <c r="AMI9" s="8"/>
      <c r="AMJ9" s="8"/>
      <c r="AMK9" s="8"/>
      <c r="AML9" s="8"/>
      <c r="AMM9" s="8"/>
      <c r="AMN9" s="8"/>
      <c r="AMO9" s="8"/>
      <c r="AMP9" s="8"/>
      <c r="AMQ9" s="8"/>
      <c r="AMR9" s="8"/>
      <c r="AMS9" s="8"/>
      <c r="AMT9" s="8"/>
      <c r="AMU9" s="8"/>
      <c r="AMV9" s="8"/>
      <c r="AMW9" s="8"/>
      <c r="AMX9" s="8"/>
      <c r="AMY9" s="8"/>
      <c r="AMZ9" s="8"/>
      <c r="ANA9" s="8"/>
      <c r="ANB9" s="8"/>
      <c r="ANC9" s="8"/>
      <c r="AND9" s="8"/>
      <c r="ANE9" s="8"/>
      <c r="ANF9" s="8"/>
      <c r="ANG9" s="8"/>
      <c r="ANH9" s="8"/>
      <c r="ANI9" s="8"/>
      <c r="ANJ9" s="8"/>
      <c r="ANK9" s="8"/>
      <c r="ANL9" s="8"/>
      <c r="ANM9" s="8"/>
      <c r="ANN9" s="8"/>
      <c r="ANO9" s="8"/>
      <c r="ANP9" s="8"/>
      <c r="ANQ9" s="8"/>
      <c r="ANR9" s="8"/>
      <c r="ANS9" s="8"/>
      <c r="ANT9" s="8"/>
      <c r="ANU9" s="8"/>
      <c r="ANV9" s="8"/>
      <c r="ANW9" s="8"/>
      <c r="ANX9" s="8"/>
      <c r="ANY9" s="8"/>
      <c r="ANZ9" s="8"/>
      <c r="AOA9" s="8"/>
    </row>
    <row r="10" spans="1:1067" s="2" customFormat="1" ht="68.25" customHeight="1">
      <c r="A10" s="645"/>
      <c r="B10" s="27" t="s">
        <v>60</v>
      </c>
      <c r="C10" s="27" t="s">
        <v>61</v>
      </c>
      <c r="D10" s="27" t="s">
        <v>14</v>
      </c>
      <c r="E10" s="22" t="s">
        <v>88</v>
      </c>
      <c r="F10" s="39"/>
      <c r="G10" s="6" t="s">
        <v>503</v>
      </c>
      <c r="H10" s="412" t="s">
        <v>665</v>
      </c>
      <c r="I10" s="410">
        <v>1</v>
      </c>
      <c r="J10" s="412" t="s">
        <v>666</v>
      </c>
      <c r="K10" s="477" t="s">
        <v>483</v>
      </c>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c r="VT10" s="8"/>
      <c r="VU10" s="8"/>
      <c r="VV10" s="8"/>
      <c r="VW10" s="8"/>
      <c r="VX10" s="8"/>
      <c r="VY10" s="8"/>
      <c r="VZ10" s="8"/>
      <c r="WA10" s="8"/>
      <c r="WB10" s="8"/>
      <c r="WC10" s="8"/>
      <c r="WD10" s="8"/>
      <c r="WE10" s="8"/>
      <c r="WF10" s="8"/>
      <c r="WG10" s="8"/>
      <c r="WH10" s="8"/>
      <c r="WI10" s="8"/>
      <c r="WJ10" s="8"/>
      <c r="WK10" s="8"/>
      <c r="WL10" s="8"/>
      <c r="WM10" s="8"/>
      <c r="WN10" s="8"/>
      <c r="WO10" s="8"/>
      <c r="WP10" s="8"/>
      <c r="WQ10" s="8"/>
      <c r="WR10" s="8"/>
      <c r="WS10" s="8"/>
      <c r="WT10" s="8"/>
      <c r="WU10" s="8"/>
      <c r="WV10" s="8"/>
      <c r="WW10" s="8"/>
      <c r="WX10" s="8"/>
      <c r="WY10" s="8"/>
      <c r="WZ10" s="8"/>
      <c r="XA10" s="8"/>
      <c r="XB10" s="8"/>
      <c r="XC10" s="8"/>
      <c r="XD10" s="8"/>
      <c r="XE10" s="8"/>
      <c r="XF10" s="8"/>
      <c r="XG10" s="8"/>
      <c r="XH10" s="8"/>
      <c r="XI10" s="8"/>
      <c r="XJ10" s="8"/>
      <c r="XK10" s="8"/>
      <c r="XL10" s="8"/>
      <c r="XM10" s="8"/>
      <c r="XN10" s="8"/>
      <c r="XO10" s="8"/>
      <c r="XP10" s="8"/>
      <c r="XQ10" s="8"/>
      <c r="XR10" s="8"/>
      <c r="XS10" s="8"/>
      <c r="XT10" s="8"/>
      <c r="XU10" s="8"/>
      <c r="XV10" s="8"/>
      <c r="XW10" s="8"/>
      <c r="XX10" s="8"/>
      <c r="XY10" s="8"/>
      <c r="XZ10" s="8"/>
      <c r="YA10" s="8"/>
      <c r="YB10" s="8"/>
      <c r="YC10" s="8"/>
      <c r="YD10" s="8"/>
      <c r="YE10" s="8"/>
      <c r="YF10" s="8"/>
      <c r="YG10" s="8"/>
      <c r="YH10" s="8"/>
      <c r="YI10" s="8"/>
      <c r="YJ10" s="8"/>
      <c r="YK10" s="8"/>
      <c r="YL10" s="8"/>
      <c r="YM10" s="8"/>
      <c r="YN10" s="8"/>
      <c r="YO10" s="8"/>
      <c r="YP10" s="8"/>
      <c r="YQ10" s="8"/>
      <c r="YR10" s="8"/>
      <c r="YS10" s="8"/>
      <c r="YT10" s="8"/>
      <c r="YU10" s="8"/>
      <c r="YV10" s="8"/>
      <c r="YW10" s="8"/>
      <c r="YX10" s="8"/>
      <c r="YY10" s="8"/>
      <c r="YZ10" s="8"/>
      <c r="ZA10" s="8"/>
      <c r="ZB10" s="8"/>
      <c r="ZC10" s="8"/>
      <c r="ZD10" s="8"/>
      <c r="ZE10" s="8"/>
      <c r="ZF10" s="8"/>
      <c r="ZG10" s="8"/>
      <c r="ZH10" s="8"/>
      <c r="ZI10" s="8"/>
      <c r="ZJ10" s="8"/>
      <c r="ZK10" s="8"/>
      <c r="ZL10" s="8"/>
      <c r="ZM10" s="8"/>
      <c r="ZN10" s="8"/>
      <c r="ZO10" s="8"/>
      <c r="ZP10" s="8"/>
      <c r="ZQ10" s="8"/>
      <c r="ZR10" s="8"/>
      <c r="ZS10" s="8"/>
      <c r="ZT10" s="8"/>
      <c r="ZU10" s="8"/>
      <c r="ZV10" s="8"/>
      <c r="ZW10" s="8"/>
      <c r="ZX10" s="8"/>
      <c r="ZY10" s="8"/>
      <c r="ZZ10" s="8"/>
      <c r="AAA10" s="8"/>
      <c r="AAB10" s="8"/>
      <c r="AAC10" s="8"/>
      <c r="AAD10" s="8"/>
      <c r="AAE10" s="8"/>
      <c r="AAF10" s="8"/>
      <c r="AAG10" s="8"/>
      <c r="AAH10" s="8"/>
      <c r="AAI10" s="8"/>
      <c r="AAJ10" s="8"/>
      <c r="AAK10" s="8"/>
      <c r="AAL10" s="8"/>
      <c r="AAM10" s="8"/>
      <c r="AAN10" s="8"/>
      <c r="AAO10" s="8"/>
      <c r="AAP10" s="8"/>
      <c r="AAQ10" s="8"/>
      <c r="AAR10" s="8"/>
      <c r="AAS10" s="8"/>
      <c r="AAT10" s="8"/>
      <c r="AAU10" s="8"/>
      <c r="AAV10" s="8"/>
      <c r="AAW10" s="8"/>
      <c r="AAX10" s="8"/>
      <c r="AAY10" s="8"/>
      <c r="AAZ10" s="8"/>
      <c r="ABA10" s="8"/>
      <c r="ABB10" s="8"/>
      <c r="ABC10" s="8"/>
      <c r="ABD10" s="8"/>
      <c r="ABE10" s="8"/>
      <c r="ABF10" s="8"/>
      <c r="ABG10" s="8"/>
      <c r="ABH10" s="8"/>
      <c r="ABI10" s="8"/>
      <c r="ABJ10" s="8"/>
      <c r="ABK10" s="8"/>
      <c r="ABL10" s="8"/>
      <c r="ABM10" s="8"/>
      <c r="ABN10" s="8"/>
      <c r="ABO10" s="8"/>
      <c r="ABP10" s="8"/>
      <c r="ABQ10" s="8"/>
      <c r="ABR10" s="8"/>
      <c r="ABS10" s="8"/>
      <c r="ABT10" s="8"/>
      <c r="ABU10" s="8"/>
      <c r="ABV10" s="8"/>
      <c r="ABW10" s="8"/>
      <c r="ABX10" s="8"/>
      <c r="ABY10" s="8"/>
      <c r="ABZ10" s="8"/>
      <c r="ACA10" s="8"/>
      <c r="ACB10" s="8"/>
      <c r="ACC10" s="8"/>
      <c r="ACD10" s="8"/>
      <c r="ACE10" s="8"/>
      <c r="ACF10" s="8"/>
      <c r="ACG10" s="8"/>
      <c r="ACH10" s="8"/>
      <c r="ACI10" s="8"/>
      <c r="ACJ10" s="8"/>
      <c r="ACK10" s="8"/>
      <c r="ACL10" s="8"/>
      <c r="ACM10" s="8"/>
      <c r="ACN10" s="8"/>
      <c r="ACO10" s="8"/>
      <c r="ACP10" s="8"/>
      <c r="ACQ10" s="8"/>
      <c r="ACR10" s="8"/>
      <c r="ACS10" s="8"/>
      <c r="ACT10" s="8"/>
      <c r="ACU10" s="8"/>
      <c r="ACV10" s="8"/>
      <c r="ACW10" s="8"/>
      <c r="ACX10" s="8"/>
      <c r="ACY10" s="8"/>
      <c r="ACZ10" s="8"/>
      <c r="ADA10" s="8"/>
      <c r="ADB10" s="8"/>
      <c r="ADC10" s="8"/>
      <c r="ADD10" s="8"/>
      <c r="ADE10" s="8"/>
      <c r="ADF10" s="8"/>
      <c r="ADG10" s="8"/>
      <c r="ADH10" s="8"/>
      <c r="ADI10" s="8"/>
      <c r="ADJ10" s="8"/>
      <c r="ADK10" s="8"/>
      <c r="ADL10" s="8"/>
      <c r="ADM10" s="8"/>
      <c r="ADN10" s="8"/>
      <c r="ADO10" s="8"/>
      <c r="ADP10" s="8"/>
      <c r="ADQ10" s="8"/>
      <c r="ADR10" s="8"/>
      <c r="ADS10" s="8"/>
      <c r="ADT10" s="8"/>
      <c r="ADU10" s="8"/>
      <c r="ADV10" s="8"/>
      <c r="ADW10" s="8"/>
      <c r="ADX10" s="8"/>
      <c r="ADY10" s="8"/>
      <c r="ADZ10" s="8"/>
      <c r="AEA10" s="8"/>
      <c r="AEB10" s="8"/>
      <c r="AEC10" s="8"/>
      <c r="AED10" s="8"/>
      <c r="AEE10" s="8"/>
      <c r="AEF10" s="8"/>
      <c r="AEG10" s="8"/>
      <c r="AEH10" s="8"/>
      <c r="AEI10" s="8"/>
      <c r="AEJ10" s="8"/>
      <c r="AEK10" s="8"/>
      <c r="AEL10" s="8"/>
      <c r="AEM10" s="8"/>
      <c r="AEN10" s="8"/>
      <c r="AEO10" s="8"/>
      <c r="AEP10" s="8"/>
      <c r="AEQ10" s="8"/>
      <c r="AER10" s="8"/>
      <c r="AES10" s="8"/>
      <c r="AET10" s="8"/>
      <c r="AEU10" s="8"/>
      <c r="AEV10" s="8"/>
      <c r="AEW10" s="8"/>
      <c r="AEX10" s="8"/>
      <c r="AEY10" s="8"/>
      <c r="AEZ10" s="8"/>
      <c r="AFA10" s="8"/>
      <c r="AFB10" s="8"/>
      <c r="AFC10" s="8"/>
      <c r="AFD10" s="8"/>
      <c r="AFE10" s="8"/>
      <c r="AFF10" s="8"/>
      <c r="AFG10" s="8"/>
      <c r="AFH10" s="8"/>
      <c r="AFI10" s="8"/>
      <c r="AFJ10" s="8"/>
      <c r="AFK10" s="8"/>
      <c r="AFL10" s="8"/>
      <c r="AFM10" s="8"/>
      <c r="AFN10" s="8"/>
      <c r="AFO10" s="8"/>
      <c r="AFP10" s="8"/>
      <c r="AFQ10" s="8"/>
      <c r="AFR10" s="8"/>
      <c r="AFS10" s="8"/>
      <c r="AFT10" s="8"/>
      <c r="AFU10" s="8"/>
      <c r="AFV10" s="8"/>
      <c r="AFW10" s="8"/>
      <c r="AFX10" s="8"/>
      <c r="AFY10" s="8"/>
      <c r="AFZ10" s="8"/>
      <c r="AGA10" s="8"/>
      <c r="AGB10" s="8"/>
      <c r="AGC10" s="8"/>
      <c r="AGD10" s="8"/>
      <c r="AGE10" s="8"/>
      <c r="AGF10" s="8"/>
      <c r="AGG10" s="8"/>
      <c r="AGH10" s="8"/>
      <c r="AGI10" s="8"/>
      <c r="AGJ10" s="8"/>
      <c r="AGK10" s="8"/>
      <c r="AGL10" s="8"/>
      <c r="AGM10" s="8"/>
      <c r="AGN10" s="8"/>
      <c r="AGO10" s="8"/>
      <c r="AGP10" s="8"/>
      <c r="AGQ10" s="8"/>
      <c r="AGR10" s="8"/>
      <c r="AGS10" s="8"/>
      <c r="AGT10" s="8"/>
      <c r="AGU10" s="8"/>
      <c r="AGV10" s="8"/>
      <c r="AGW10" s="8"/>
      <c r="AGX10" s="8"/>
      <c r="AGY10" s="8"/>
      <c r="AGZ10" s="8"/>
      <c r="AHA10" s="8"/>
      <c r="AHB10" s="8"/>
      <c r="AHC10" s="8"/>
      <c r="AHD10" s="8"/>
      <c r="AHE10" s="8"/>
      <c r="AHF10" s="8"/>
      <c r="AHG10" s="8"/>
      <c r="AHH10" s="8"/>
      <c r="AHI10" s="8"/>
      <c r="AHJ10" s="8"/>
      <c r="AHK10" s="8"/>
      <c r="AHL10" s="8"/>
      <c r="AHM10" s="8"/>
      <c r="AHN10" s="8"/>
      <c r="AHO10" s="8"/>
      <c r="AHP10" s="8"/>
      <c r="AHQ10" s="8"/>
      <c r="AHR10" s="8"/>
      <c r="AHS10" s="8"/>
      <c r="AHT10" s="8"/>
      <c r="AHU10" s="8"/>
      <c r="AHV10" s="8"/>
      <c r="AHW10" s="8"/>
      <c r="AHX10" s="8"/>
      <c r="AHY10" s="8"/>
      <c r="AHZ10" s="8"/>
      <c r="AIA10" s="8"/>
      <c r="AIB10" s="8"/>
      <c r="AIC10" s="8"/>
      <c r="AID10" s="8"/>
      <c r="AIE10" s="8"/>
      <c r="AIF10" s="8"/>
      <c r="AIG10" s="8"/>
      <c r="AIH10" s="8"/>
      <c r="AII10" s="8"/>
      <c r="AIJ10" s="8"/>
      <c r="AIK10" s="8"/>
      <c r="AIL10" s="8"/>
      <c r="AIM10" s="8"/>
      <c r="AIN10" s="8"/>
      <c r="AIO10" s="8"/>
      <c r="AIP10" s="8"/>
      <c r="AIQ10" s="8"/>
      <c r="AIR10" s="8"/>
      <c r="AIS10" s="8"/>
      <c r="AIT10" s="8"/>
      <c r="AIU10" s="8"/>
      <c r="AIV10" s="8"/>
      <c r="AIW10" s="8"/>
      <c r="AIX10" s="8"/>
      <c r="AIY10" s="8"/>
      <c r="AIZ10" s="8"/>
      <c r="AJA10" s="8"/>
      <c r="AJB10" s="8"/>
      <c r="AJC10" s="8"/>
      <c r="AJD10" s="8"/>
      <c r="AJE10" s="8"/>
      <c r="AJF10" s="8"/>
      <c r="AJG10" s="8"/>
      <c r="AJH10" s="8"/>
      <c r="AJI10" s="8"/>
      <c r="AJJ10" s="8"/>
      <c r="AJK10" s="8"/>
      <c r="AJL10" s="8"/>
      <c r="AJM10" s="8"/>
      <c r="AJN10" s="8"/>
      <c r="AJO10" s="8"/>
      <c r="AJP10" s="8"/>
      <c r="AJQ10" s="8"/>
      <c r="AJR10" s="8"/>
      <c r="AJS10" s="8"/>
      <c r="AJT10" s="8"/>
      <c r="AJU10" s="8"/>
      <c r="AJV10" s="8"/>
      <c r="AJW10" s="8"/>
      <c r="AJX10" s="8"/>
      <c r="AJY10" s="8"/>
      <c r="AJZ10" s="8"/>
      <c r="AKA10" s="8"/>
      <c r="AKB10" s="8"/>
      <c r="AKC10" s="8"/>
      <c r="AKD10" s="8"/>
      <c r="AKE10" s="8"/>
      <c r="AKF10" s="8"/>
      <c r="AKG10" s="8"/>
      <c r="AKH10" s="8"/>
      <c r="AKI10" s="8"/>
      <c r="AKJ10" s="8"/>
      <c r="AKK10" s="8"/>
      <c r="AKL10" s="8"/>
      <c r="AKM10" s="8"/>
      <c r="AKN10" s="8"/>
      <c r="AKO10" s="8"/>
      <c r="AKP10" s="8"/>
      <c r="AKQ10" s="8"/>
      <c r="AKR10" s="8"/>
      <c r="AKS10" s="8"/>
      <c r="AKT10" s="8"/>
      <c r="AKU10" s="8"/>
      <c r="AKV10" s="8"/>
      <c r="AKW10" s="8"/>
      <c r="AKX10" s="8"/>
      <c r="AKY10" s="8"/>
      <c r="AKZ10" s="8"/>
      <c r="ALA10" s="8"/>
      <c r="ALB10" s="8"/>
      <c r="ALC10" s="8"/>
      <c r="ALD10" s="8"/>
      <c r="ALE10" s="8"/>
      <c r="ALF10" s="8"/>
      <c r="ALG10" s="8"/>
      <c r="ALH10" s="8"/>
      <c r="ALI10" s="8"/>
      <c r="ALJ10" s="8"/>
      <c r="ALK10" s="8"/>
      <c r="ALL10" s="8"/>
      <c r="ALM10" s="8"/>
      <c r="ALN10" s="8"/>
      <c r="ALO10" s="8"/>
      <c r="ALP10" s="8"/>
      <c r="ALQ10" s="8"/>
      <c r="ALR10" s="8"/>
      <c r="ALS10" s="8"/>
      <c r="ALT10" s="8"/>
      <c r="ALU10" s="8"/>
      <c r="ALV10" s="8"/>
      <c r="ALW10" s="8"/>
      <c r="ALX10" s="8"/>
      <c r="ALY10" s="8"/>
      <c r="ALZ10" s="8"/>
      <c r="AMA10" s="8"/>
      <c r="AMB10" s="8"/>
      <c r="AMC10" s="8"/>
      <c r="AMD10" s="8"/>
      <c r="AME10" s="8"/>
      <c r="AMF10" s="8"/>
      <c r="AMG10" s="8"/>
      <c r="AMH10" s="8"/>
      <c r="AMI10" s="8"/>
      <c r="AMJ10" s="8"/>
      <c r="AMK10" s="8"/>
      <c r="AML10" s="8"/>
      <c r="AMM10" s="8"/>
      <c r="AMN10" s="8"/>
      <c r="AMO10" s="8"/>
      <c r="AMP10" s="8"/>
      <c r="AMQ10" s="8"/>
      <c r="AMR10" s="8"/>
      <c r="AMS10" s="8"/>
      <c r="AMT10" s="8"/>
      <c r="AMU10" s="8"/>
      <c r="AMV10" s="8"/>
      <c r="AMW10" s="8"/>
      <c r="AMX10" s="8"/>
      <c r="AMY10" s="8"/>
      <c r="AMZ10" s="8"/>
      <c r="ANA10" s="8"/>
      <c r="ANB10" s="8"/>
      <c r="ANC10" s="8"/>
      <c r="AND10" s="8"/>
      <c r="ANE10" s="8"/>
      <c r="ANF10" s="8"/>
      <c r="ANG10" s="8"/>
      <c r="ANH10" s="8"/>
      <c r="ANI10" s="8"/>
      <c r="ANJ10" s="8"/>
      <c r="ANK10" s="8"/>
      <c r="ANL10" s="8"/>
      <c r="ANM10" s="8"/>
      <c r="ANN10" s="8"/>
      <c r="ANO10" s="8"/>
      <c r="ANP10" s="8"/>
      <c r="ANQ10" s="8"/>
      <c r="ANR10" s="8"/>
      <c r="ANS10" s="8"/>
      <c r="ANT10" s="8"/>
      <c r="ANU10" s="8"/>
      <c r="ANV10" s="8"/>
      <c r="ANW10" s="8"/>
      <c r="ANX10" s="8"/>
      <c r="ANY10" s="8"/>
      <c r="ANZ10" s="8"/>
      <c r="AOA10" s="8"/>
    </row>
    <row r="11" spans="1:1067" s="3" customFormat="1" ht="72" customHeight="1">
      <c r="A11" s="641" t="s">
        <v>71</v>
      </c>
      <c r="B11" s="18" t="s">
        <v>72</v>
      </c>
      <c r="C11" s="17" t="s">
        <v>73</v>
      </c>
      <c r="D11" s="9" t="s">
        <v>33</v>
      </c>
      <c r="E11" s="28" t="s">
        <v>35</v>
      </c>
      <c r="F11" s="40" t="s">
        <v>74</v>
      </c>
      <c r="G11" s="31" t="s">
        <v>625</v>
      </c>
      <c r="H11" s="419" t="s">
        <v>504</v>
      </c>
      <c r="I11" s="410">
        <v>1</v>
      </c>
      <c r="J11" s="420" t="s">
        <v>505</v>
      </c>
      <c r="K11" s="477" t="s">
        <v>483</v>
      </c>
    </row>
    <row r="12" spans="1:1067" s="3" customFormat="1" ht="72" customHeight="1">
      <c r="A12" s="641"/>
      <c r="B12" s="18" t="s">
        <v>59</v>
      </c>
      <c r="C12" s="17" t="s">
        <v>56</v>
      </c>
      <c r="D12" s="9" t="s">
        <v>57</v>
      </c>
      <c r="E12" s="28" t="s">
        <v>64</v>
      </c>
      <c r="F12" s="40"/>
      <c r="G12" s="31" t="s">
        <v>667</v>
      </c>
      <c r="H12" s="414" t="s">
        <v>668</v>
      </c>
      <c r="I12" s="410">
        <v>1</v>
      </c>
      <c r="J12" s="411" t="s">
        <v>483</v>
      </c>
      <c r="K12" s="477" t="s">
        <v>483</v>
      </c>
    </row>
    <row r="13" spans="1:1067" ht="99.75" customHeight="1">
      <c r="A13" s="641"/>
      <c r="B13" s="18" t="s">
        <v>18</v>
      </c>
      <c r="C13" s="17" t="s">
        <v>48</v>
      </c>
      <c r="D13" s="17" t="s">
        <v>34</v>
      </c>
      <c r="E13" s="28" t="s">
        <v>63</v>
      </c>
      <c r="F13" s="41"/>
      <c r="G13" s="414" t="s">
        <v>669</v>
      </c>
      <c r="H13" s="419" t="s">
        <v>670</v>
      </c>
      <c r="I13" s="410">
        <v>1</v>
      </c>
      <c r="J13" s="412" t="s">
        <v>666</v>
      </c>
      <c r="K13" s="477" t="s">
        <v>483</v>
      </c>
    </row>
    <row r="14" spans="1:1067" ht="101.25" customHeight="1">
      <c r="A14" s="641"/>
      <c r="B14" s="18" t="s">
        <v>100</v>
      </c>
      <c r="C14" s="17" t="s">
        <v>36</v>
      </c>
      <c r="D14" s="17" t="s">
        <v>34</v>
      </c>
      <c r="E14" s="28" t="s">
        <v>64</v>
      </c>
      <c r="F14" s="41"/>
      <c r="G14" s="6" t="s">
        <v>671</v>
      </c>
      <c r="H14" s="31" t="s">
        <v>506</v>
      </c>
      <c r="I14" s="410">
        <v>1</v>
      </c>
      <c r="J14" s="420" t="s">
        <v>672</v>
      </c>
      <c r="K14" s="477" t="s">
        <v>483</v>
      </c>
    </row>
    <row r="15" spans="1:1067" ht="132.75" customHeight="1">
      <c r="A15" s="641"/>
      <c r="B15" s="18" t="s">
        <v>101</v>
      </c>
      <c r="C15" s="6" t="s">
        <v>102</v>
      </c>
      <c r="D15" s="17" t="s">
        <v>34</v>
      </c>
      <c r="E15" s="28" t="s">
        <v>63</v>
      </c>
      <c r="F15" s="41"/>
      <c r="G15" s="414" t="s">
        <v>673</v>
      </c>
      <c r="H15" s="494" t="s">
        <v>674</v>
      </c>
      <c r="I15" s="410">
        <v>1</v>
      </c>
      <c r="J15" s="420" t="s">
        <v>672</v>
      </c>
      <c r="K15" s="477" t="s">
        <v>483</v>
      </c>
    </row>
    <row r="16" spans="1:1067" ht="74.25" customHeight="1">
      <c r="A16" s="641" t="s">
        <v>4</v>
      </c>
      <c r="B16" s="17" t="s">
        <v>92</v>
      </c>
      <c r="C16" s="17" t="s">
        <v>75</v>
      </c>
      <c r="D16" s="17" t="s">
        <v>21</v>
      </c>
      <c r="E16" s="29" t="s">
        <v>38</v>
      </c>
      <c r="F16" s="38" t="s">
        <v>25</v>
      </c>
      <c r="G16" s="414" t="s">
        <v>507</v>
      </c>
      <c r="H16" s="414" t="s">
        <v>508</v>
      </c>
      <c r="I16" s="410">
        <v>1</v>
      </c>
      <c r="J16" s="420" t="s">
        <v>505</v>
      </c>
      <c r="K16" s="477" t="s">
        <v>483</v>
      </c>
    </row>
    <row r="17" spans="1:1067" ht="89.25" customHeight="1">
      <c r="A17" s="641"/>
      <c r="B17" s="17" t="s">
        <v>91</v>
      </c>
      <c r="C17" s="17" t="s">
        <v>76</v>
      </c>
      <c r="D17" s="17" t="s">
        <v>21</v>
      </c>
      <c r="E17" s="29" t="s">
        <v>39</v>
      </c>
      <c r="F17" s="38" t="s">
        <v>27</v>
      </c>
      <c r="G17" s="414" t="s">
        <v>481</v>
      </c>
      <c r="H17" s="421" t="s">
        <v>51</v>
      </c>
      <c r="I17" s="410">
        <v>1</v>
      </c>
      <c r="J17" s="420" t="s">
        <v>482</v>
      </c>
      <c r="K17" s="477" t="s">
        <v>483</v>
      </c>
    </row>
    <row r="18" spans="1:1067" ht="89.25" customHeight="1">
      <c r="A18" s="641"/>
      <c r="B18" s="17" t="s">
        <v>90</v>
      </c>
      <c r="C18" s="17" t="s">
        <v>66</v>
      </c>
      <c r="D18" s="17" t="s">
        <v>21</v>
      </c>
      <c r="E18" s="29" t="s">
        <v>65</v>
      </c>
      <c r="F18" s="38" t="s">
        <v>51</v>
      </c>
      <c r="G18" s="414" t="s">
        <v>650</v>
      </c>
      <c r="H18" s="491" t="s">
        <v>51</v>
      </c>
      <c r="I18" s="410">
        <v>1</v>
      </c>
      <c r="J18" s="420" t="s">
        <v>482</v>
      </c>
      <c r="K18" s="477" t="s">
        <v>483</v>
      </c>
    </row>
    <row r="19" spans="1:1067" ht="91.5" customHeight="1">
      <c r="A19" s="641"/>
      <c r="B19" s="17" t="s">
        <v>89</v>
      </c>
      <c r="C19" s="17" t="s">
        <v>67</v>
      </c>
      <c r="D19" s="17" t="s">
        <v>21</v>
      </c>
      <c r="E19" s="29" t="s">
        <v>63</v>
      </c>
      <c r="F19" s="41"/>
      <c r="G19" s="414" t="s">
        <v>481</v>
      </c>
      <c r="H19" s="421" t="s">
        <v>51</v>
      </c>
      <c r="I19" s="410">
        <v>1</v>
      </c>
      <c r="J19" s="420" t="s">
        <v>482</v>
      </c>
      <c r="K19" s="477" t="s">
        <v>483</v>
      </c>
    </row>
    <row r="20" spans="1:1067" ht="152.25" customHeight="1">
      <c r="A20" s="641" t="s">
        <v>17</v>
      </c>
      <c r="B20" s="17" t="s">
        <v>93</v>
      </c>
      <c r="C20" s="17" t="s">
        <v>37</v>
      </c>
      <c r="D20" s="9" t="s">
        <v>33</v>
      </c>
      <c r="E20" s="19" t="s">
        <v>7</v>
      </c>
      <c r="F20" s="42" t="s">
        <v>77</v>
      </c>
      <c r="G20" s="414" t="s">
        <v>675</v>
      </c>
      <c r="H20" s="421" t="s">
        <v>51</v>
      </c>
      <c r="I20" s="410">
        <v>1</v>
      </c>
      <c r="J20" s="420" t="s">
        <v>676</v>
      </c>
      <c r="K20" s="477" t="s">
        <v>483</v>
      </c>
    </row>
    <row r="21" spans="1:1067" ht="409.5" customHeight="1">
      <c r="A21" s="641"/>
      <c r="B21" s="17" t="s">
        <v>78</v>
      </c>
      <c r="C21" s="9" t="s">
        <v>50</v>
      </c>
      <c r="D21" s="5" t="s">
        <v>40</v>
      </c>
      <c r="E21" s="19" t="s">
        <v>7</v>
      </c>
      <c r="F21" s="42" t="s">
        <v>77</v>
      </c>
      <c r="G21" s="423" t="s">
        <v>627</v>
      </c>
      <c r="H21" s="424" t="s">
        <v>622</v>
      </c>
      <c r="I21" s="417">
        <v>1</v>
      </c>
      <c r="J21" s="425"/>
      <c r="K21" s="477" t="s">
        <v>483</v>
      </c>
    </row>
    <row r="22" spans="1:1067" ht="168.75" customHeight="1">
      <c r="A22" s="25" t="s">
        <v>5</v>
      </c>
      <c r="B22" s="17" t="s">
        <v>79</v>
      </c>
      <c r="C22" s="4" t="s">
        <v>52</v>
      </c>
      <c r="D22" s="17" t="s">
        <v>15</v>
      </c>
      <c r="E22" s="19" t="s">
        <v>7</v>
      </c>
      <c r="F22" s="42" t="s">
        <v>51</v>
      </c>
      <c r="G22" s="423" t="s">
        <v>627</v>
      </c>
      <c r="H22" s="424" t="s">
        <v>622</v>
      </c>
      <c r="I22" s="410">
        <v>1</v>
      </c>
      <c r="J22" s="412"/>
      <c r="K22" s="477" t="s">
        <v>483</v>
      </c>
    </row>
    <row r="23" spans="1:1067" ht="72.75" customHeight="1">
      <c r="A23" s="32" t="s">
        <v>80</v>
      </c>
      <c r="B23" s="16" t="s">
        <v>1</v>
      </c>
      <c r="C23" s="26" t="s">
        <v>3</v>
      </c>
      <c r="D23" s="26" t="s">
        <v>2</v>
      </c>
      <c r="E23" s="26" t="s">
        <v>43</v>
      </c>
      <c r="F23" s="43" t="s">
        <v>24</v>
      </c>
      <c r="G23" s="422"/>
      <c r="H23" s="422"/>
      <c r="I23" s="422"/>
      <c r="J23" s="422"/>
      <c r="K23" s="476"/>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c r="AMK23"/>
      <c r="AML23"/>
      <c r="AMM23"/>
      <c r="AMN23"/>
      <c r="AMO23"/>
      <c r="AMP23"/>
      <c r="AMQ23"/>
      <c r="AMR23"/>
      <c r="AMS23"/>
      <c r="AMT23"/>
      <c r="AMU23"/>
      <c r="AMV23"/>
      <c r="AMW23"/>
      <c r="AMX23"/>
      <c r="AMY23"/>
      <c r="AMZ23"/>
      <c r="ANA23"/>
      <c r="ANB23"/>
      <c r="ANC23"/>
      <c r="AND23"/>
      <c r="ANE23"/>
      <c r="ANF23"/>
      <c r="ANG23"/>
      <c r="ANH23"/>
      <c r="ANI23"/>
      <c r="ANJ23"/>
      <c r="ANK23"/>
      <c r="ANL23"/>
      <c r="ANM23"/>
      <c r="ANN23"/>
      <c r="ANO23"/>
      <c r="ANP23"/>
      <c r="ANQ23"/>
      <c r="ANR23"/>
      <c r="ANS23"/>
      <c r="ANT23"/>
      <c r="ANU23"/>
      <c r="ANV23"/>
      <c r="ANW23"/>
      <c r="ANX23"/>
      <c r="ANY23"/>
      <c r="ANZ23"/>
      <c r="AOA23"/>
    </row>
    <row r="24" spans="1:1067" s="2" customFormat="1" ht="105">
      <c r="A24" s="644" t="s">
        <v>99</v>
      </c>
      <c r="B24" s="33" t="s">
        <v>31</v>
      </c>
      <c r="C24" s="5" t="s">
        <v>22</v>
      </c>
      <c r="D24" s="4" t="s">
        <v>21</v>
      </c>
      <c r="E24" s="34" t="s">
        <v>29</v>
      </c>
      <c r="F24" s="44" t="s">
        <v>28</v>
      </c>
      <c r="G24" s="6" t="s">
        <v>512</v>
      </c>
      <c r="H24" s="6" t="s">
        <v>513</v>
      </c>
      <c r="I24" s="410">
        <v>1</v>
      </c>
      <c r="J24" s="411" t="s">
        <v>505</v>
      </c>
      <c r="K24" s="477" t="s">
        <v>483</v>
      </c>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c r="VU24" s="8"/>
      <c r="VV24" s="8"/>
      <c r="VW24" s="8"/>
      <c r="VX24" s="8"/>
      <c r="VY24" s="8"/>
      <c r="VZ24" s="8"/>
      <c r="WA24" s="8"/>
      <c r="WB24" s="8"/>
      <c r="WC24" s="8"/>
      <c r="WD24" s="8"/>
      <c r="WE24" s="8"/>
      <c r="WF24" s="8"/>
      <c r="WG24" s="8"/>
      <c r="WH24" s="8"/>
      <c r="WI24" s="8"/>
      <c r="WJ24" s="8"/>
      <c r="WK24" s="8"/>
      <c r="WL24" s="8"/>
      <c r="WM24" s="8"/>
      <c r="WN24" s="8"/>
      <c r="WO24" s="8"/>
      <c r="WP24" s="8"/>
      <c r="WQ24" s="8"/>
      <c r="WR24" s="8"/>
      <c r="WS24" s="8"/>
      <c r="WT24" s="8"/>
      <c r="WU24" s="8"/>
      <c r="WV24" s="8"/>
      <c r="WW24" s="8"/>
      <c r="WX24" s="8"/>
      <c r="WY24" s="8"/>
      <c r="WZ24" s="8"/>
      <c r="XA24" s="8"/>
      <c r="XB24" s="8"/>
      <c r="XC24" s="8"/>
      <c r="XD24" s="8"/>
      <c r="XE24" s="8"/>
      <c r="XF24" s="8"/>
      <c r="XG24" s="8"/>
      <c r="XH24" s="8"/>
      <c r="XI24" s="8"/>
      <c r="XJ24" s="8"/>
      <c r="XK24" s="8"/>
      <c r="XL24" s="8"/>
      <c r="XM24" s="8"/>
      <c r="XN24" s="8"/>
      <c r="XO24" s="8"/>
      <c r="XP24" s="8"/>
      <c r="XQ24" s="8"/>
      <c r="XR24" s="8"/>
      <c r="XS24" s="8"/>
      <c r="XT24" s="8"/>
      <c r="XU24" s="8"/>
      <c r="XV24" s="8"/>
      <c r="XW24" s="8"/>
      <c r="XX24" s="8"/>
      <c r="XY24" s="8"/>
      <c r="XZ24" s="8"/>
      <c r="YA24" s="8"/>
      <c r="YB24" s="8"/>
      <c r="YC24" s="8"/>
      <c r="YD24" s="8"/>
      <c r="YE24" s="8"/>
      <c r="YF24" s="8"/>
      <c r="YG24" s="8"/>
      <c r="YH24" s="8"/>
      <c r="YI24" s="8"/>
      <c r="YJ24" s="8"/>
      <c r="YK24" s="8"/>
      <c r="YL24" s="8"/>
      <c r="YM24" s="8"/>
      <c r="YN24" s="8"/>
      <c r="YO24" s="8"/>
      <c r="YP24" s="8"/>
      <c r="YQ24" s="8"/>
      <c r="YR24" s="8"/>
      <c r="YS24" s="8"/>
      <c r="YT24" s="8"/>
      <c r="YU24" s="8"/>
      <c r="YV24" s="8"/>
      <c r="YW24" s="8"/>
      <c r="YX24" s="8"/>
      <c r="YY24" s="8"/>
      <c r="YZ24" s="8"/>
      <c r="ZA24" s="8"/>
      <c r="ZB24" s="8"/>
      <c r="ZC24" s="8"/>
      <c r="ZD24" s="8"/>
      <c r="ZE24" s="8"/>
      <c r="ZF24" s="8"/>
      <c r="ZG24" s="8"/>
      <c r="ZH24" s="8"/>
      <c r="ZI24" s="8"/>
      <c r="ZJ24" s="8"/>
      <c r="ZK24" s="8"/>
      <c r="ZL24" s="8"/>
      <c r="ZM24" s="8"/>
      <c r="ZN24" s="8"/>
      <c r="ZO24" s="8"/>
      <c r="ZP24" s="8"/>
      <c r="ZQ24" s="8"/>
      <c r="ZR24" s="8"/>
      <c r="ZS24" s="8"/>
      <c r="ZT24" s="8"/>
      <c r="ZU24" s="8"/>
      <c r="ZV24" s="8"/>
      <c r="ZW24" s="8"/>
      <c r="ZX24" s="8"/>
      <c r="ZY24" s="8"/>
      <c r="ZZ24" s="8"/>
      <c r="AAA24" s="8"/>
      <c r="AAB24" s="8"/>
      <c r="AAC24" s="8"/>
      <c r="AAD24" s="8"/>
      <c r="AAE24" s="8"/>
      <c r="AAF24" s="8"/>
      <c r="AAG24" s="8"/>
      <c r="AAH24" s="8"/>
      <c r="AAI24" s="8"/>
      <c r="AAJ24" s="8"/>
      <c r="AAK24" s="8"/>
      <c r="AAL24" s="8"/>
      <c r="AAM24" s="8"/>
      <c r="AAN24" s="8"/>
      <c r="AAO24" s="8"/>
      <c r="AAP24" s="8"/>
      <c r="AAQ24" s="8"/>
      <c r="AAR24" s="8"/>
      <c r="AAS24" s="8"/>
      <c r="AAT24" s="8"/>
      <c r="AAU24" s="8"/>
      <c r="AAV24" s="8"/>
      <c r="AAW24" s="8"/>
      <c r="AAX24" s="8"/>
      <c r="AAY24" s="8"/>
      <c r="AAZ24" s="8"/>
      <c r="ABA24" s="8"/>
      <c r="ABB24" s="8"/>
      <c r="ABC24" s="8"/>
      <c r="ABD24" s="8"/>
      <c r="ABE24" s="8"/>
      <c r="ABF24" s="8"/>
      <c r="ABG24" s="8"/>
      <c r="ABH24" s="8"/>
      <c r="ABI24" s="8"/>
      <c r="ABJ24" s="8"/>
      <c r="ABK24" s="8"/>
      <c r="ABL24" s="8"/>
      <c r="ABM24" s="8"/>
      <c r="ABN24" s="8"/>
      <c r="ABO24" s="8"/>
      <c r="ABP24" s="8"/>
      <c r="ABQ24" s="8"/>
      <c r="ABR24" s="8"/>
      <c r="ABS24" s="8"/>
      <c r="ABT24" s="8"/>
      <c r="ABU24" s="8"/>
      <c r="ABV24" s="8"/>
      <c r="ABW24" s="8"/>
      <c r="ABX24" s="8"/>
      <c r="ABY24" s="8"/>
      <c r="ABZ24" s="8"/>
      <c r="ACA24" s="8"/>
      <c r="ACB24" s="8"/>
      <c r="ACC24" s="8"/>
      <c r="ACD24" s="8"/>
      <c r="ACE24" s="8"/>
      <c r="ACF24" s="8"/>
      <c r="ACG24" s="8"/>
      <c r="ACH24" s="8"/>
      <c r="ACI24" s="8"/>
      <c r="ACJ24" s="8"/>
      <c r="ACK24" s="8"/>
      <c r="ACL24" s="8"/>
      <c r="ACM24" s="8"/>
      <c r="ACN24" s="8"/>
      <c r="ACO24" s="8"/>
      <c r="ACP24" s="8"/>
      <c r="ACQ24" s="8"/>
      <c r="ACR24" s="8"/>
      <c r="ACS24" s="8"/>
      <c r="ACT24" s="8"/>
      <c r="ACU24" s="8"/>
      <c r="ACV24" s="8"/>
      <c r="ACW24" s="8"/>
      <c r="ACX24" s="8"/>
      <c r="ACY24" s="8"/>
      <c r="ACZ24" s="8"/>
      <c r="ADA24" s="8"/>
      <c r="ADB24" s="8"/>
      <c r="ADC24" s="8"/>
      <c r="ADD24" s="8"/>
      <c r="ADE24" s="8"/>
      <c r="ADF24" s="8"/>
      <c r="ADG24" s="8"/>
      <c r="ADH24" s="8"/>
      <c r="ADI24" s="8"/>
      <c r="ADJ24" s="8"/>
      <c r="ADK24" s="8"/>
      <c r="ADL24" s="8"/>
      <c r="ADM24" s="8"/>
      <c r="ADN24" s="8"/>
      <c r="ADO24" s="8"/>
      <c r="ADP24" s="8"/>
      <c r="ADQ24" s="8"/>
      <c r="ADR24" s="8"/>
      <c r="ADS24" s="8"/>
      <c r="ADT24" s="8"/>
      <c r="ADU24" s="8"/>
      <c r="ADV24" s="8"/>
      <c r="ADW24" s="8"/>
      <c r="ADX24" s="8"/>
      <c r="ADY24" s="8"/>
      <c r="ADZ24" s="8"/>
      <c r="AEA24" s="8"/>
      <c r="AEB24" s="8"/>
      <c r="AEC24" s="8"/>
      <c r="AED24" s="8"/>
      <c r="AEE24" s="8"/>
      <c r="AEF24" s="8"/>
      <c r="AEG24" s="8"/>
      <c r="AEH24" s="8"/>
      <c r="AEI24" s="8"/>
      <c r="AEJ24" s="8"/>
      <c r="AEK24" s="8"/>
      <c r="AEL24" s="8"/>
      <c r="AEM24" s="8"/>
      <c r="AEN24" s="8"/>
      <c r="AEO24" s="8"/>
      <c r="AEP24" s="8"/>
      <c r="AEQ24" s="8"/>
      <c r="AER24" s="8"/>
      <c r="AES24" s="8"/>
      <c r="AET24" s="8"/>
      <c r="AEU24" s="8"/>
      <c r="AEV24" s="8"/>
      <c r="AEW24" s="8"/>
      <c r="AEX24" s="8"/>
      <c r="AEY24" s="8"/>
      <c r="AEZ24" s="8"/>
      <c r="AFA24" s="8"/>
      <c r="AFB24" s="8"/>
      <c r="AFC24" s="8"/>
      <c r="AFD24" s="8"/>
      <c r="AFE24" s="8"/>
      <c r="AFF24" s="8"/>
      <c r="AFG24" s="8"/>
      <c r="AFH24" s="8"/>
      <c r="AFI24" s="8"/>
      <c r="AFJ24" s="8"/>
      <c r="AFK24" s="8"/>
      <c r="AFL24" s="8"/>
      <c r="AFM24" s="8"/>
      <c r="AFN24" s="8"/>
      <c r="AFO24" s="8"/>
      <c r="AFP24" s="8"/>
      <c r="AFQ24" s="8"/>
      <c r="AFR24" s="8"/>
      <c r="AFS24" s="8"/>
      <c r="AFT24" s="8"/>
      <c r="AFU24" s="8"/>
      <c r="AFV24" s="8"/>
      <c r="AFW24" s="8"/>
      <c r="AFX24" s="8"/>
      <c r="AFY24" s="8"/>
      <c r="AFZ24" s="8"/>
      <c r="AGA24" s="8"/>
      <c r="AGB24" s="8"/>
      <c r="AGC24" s="8"/>
      <c r="AGD24" s="8"/>
      <c r="AGE24" s="8"/>
      <c r="AGF24" s="8"/>
      <c r="AGG24" s="8"/>
      <c r="AGH24" s="8"/>
      <c r="AGI24" s="8"/>
      <c r="AGJ24" s="8"/>
      <c r="AGK24" s="8"/>
      <c r="AGL24" s="8"/>
      <c r="AGM24" s="8"/>
      <c r="AGN24" s="8"/>
      <c r="AGO24" s="8"/>
      <c r="AGP24" s="8"/>
      <c r="AGQ24" s="8"/>
      <c r="AGR24" s="8"/>
      <c r="AGS24" s="8"/>
      <c r="AGT24" s="8"/>
      <c r="AGU24" s="8"/>
      <c r="AGV24" s="8"/>
      <c r="AGW24" s="8"/>
      <c r="AGX24" s="8"/>
      <c r="AGY24" s="8"/>
      <c r="AGZ24" s="8"/>
      <c r="AHA24" s="8"/>
      <c r="AHB24" s="8"/>
      <c r="AHC24" s="8"/>
      <c r="AHD24" s="8"/>
      <c r="AHE24" s="8"/>
      <c r="AHF24" s="8"/>
      <c r="AHG24" s="8"/>
      <c r="AHH24" s="8"/>
      <c r="AHI24" s="8"/>
      <c r="AHJ24" s="8"/>
      <c r="AHK24" s="8"/>
      <c r="AHL24" s="8"/>
      <c r="AHM24" s="8"/>
      <c r="AHN24" s="8"/>
      <c r="AHO24" s="8"/>
      <c r="AHP24" s="8"/>
      <c r="AHQ24" s="8"/>
      <c r="AHR24" s="8"/>
      <c r="AHS24" s="8"/>
      <c r="AHT24" s="8"/>
      <c r="AHU24" s="8"/>
      <c r="AHV24" s="8"/>
      <c r="AHW24" s="8"/>
      <c r="AHX24" s="8"/>
      <c r="AHY24" s="8"/>
      <c r="AHZ24" s="8"/>
      <c r="AIA24" s="8"/>
      <c r="AIB24" s="8"/>
      <c r="AIC24" s="8"/>
      <c r="AID24" s="8"/>
      <c r="AIE24" s="8"/>
      <c r="AIF24" s="8"/>
      <c r="AIG24" s="8"/>
      <c r="AIH24" s="8"/>
      <c r="AII24" s="8"/>
      <c r="AIJ24" s="8"/>
      <c r="AIK24" s="8"/>
      <c r="AIL24" s="8"/>
      <c r="AIM24" s="8"/>
      <c r="AIN24" s="8"/>
      <c r="AIO24" s="8"/>
      <c r="AIP24" s="8"/>
      <c r="AIQ24" s="8"/>
      <c r="AIR24" s="8"/>
      <c r="AIS24" s="8"/>
      <c r="AIT24" s="8"/>
      <c r="AIU24" s="8"/>
      <c r="AIV24" s="8"/>
      <c r="AIW24" s="8"/>
      <c r="AIX24" s="8"/>
      <c r="AIY24" s="8"/>
      <c r="AIZ24" s="8"/>
      <c r="AJA24" s="8"/>
      <c r="AJB24" s="8"/>
      <c r="AJC24" s="8"/>
      <c r="AJD24" s="8"/>
      <c r="AJE24" s="8"/>
      <c r="AJF24" s="8"/>
      <c r="AJG24" s="8"/>
      <c r="AJH24" s="8"/>
      <c r="AJI24" s="8"/>
      <c r="AJJ24" s="8"/>
      <c r="AJK24" s="8"/>
      <c r="AJL24" s="8"/>
      <c r="AJM24" s="8"/>
      <c r="AJN24" s="8"/>
      <c r="AJO24" s="8"/>
      <c r="AJP24" s="8"/>
      <c r="AJQ24" s="8"/>
      <c r="AJR24" s="8"/>
      <c r="AJS24" s="8"/>
      <c r="AJT24" s="8"/>
      <c r="AJU24" s="8"/>
      <c r="AJV24" s="8"/>
      <c r="AJW24" s="8"/>
      <c r="AJX24" s="8"/>
      <c r="AJY24" s="8"/>
      <c r="AJZ24" s="8"/>
      <c r="AKA24" s="8"/>
      <c r="AKB24" s="8"/>
      <c r="AKC24" s="8"/>
      <c r="AKD24" s="8"/>
      <c r="AKE24" s="8"/>
      <c r="AKF24" s="8"/>
      <c r="AKG24" s="8"/>
      <c r="AKH24" s="8"/>
      <c r="AKI24" s="8"/>
      <c r="AKJ24" s="8"/>
      <c r="AKK24" s="8"/>
      <c r="AKL24" s="8"/>
      <c r="AKM24" s="8"/>
      <c r="AKN24" s="8"/>
      <c r="AKO24" s="8"/>
      <c r="AKP24" s="8"/>
      <c r="AKQ24" s="8"/>
      <c r="AKR24" s="8"/>
      <c r="AKS24" s="8"/>
      <c r="AKT24" s="8"/>
      <c r="AKU24" s="8"/>
      <c r="AKV24" s="8"/>
      <c r="AKW24" s="8"/>
      <c r="AKX24" s="8"/>
      <c r="AKY24" s="8"/>
      <c r="AKZ24" s="8"/>
      <c r="ALA24" s="8"/>
      <c r="ALB24" s="8"/>
      <c r="ALC24" s="8"/>
      <c r="ALD24" s="8"/>
      <c r="ALE24" s="8"/>
      <c r="ALF24" s="8"/>
      <c r="ALG24" s="8"/>
      <c r="ALH24" s="8"/>
      <c r="ALI24" s="8"/>
      <c r="ALJ24" s="8"/>
      <c r="ALK24" s="8"/>
      <c r="ALL24" s="8"/>
      <c r="ALM24" s="8"/>
      <c r="ALN24" s="8"/>
      <c r="ALO24" s="8"/>
      <c r="ALP24" s="8"/>
      <c r="ALQ24" s="8"/>
      <c r="ALR24" s="8"/>
      <c r="ALS24" s="8"/>
      <c r="ALT24" s="8"/>
      <c r="ALU24" s="8"/>
      <c r="ALV24" s="8"/>
      <c r="ALW24" s="8"/>
      <c r="ALX24" s="8"/>
      <c r="ALY24" s="8"/>
      <c r="ALZ24" s="8"/>
      <c r="AMA24" s="8"/>
      <c r="AMB24" s="8"/>
      <c r="AMC24" s="8"/>
      <c r="AMD24" s="8"/>
      <c r="AME24" s="8"/>
      <c r="AMF24" s="8"/>
      <c r="AMG24" s="8"/>
      <c r="AMH24" s="8"/>
      <c r="AMI24" s="8"/>
      <c r="AMJ24" s="8"/>
      <c r="AMK24" s="8"/>
      <c r="AML24" s="8"/>
      <c r="AMM24" s="8"/>
      <c r="AMN24" s="8"/>
      <c r="AMO24" s="8"/>
      <c r="AMP24" s="8"/>
      <c r="AMQ24" s="8"/>
      <c r="AMR24" s="8"/>
      <c r="AMS24" s="8"/>
      <c r="AMT24" s="8"/>
      <c r="AMU24" s="8"/>
      <c r="AMV24" s="8"/>
      <c r="AMW24" s="8"/>
      <c r="AMX24" s="8"/>
      <c r="AMY24" s="8"/>
      <c r="AMZ24" s="8"/>
      <c r="ANA24" s="8"/>
      <c r="ANB24" s="8"/>
      <c r="ANC24" s="8"/>
      <c r="AND24" s="8"/>
      <c r="ANE24" s="8"/>
      <c r="ANF24" s="8"/>
      <c r="ANG24" s="8"/>
      <c r="ANH24" s="8"/>
      <c r="ANI24" s="8"/>
      <c r="ANJ24" s="8"/>
      <c r="ANK24" s="8"/>
      <c r="ANL24" s="8"/>
      <c r="ANM24" s="8"/>
      <c r="ANN24" s="8"/>
      <c r="ANO24" s="8"/>
      <c r="ANP24" s="8"/>
      <c r="ANQ24" s="8"/>
      <c r="ANR24" s="8"/>
      <c r="ANS24" s="8"/>
      <c r="ANT24" s="8"/>
      <c r="ANU24" s="8"/>
      <c r="ANV24" s="8"/>
      <c r="ANW24" s="8"/>
      <c r="ANX24" s="8"/>
      <c r="ANY24" s="8"/>
      <c r="ANZ24" s="8"/>
      <c r="AOA24" s="8"/>
    </row>
    <row r="25" spans="1:1067" s="2" customFormat="1" ht="58.5" customHeight="1">
      <c r="A25" s="645"/>
      <c r="B25" s="4" t="s">
        <v>32</v>
      </c>
      <c r="C25" s="5" t="s">
        <v>20</v>
      </c>
      <c r="D25" s="4" t="s">
        <v>26</v>
      </c>
      <c r="E25" s="28" t="s">
        <v>30</v>
      </c>
      <c r="F25" s="38" t="s">
        <v>70</v>
      </c>
      <c r="G25" s="6" t="s">
        <v>510</v>
      </c>
      <c r="H25" s="6" t="s">
        <v>511</v>
      </c>
      <c r="I25" s="410">
        <v>1</v>
      </c>
      <c r="J25" s="411" t="s">
        <v>505</v>
      </c>
      <c r="K25" s="477" t="s">
        <v>483</v>
      </c>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c r="VT25" s="8"/>
      <c r="VU25" s="8"/>
      <c r="VV25" s="8"/>
      <c r="VW25" s="8"/>
      <c r="VX25" s="8"/>
      <c r="VY25" s="8"/>
      <c r="VZ25" s="8"/>
      <c r="WA25" s="8"/>
      <c r="WB25" s="8"/>
      <c r="WC25" s="8"/>
      <c r="WD25" s="8"/>
      <c r="WE25" s="8"/>
      <c r="WF25" s="8"/>
      <c r="WG25" s="8"/>
      <c r="WH25" s="8"/>
      <c r="WI25" s="8"/>
      <c r="WJ25" s="8"/>
      <c r="WK25" s="8"/>
      <c r="WL25" s="8"/>
      <c r="WM25" s="8"/>
      <c r="WN25" s="8"/>
      <c r="WO25" s="8"/>
      <c r="WP25" s="8"/>
      <c r="WQ25" s="8"/>
      <c r="WR25" s="8"/>
      <c r="WS25" s="8"/>
      <c r="WT25" s="8"/>
      <c r="WU25" s="8"/>
      <c r="WV25" s="8"/>
      <c r="WW25" s="8"/>
      <c r="WX25" s="8"/>
      <c r="WY25" s="8"/>
      <c r="WZ25" s="8"/>
      <c r="XA25" s="8"/>
      <c r="XB25" s="8"/>
      <c r="XC25" s="8"/>
      <c r="XD25" s="8"/>
      <c r="XE25" s="8"/>
      <c r="XF25" s="8"/>
      <c r="XG25" s="8"/>
      <c r="XH25" s="8"/>
      <c r="XI25" s="8"/>
      <c r="XJ25" s="8"/>
      <c r="XK25" s="8"/>
      <c r="XL25" s="8"/>
      <c r="XM25" s="8"/>
      <c r="XN25" s="8"/>
      <c r="XO25" s="8"/>
      <c r="XP25" s="8"/>
      <c r="XQ25" s="8"/>
      <c r="XR25" s="8"/>
      <c r="XS25" s="8"/>
      <c r="XT25" s="8"/>
      <c r="XU25" s="8"/>
      <c r="XV25" s="8"/>
      <c r="XW25" s="8"/>
      <c r="XX25" s="8"/>
      <c r="XY25" s="8"/>
      <c r="XZ25" s="8"/>
      <c r="YA25" s="8"/>
      <c r="YB25" s="8"/>
      <c r="YC25" s="8"/>
      <c r="YD25" s="8"/>
      <c r="YE25" s="8"/>
      <c r="YF25" s="8"/>
      <c r="YG25" s="8"/>
      <c r="YH25" s="8"/>
      <c r="YI25" s="8"/>
      <c r="YJ25" s="8"/>
      <c r="YK25" s="8"/>
      <c r="YL25" s="8"/>
      <c r="YM25" s="8"/>
      <c r="YN25" s="8"/>
      <c r="YO25" s="8"/>
      <c r="YP25" s="8"/>
      <c r="YQ25" s="8"/>
      <c r="YR25" s="8"/>
      <c r="YS25" s="8"/>
      <c r="YT25" s="8"/>
      <c r="YU25" s="8"/>
      <c r="YV25" s="8"/>
      <c r="YW25" s="8"/>
      <c r="YX25" s="8"/>
      <c r="YY25" s="8"/>
      <c r="YZ25" s="8"/>
      <c r="ZA25" s="8"/>
      <c r="ZB25" s="8"/>
      <c r="ZC25" s="8"/>
      <c r="ZD25" s="8"/>
      <c r="ZE25" s="8"/>
      <c r="ZF25" s="8"/>
      <c r="ZG25" s="8"/>
      <c r="ZH25" s="8"/>
      <c r="ZI25" s="8"/>
      <c r="ZJ25" s="8"/>
      <c r="ZK25" s="8"/>
      <c r="ZL25" s="8"/>
      <c r="ZM25" s="8"/>
      <c r="ZN25" s="8"/>
      <c r="ZO25" s="8"/>
      <c r="ZP25" s="8"/>
      <c r="ZQ25" s="8"/>
      <c r="ZR25" s="8"/>
      <c r="ZS25" s="8"/>
      <c r="ZT25" s="8"/>
      <c r="ZU25" s="8"/>
      <c r="ZV25" s="8"/>
      <c r="ZW25" s="8"/>
      <c r="ZX25" s="8"/>
      <c r="ZY25" s="8"/>
      <c r="ZZ25" s="8"/>
      <c r="AAA25" s="8"/>
      <c r="AAB25" s="8"/>
      <c r="AAC25" s="8"/>
      <c r="AAD25" s="8"/>
      <c r="AAE25" s="8"/>
      <c r="AAF25" s="8"/>
      <c r="AAG25" s="8"/>
      <c r="AAH25" s="8"/>
      <c r="AAI25" s="8"/>
      <c r="AAJ25" s="8"/>
      <c r="AAK25" s="8"/>
      <c r="AAL25" s="8"/>
      <c r="AAM25" s="8"/>
      <c r="AAN25" s="8"/>
      <c r="AAO25" s="8"/>
      <c r="AAP25" s="8"/>
      <c r="AAQ25" s="8"/>
      <c r="AAR25" s="8"/>
      <c r="AAS25" s="8"/>
      <c r="AAT25" s="8"/>
      <c r="AAU25" s="8"/>
      <c r="AAV25" s="8"/>
      <c r="AAW25" s="8"/>
      <c r="AAX25" s="8"/>
      <c r="AAY25" s="8"/>
      <c r="AAZ25" s="8"/>
      <c r="ABA25" s="8"/>
      <c r="ABB25" s="8"/>
      <c r="ABC25" s="8"/>
      <c r="ABD25" s="8"/>
      <c r="ABE25" s="8"/>
      <c r="ABF25" s="8"/>
      <c r="ABG25" s="8"/>
      <c r="ABH25" s="8"/>
      <c r="ABI25" s="8"/>
      <c r="ABJ25" s="8"/>
      <c r="ABK25" s="8"/>
      <c r="ABL25" s="8"/>
      <c r="ABM25" s="8"/>
      <c r="ABN25" s="8"/>
      <c r="ABO25" s="8"/>
      <c r="ABP25" s="8"/>
      <c r="ABQ25" s="8"/>
      <c r="ABR25" s="8"/>
      <c r="ABS25" s="8"/>
      <c r="ABT25" s="8"/>
      <c r="ABU25" s="8"/>
      <c r="ABV25" s="8"/>
      <c r="ABW25" s="8"/>
      <c r="ABX25" s="8"/>
      <c r="ABY25" s="8"/>
      <c r="ABZ25" s="8"/>
      <c r="ACA25" s="8"/>
      <c r="ACB25" s="8"/>
      <c r="ACC25" s="8"/>
      <c r="ACD25" s="8"/>
      <c r="ACE25" s="8"/>
      <c r="ACF25" s="8"/>
      <c r="ACG25" s="8"/>
      <c r="ACH25" s="8"/>
      <c r="ACI25" s="8"/>
      <c r="ACJ25" s="8"/>
      <c r="ACK25" s="8"/>
      <c r="ACL25" s="8"/>
      <c r="ACM25" s="8"/>
      <c r="ACN25" s="8"/>
      <c r="ACO25" s="8"/>
      <c r="ACP25" s="8"/>
      <c r="ACQ25" s="8"/>
      <c r="ACR25" s="8"/>
      <c r="ACS25" s="8"/>
      <c r="ACT25" s="8"/>
      <c r="ACU25" s="8"/>
      <c r="ACV25" s="8"/>
      <c r="ACW25" s="8"/>
      <c r="ACX25" s="8"/>
      <c r="ACY25" s="8"/>
      <c r="ACZ25" s="8"/>
      <c r="ADA25" s="8"/>
      <c r="ADB25" s="8"/>
      <c r="ADC25" s="8"/>
      <c r="ADD25" s="8"/>
      <c r="ADE25" s="8"/>
      <c r="ADF25" s="8"/>
      <c r="ADG25" s="8"/>
      <c r="ADH25" s="8"/>
      <c r="ADI25" s="8"/>
      <c r="ADJ25" s="8"/>
      <c r="ADK25" s="8"/>
      <c r="ADL25" s="8"/>
      <c r="ADM25" s="8"/>
      <c r="ADN25" s="8"/>
      <c r="ADO25" s="8"/>
      <c r="ADP25" s="8"/>
      <c r="ADQ25" s="8"/>
      <c r="ADR25" s="8"/>
      <c r="ADS25" s="8"/>
      <c r="ADT25" s="8"/>
      <c r="ADU25" s="8"/>
      <c r="ADV25" s="8"/>
      <c r="ADW25" s="8"/>
      <c r="ADX25" s="8"/>
      <c r="ADY25" s="8"/>
      <c r="ADZ25" s="8"/>
      <c r="AEA25" s="8"/>
      <c r="AEB25" s="8"/>
      <c r="AEC25" s="8"/>
      <c r="AED25" s="8"/>
      <c r="AEE25" s="8"/>
      <c r="AEF25" s="8"/>
      <c r="AEG25" s="8"/>
      <c r="AEH25" s="8"/>
      <c r="AEI25" s="8"/>
      <c r="AEJ25" s="8"/>
      <c r="AEK25" s="8"/>
      <c r="AEL25" s="8"/>
      <c r="AEM25" s="8"/>
      <c r="AEN25" s="8"/>
      <c r="AEO25" s="8"/>
      <c r="AEP25" s="8"/>
      <c r="AEQ25" s="8"/>
      <c r="AER25" s="8"/>
      <c r="AES25" s="8"/>
      <c r="AET25" s="8"/>
      <c r="AEU25" s="8"/>
      <c r="AEV25" s="8"/>
      <c r="AEW25" s="8"/>
      <c r="AEX25" s="8"/>
      <c r="AEY25" s="8"/>
      <c r="AEZ25" s="8"/>
      <c r="AFA25" s="8"/>
      <c r="AFB25" s="8"/>
      <c r="AFC25" s="8"/>
      <c r="AFD25" s="8"/>
      <c r="AFE25" s="8"/>
      <c r="AFF25" s="8"/>
      <c r="AFG25" s="8"/>
      <c r="AFH25" s="8"/>
      <c r="AFI25" s="8"/>
      <c r="AFJ25" s="8"/>
      <c r="AFK25" s="8"/>
      <c r="AFL25" s="8"/>
      <c r="AFM25" s="8"/>
      <c r="AFN25" s="8"/>
      <c r="AFO25" s="8"/>
      <c r="AFP25" s="8"/>
      <c r="AFQ25" s="8"/>
      <c r="AFR25" s="8"/>
      <c r="AFS25" s="8"/>
      <c r="AFT25" s="8"/>
      <c r="AFU25" s="8"/>
      <c r="AFV25" s="8"/>
      <c r="AFW25" s="8"/>
      <c r="AFX25" s="8"/>
      <c r="AFY25" s="8"/>
      <c r="AFZ25" s="8"/>
      <c r="AGA25" s="8"/>
      <c r="AGB25" s="8"/>
      <c r="AGC25" s="8"/>
      <c r="AGD25" s="8"/>
      <c r="AGE25" s="8"/>
      <c r="AGF25" s="8"/>
      <c r="AGG25" s="8"/>
      <c r="AGH25" s="8"/>
      <c r="AGI25" s="8"/>
      <c r="AGJ25" s="8"/>
      <c r="AGK25" s="8"/>
      <c r="AGL25" s="8"/>
      <c r="AGM25" s="8"/>
      <c r="AGN25" s="8"/>
      <c r="AGO25" s="8"/>
      <c r="AGP25" s="8"/>
      <c r="AGQ25" s="8"/>
      <c r="AGR25" s="8"/>
      <c r="AGS25" s="8"/>
      <c r="AGT25" s="8"/>
      <c r="AGU25" s="8"/>
      <c r="AGV25" s="8"/>
      <c r="AGW25" s="8"/>
      <c r="AGX25" s="8"/>
      <c r="AGY25" s="8"/>
      <c r="AGZ25" s="8"/>
      <c r="AHA25" s="8"/>
      <c r="AHB25" s="8"/>
      <c r="AHC25" s="8"/>
      <c r="AHD25" s="8"/>
      <c r="AHE25" s="8"/>
      <c r="AHF25" s="8"/>
      <c r="AHG25" s="8"/>
      <c r="AHH25" s="8"/>
      <c r="AHI25" s="8"/>
      <c r="AHJ25" s="8"/>
      <c r="AHK25" s="8"/>
      <c r="AHL25" s="8"/>
      <c r="AHM25" s="8"/>
      <c r="AHN25" s="8"/>
      <c r="AHO25" s="8"/>
      <c r="AHP25" s="8"/>
      <c r="AHQ25" s="8"/>
      <c r="AHR25" s="8"/>
      <c r="AHS25" s="8"/>
      <c r="AHT25" s="8"/>
      <c r="AHU25" s="8"/>
      <c r="AHV25" s="8"/>
      <c r="AHW25" s="8"/>
      <c r="AHX25" s="8"/>
      <c r="AHY25" s="8"/>
      <c r="AHZ25" s="8"/>
      <c r="AIA25" s="8"/>
      <c r="AIB25" s="8"/>
      <c r="AIC25" s="8"/>
      <c r="AID25" s="8"/>
      <c r="AIE25" s="8"/>
      <c r="AIF25" s="8"/>
      <c r="AIG25" s="8"/>
      <c r="AIH25" s="8"/>
      <c r="AII25" s="8"/>
      <c r="AIJ25" s="8"/>
      <c r="AIK25" s="8"/>
      <c r="AIL25" s="8"/>
      <c r="AIM25" s="8"/>
      <c r="AIN25" s="8"/>
      <c r="AIO25" s="8"/>
      <c r="AIP25" s="8"/>
      <c r="AIQ25" s="8"/>
      <c r="AIR25" s="8"/>
      <c r="AIS25" s="8"/>
      <c r="AIT25" s="8"/>
      <c r="AIU25" s="8"/>
      <c r="AIV25" s="8"/>
      <c r="AIW25" s="8"/>
      <c r="AIX25" s="8"/>
      <c r="AIY25" s="8"/>
      <c r="AIZ25" s="8"/>
      <c r="AJA25" s="8"/>
      <c r="AJB25" s="8"/>
      <c r="AJC25" s="8"/>
      <c r="AJD25" s="8"/>
      <c r="AJE25" s="8"/>
      <c r="AJF25" s="8"/>
      <c r="AJG25" s="8"/>
      <c r="AJH25" s="8"/>
      <c r="AJI25" s="8"/>
      <c r="AJJ25" s="8"/>
      <c r="AJK25" s="8"/>
      <c r="AJL25" s="8"/>
      <c r="AJM25" s="8"/>
      <c r="AJN25" s="8"/>
      <c r="AJO25" s="8"/>
      <c r="AJP25" s="8"/>
      <c r="AJQ25" s="8"/>
      <c r="AJR25" s="8"/>
      <c r="AJS25" s="8"/>
      <c r="AJT25" s="8"/>
      <c r="AJU25" s="8"/>
      <c r="AJV25" s="8"/>
      <c r="AJW25" s="8"/>
      <c r="AJX25" s="8"/>
      <c r="AJY25" s="8"/>
      <c r="AJZ25" s="8"/>
      <c r="AKA25" s="8"/>
      <c r="AKB25" s="8"/>
      <c r="AKC25" s="8"/>
      <c r="AKD25" s="8"/>
      <c r="AKE25" s="8"/>
      <c r="AKF25" s="8"/>
      <c r="AKG25" s="8"/>
      <c r="AKH25" s="8"/>
      <c r="AKI25" s="8"/>
      <c r="AKJ25" s="8"/>
      <c r="AKK25" s="8"/>
      <c r="AKL25" s="8"/>
      <c r="AKM25" s="8"/>
      <c r="AKN25" s="8"/>
      <c r="AKO25" s="8"/>
      <c r="AKP25" s="8"/>
      <c r="AKQ25" s="8"/>
      <c r="AKR25" s="8"/>
      <c r="AKS25" s="8"/>
      <c r="AKT25" s="8"/>
      <c r="AKU25" s="8"/>
      <c r="AKV25" s="8"/>
      <c r="AKW25" s="8"/>
      <c r="AKX25" s="8"/>
      <c r="AKY25" s="8"/>
      <c r="AKZ25" s="8"/>
      <c r="ALA25" s="8"/>
      <c r="ALB25" s="8"/>
      <c r="ALC25" s="8"/>
      <c r="ALD25" s="8"/>
      <c r="ALE25" s="8"/>
      <c r="ALF25" s="8"/>
      <c r="ALG25" s="8"/>
      <c r="ALH25" s="8"/>
      <c r="ALI25" s="8"/>
      <c r="ALJ25" s="8"/>
      <c r="ALK25" s="8"/>
      <c r="ALL25" s="8"/>
      <c r="ALM25" s="8"/>
      <c r="ALN25" s="8"/>
      <c r="ALO25" s="8"/>
      <c r="ALP25" s="8"/>
      <c r="ALQ25" s="8"/>
      <c r="ALR25" s="8"/>
      <c r="ALS25" s="8"/>
      <c r="ALT25" s="8"/>
      <c r="ALU25" s="8"/>
      <c r="ALV25" s="8"/>
      <c r="ALW25" s="8"/>
      <c r="ALX25" s="8"/>
      <c r="ALY25" s="8"/>
      <c r="ALZ25" s="8"/>
      <c r="AMA25" s="8"/>
      <c r="AMB25" s="8"/>
      <c r="AMC25" s="8"/>
      <c r="AMD25" s="8"/>
      <c r="AME25" s="8"/>
      <c r="AMF25" s="8"/>
      <c r="AMG25" s="8"/>
      <c r="AMH25" s="8"/>
      <c r="AMI25" s="8"/>
      <c r="AMJ25" s="8"/>
      <c r="AMK25" s="8"/>
      <c r="AML25" s="8"/>
      <c r="AMM25" s="8"/>
      <c r="AMN25" s="8"/>
      <c r="AMO25" s="8"/>
      <c r="AMP25" s="8"/>
      <c r="AMQ25" s="8"/>
      <c r="AMR25" s="8"/>
      <c r="AMS25" s="8"/>
      <c r="AMT25" s="8"/>
      <c r="AMU25" s="8"/>
      <c r="AMV25" s="8"/>
      <c r="AMW25" s="8"/>
      <c r="AMX25" s="8"/>
      <c r="AMY25" s="8"/>
      <c r="AMZ25" s="8"/>
      <c r="ANA25" s="8"/>
      <c r="ANB25" s="8"/>
      <c r="ANC25" s="8"/>
      <c r="AND25" s="8"/>
      <c r="ANE25" s="8"/>
      <c r="ANF25" s="8"/>
      <c r="ANG25" s="8"/>
      <c r="ANH25" s="8"/>
      <c r="ANI25" s="8"/>
      <c r="ANJ25" s="8"/>
      <c r="ANK25" s="8"/>
      <c r="ANL25" s="8"/>
      <c r="ANM25" s="8"/>
      <c r="ANN25" s="8"/>
      <c r="ANO25" s="8"/>
      <c r="ANP25" s="8"/>
      <c r="ANQ25" s="8"/>
      <c r="ANR25" s="8"/>
      <c r="ANS25" s="8"/>
      <c r="ANT25" s="8"/>
      <c r="ANU25" s="8"/>
      <c r="ANV25" s="8"/>
      <c r="ANW25" s="8"/>
      <c r="ANX25" s="8"/>
      <c r="ANY25" s="8"/>
      <c r="ANZ25" s="8"/>
      <c r="AOA25" s="8"/>
    </row>
    <row r="26" spans="1:1067" ht="71.25" customHeight="1">
      <c r="A26" s="12" t="s">
        <v>12</v>
      </c>
      <c r="B26" s="11" t="s">
        <v>81</v>
      </c>
      <c r="C26" s="11" t="s">
        <v>82</v>
      </c>
      <c r="D26" s="11" t="s">
        <v>41</v>
      </c>
      <c r="E26" s="29" t="s">
        <v>39</v>
      </c>
      <c r="F26" s="45" t="s">
        <v>83</v>
      </c>
      <c r="G26" s="414" t="s">
        <v>514</v>
      </c>
      <c r="H26" s="421" t="s">
        <v>51</v>
      </c>
      <c r="I26" s="410">
        <v>1</v>
      </c>
      <c r="J26" s="411" t="s">
        <v>505</v>
      </c>
      <c r="K26" s="477" t="s">
        <v>483</v>
      </c>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c r="AMK26"/>
      <c r="AML26"/>
      <c r="AMM26"/>
      <c r="AMN26"/>
      <c r="AMO26"/>
      <c r="AMP26"/>
      <c r="AMQ26"/>
      <c r="AMR26"/>
      <c r="AMS26"/>
      <c r="AMT26"/>
      <c r="AMU26"/>
      <c r="AMV26"/>
      <c r="AMW26"/>
      <c r="AMX26"/>
      <c r="AMY26"/>
      <c r="AMZ26"/>
      <c r="ANA26"/>
      <c r="ANB26"/>
      <c r="ANC26"/>
      <c r="AND26"/>
      <c r="ANE26"/>
      <c r="ANF26"/>
      <c r="ANG26"/>
      <c r="ANH26"/>
      <c r="ANI26"/>
      <c r="ANJ26"/>
      <c r="ANK26"/>
      <c r="ANL26"/>
      <c r="ANM26"/>
      <c r="ANN26"/>
      <c r="ANO26"/>
      <c r="ANP26"/>
      <c r="ANQ26"/>
      <c r="ANR26"/>
      <c r="ANS26"/>
      <c r="ANT26"/>
      <c r="ANU26"/>
      <c r="ANV26"/>
      <c r="ANW26"/>
      <c r="ANX26"/>
      <c r="ANY26"/>
      <c r="ANZ26"/>
      <c r="AOA26"/>
    </row>
    <row r="27" spans="1:1067" ht="133.5" customHeight="1">
      <c r="A27" s="12" t="s">
        <v>8</v>
      </c>
      <c r="B27" s="6" t="s">
        <v>94</v>
      </c>
      <c r="C27" s="7" t="s">
        <v>84</v>
      </c>
      <c r="D27" s="11" t="s">
        <v>14</v>
      </c>
      <c r="E27" s="20" t="s">
        <v>42</v>
      </c>
      <c r="F27" s="42" t="s">
        <v>83</v>
      </c>
      <c r="G27" s="6" t="s">
        <v>515</v>
      </c>
      <c r="H27" s="6" t="s">
        <v>516</v>
      </c>
      <c r="I27" s="410">
        <v>1</v>
      </c>
      <c r="J27" s="411" t="s">
        <v>505</v>
      </c>
      <c r="K27" s="477" t="s">
        <v>483</v>
      </c>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c r="AMK27"/>
      <c r="AML27"/>
      <c r="AMM27"/>
      <c r="AMN27"/>
      <c r="AMO27"/>
      <c r="AMP27"/>
      <c r="AMQ27"/>
      <c r="AMR27"/>
      <c r="AMS27"/>
      <c r="AMT27"/>
      <c r="AMU27"/>
      <c r="AMV27"/>
      <c r="AMW27"/>
      <c r="AMX27"/>
      <c r="AMY27"/>
      <c r="AMZ27"/>
      <c r="ANA27"/>
      <c r="ANB27"/>
      <c r="ANC27"/>
      <c r="AND27"/>
      <c r="ANE27"/>
      <c r="ANF27"/>
      <c r="ANG27"/>
      <c r="ANH27"/>
      <c r="ANI27"/>
      <c r="ANJ27"/>
      <c r="ANK27"/>
      <c r="ANL27"/>
      <c r="ANM27"/>
      <c r="ANN27"/>
      <c r="ANO27"/>
      <c r="ANP27"/>
      <c r="ANQ27"/>
      <c r="ANR27"/>
      <c r="ANS27"/>
      <c r="ANT27"/>
      <c r="ANU27"/>
      <c r="ANV27"/>
      <c r="ANW27"/>
      <c r="ANX27"/>
      <c r="ANY27"/>
      <c r="ANZ27"/>
      <c r="AOA27"/>
    </row>
    <row r="28" spans="1:1067" ht="217.5" customHeight="1">
      <c r="A28" s="12" t="s">
        <v>9</v>
      </c>
      <c r="B28" s="6" t="s">
        <v>85</v>
      </c>
      <c r="C28" s="11" t="s">
        <v>86</v>
      </c>
      <c r="D28" s="11" t="s">
        <v>14</v>
      </c>
      <c r="E28" s="30" t="s">
        <v>44</v>
      </c>
      <c r="F28" s="42" t="s">
        <v>51</v>
      </c>
      <c r="G28" s="6" t="s">
        <v>651</v>
      </c>
      <c r="H28" s="492" t="s">
        <v>51</v>
      </c>
      <c r="I28" s="410">
        <v>1</v>
      </c>
      <c r="J28" s="414" t="s">
        <v>484</v>
      </c>
      <c r="K28" s="477" t="s">
        <v>483</v>
      </c>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c r="AMK28"/>
      <c r="AML28"/>
      <c r="AMM28"/>
      <c r="AMN28"/>
      <c r="AMO28"/>
      <c r="AMP28"/>
      <c r="AMQ28"/>
      <c r="AMR28"/>
      <c r="AMS28"/>
      <c r="AMT28"/>
      <c r="AMU28"/>
      <c r="AMV28"/>
      <c r="AMW28"/>
      <c r="AMX28"/>
      <c r="AMY28"/>
      <c r="AMZ28"/>
      <c r="ANA28"/>
      <c r="ANB28"/>
      <c r="ANC28"/>
      <c r="AND28"/>
      <c r="ANE28"/>
      <c r="ANF28"/>
      <c r="ANG28"/>
      <c r="ANH28"/>
      <c r="ANI28"/>
      <c r="ANJ28"/>
      <c r="ANK28"/>
      <c r="ANL28"/>
      <c r="ANM28"/>
      <c r="ANN28"/>
      <c r="ANO28"/>
      <c r="ANP28"/>
      <c r="ANQ28"/>
      <c r="ANR28"/>
      <c r="ANS28"/>
      <c r="ANT28"/>
      <c r="ANU28"/>
      <c r="ANV28"/>
      <c r="ANW28"/>
      <c r="ANX28"/>
      <c r="ANY28"/>
      <c r="ANZ28"/>
      <c r="AOA28"/>
    </row>
    <row r="29" spans="1:1067" ht="160.5" customHeight="1">
      <c r="A29" s="23" t="s">
        <v>10</v>
      </c>
      <c r="B29" s="6" t="s">
        <v>95</v>
      </c>
      <c r="C29" s="6" t="s">
        <v>45</v>
      </c>
      <c r="D29" s="11" t="s">
        <v>41</v>
      </c>
      <c r="E29" s="31" t="s">
        <v>46</v>
      </c>
      <c r="F29" s="42" t="s">
        <v>51</v>
      </c>
      <c r="G29" s="415" t="s">
        <v>509</v>
      </c>
      <c r="H29" s="416" t="s">
        <v>51</v>
      </c>
      <c r="I29" s="410">
        <v>1</v>
      </c>
      <c r="J29" s="420" t="s">
        <v>676</v>
      </c>
      <c r="K29" s="477" t="s">
        <v>483</v>
      </c>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c r="AMK29"/>
      <c r="AML29"/>
      <c r="AMM29"/>
      <c r="AMN29"/>
      <c r="AMO29"/>
      <c r="AMP29"/>
      <c r="AMQ29"/>
      <c r="AMR29"/>
      <c r="AMS29"/>
      <c r="AMT29"/>
      <c r="AMU29"/>
      <c r="AMV29"/>
      <c r="AMW29"/>
      <c r="AMX29"/>
      <c r="AMY29"/>
      <c r="AMZ29"/>
      <c r="ANA29"/>
      <c r="ANB29"/>
      <c r="ANC29"/>
      <c r="AND29"/>
      <c r="ANE29"/>
      <c r="ANF29"/>
      <c r="ANG29"/>
      <c r="ANH29"/>
      <c r="ANI29"/>
      <c r="ANJ29"/>
      <c r="ANK29"/>
      <c r="ANL29"/>
      <c r="ANM29"/>
      <c r="ANN29"/>
      <c r="ANO29"/>
      <c r="ANP29"/>
      <c r="ANQ29"/>
      <c r="ANR29"/>
      <c r="ANS29"/>
      <c r="ANT29"/>
      <c r="ANU29"/>
      <c r="ANV29"/>
      <c r="ANW29"/>
      <c r="ANX29"/>
      <c r="ANY29"/>
      <c r="ANZ29"/>
      <c r="AOA29"/>
    </row>
    <row r="30" spans="1:1067" ht="107.25" customHeight="1">
      <c r="A30" s="642" t="s">
        <v>11</v>
      </c>
      <c r="B30" s="6" t="s">
        <v>96</v>
      </c>
      <c r="C30" s="6" t="s">
        <v>87</v>
      </c>
      <c r="D30" s="11" t="s">
        <v>6</v>
      </c>
      <c r="E30" s="20" t="s">
        <v>47</v>
      </c>
      <c r="F30" s="489" t="s">
        <v>51</v>
      </c>
      <c r="G30" s="418" t="s">
        <v>628</v>
      </c>
      <c r="H30" s="418" t="s">
        <v>564</v>
      </c>
      <c r="I30" s="410">
        <v>1</v>
      </c>
      <c r="J30" s="412"/>
      <c r="K30" s="477" t="s">
        <v>483</v>
      </c>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c r="AMK30"/>
      <c r="AML30"/>
      <c r="AMM30"/>
      <c r="AMN30"/>
      <c r="AMO30"/>
      <c r="AMP30"/>
      <c r="AMQ30"/>
      <c r="AMR30"/>
      <c r="AMS30"/>
      <c r="AMT30"/>
      <c r="AMU30"/>
      <c r="AMV30"/>
      <c r="AMW30"/>
      <c r="AMX30"/>
      <c r="AMY30"/>
      <c r="AMZ30"/>
      <c r="ANA30"/>
      <c r="ANB30"/>
      <c r="ANC30"/>
      <c r="AND30"/>
      <c r="ANE30"/>
      <c r="ANF30"/>
      <c r="ANG30"/>
      <c r="ANH30"/>
      <c r="ANI30"/>
      <c r="ANJ30"/>
      <c r="ANK30"/>
      <c r="ANL30"/>
      <c r="ANM30"/>
      <c r="ANN30"/>
      <c r="ANO30"/>
      <c r="ANP30"/>
      <c r="ANQ30"/>
      <c r="ANR30"/>
      <c r="ANS30"/>
      <c r="ANT30"/>
      <c r="ANU30"/>
      <c r="ANV30"/>
      <c r="ANW30"/>
      <c r="ANX30"/>
      <c r="ANY30"/>
      <c r="ANZ30"/>
      <c r="AOA30"/>
    </row>
    <row r="31" spans="1:1067" ht="119.25" customHeight="1">
      <c r="A31" s="642"/>
      <c r="B31" s="6" t="s">
        <v>97</v>
      </c>
      <c r="C31" s="4" t="s">
        <v>52</v>
      </c>
      <c r="D31" s="11" t="s">
        <v>6</v>
      </c>
      <c r="E31" s="21" t="s">
        <v>16</v>
      </c>
      <c r="F31" s="42" t="s">
        <v>51</v>
      </c>
      <c r="G31" s="423" t="s">
        <v>627</v>
      </c>
      <c r="H31" s="424" t="s">
        <v>622</v>
      </c>
      <c r="I31" s="410">
        <v>1</v>
      </c>
      <c r="J31" s="412"/>
      <c r="K31" s="477" t="s">
        <v>483</v>
      </c>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c r="AMK31"/>
      <c r="AML31"/>
      <c r="AMM31"/>
      <c r="AMN31"/>
      <c r="AMO31"/>
      <c r="AMP31"/>
      <c r="AMQ31"/>
      <c r="AMR31"/>
      <c r="AMS31"/>
      <c r="AMT31"/>
      <c r="AMU31"/>
      <c r="AMV31"/>
      <c r="AMW31"/>
      <c r="AMX31"/>
      <c r="AMY31"/>
      <c r="AMZ31"/>
      <c r="ANA31"/>
      <c r="ANB31"/>
      <c r="ANC31"/>
      <c r="AND31"/>
      <c r="ANE31"/>
      <c r="ANF31"/>
      <c r="ANG31"/>
      <c r="ANH31"/>
      <c r="ANI31"/>
      <c r="ANJ31"/>
      <c r="ANK31"/>
      <c r="ANL31"/>
      <c r="ANM31"/>
      <c r="ANN31"/>
      <c r="ANO31"/>
      <c r="ANP31"/>
      <c r="ANQ31"/>
      <c r="ANR31"/>
      <c r="ANS31"/>
      <c r="ANT31"/>
      <c r="ANU31"/>
      <c r="ANV31"/>
      <c r="ANW31"/>
      <c r="ANX31"/>
      <c r="ANY31"/>
      <c r="ANZ31"/>
      <c r="AOA31"/>
    </row>
  </sheetData>
  <autoFilter ref="A8:K31"/>
  <mergeCells count="17">
    <mergeCell ref="A4:F4"/>
    <mergeCell ref="A5:F5"/>
    <mergeCell ref="A1:A3"/>
    <mergeCell ref="B1:E3"/>
    <mergeCell ref="B6:B7"/>
    <mergeCell ref="D6:D7"/>
    <mergeCell ref="E6:E7"/>
    <mergeCell ref="C6:C7"/>
    <mergeCell ref="G5:K7"/>
    <mergeCell ref="A20:A21"/>
    <mergeCell ref="A11:A15"/>
    <mergeCell ref="A16:A19"/>
    <mergeCell ref="A30:A31"/>
    <mergeCell ref="A6:A7"/>
    <mergeCell ref="A24:A25"/>
    <mergeCell ref="A9:A10"/>
    <mergeCell ref="F6:F7"/>
  </mergeCells>
  <hyperlinks>
    <hyperlink ref="F16" display="https://mail.google.com/mail/u/0/#advanced-search/subject=RIESGOS&amp;subset=all&amp;has=comunicaciones%40cajaviviendapopular.gov.co&amp;within=1d&amp;sizeoperator=s_sl&amp;sizeunit=s_smb&amp;query=subject%3ARIESGOS+comunicaciones%40cajaviviendapopular.gov.co/QgrcJHsBqKrdTdhKKDQ"/>
    <hyperlink ref="F17" display="https://mail.google.com/mail/u/0/#advanced-search/subject=RIESGOS&amp;subset=all&amp;has=comunicaciones%40cajaviviendapopular.gov.co&amp;within=1d&amp;sizeoperator=s_sl&amp;sizeunit=s_smb&amp;query=subject%3ARIESGOS+comunicaciones%40cajaviviendapopular.gov.co/FMfcgxwBVWJSBHmmzKK"/>
    <hyperlink ref="F25" r:id="rId1" display="\\10.216.160.201\calidad\30. PRESENTACIONES E INFORMES\SISTEMA INTEGRADO DE GESTIÓN\2019\MATRIZ DE RIESGO - PAAC 2019"/>
    <hyperlink ref="F24" r:id="rId2" location="search/in%3Asent+marthaortega%40presidencia.gov.co/QgrcJHrhwLdSwmckRZZXfSmGhCTPtMBJVpB"/>
    <hyperlink ref="F11" r:id="rId3" display="\\10.216.160.201\calidad\19. CONSOLIDADO MAPAS DE RIESGO\MATRIZ DE RIESGOS - PAAC\2019"/>
    <hyperlink ref="F20" r:id="rId4" display="\\10.216.160.201\calidad\19. CONSOLIDADO MAPAS DE RIESGO\MATRIZ DE RIESGOS - PAAC\2019"/>
    <hyperlink ref="F21" r:id="rId5" display="\\10.216.160.201\calidad\19. CONSOLIDADO MAPAS DE RIESGO\MATRIZ DE RIESGOS - PAAC\2019"/>
    <hyperlink ref="F22" r:id="rId6"/>
    <hyperlink ref="F26" r:id="rId7" display="\\10.216.160.201\calidad\19. CONSOLIDADO MAPAS DE RIESGO\MATRIZ DE RIESGOS - PAAC\2019\MATRIZ DE RIESGOS - PAAC PRELIMINAR"/>
    <hyperlink ref="F27" r:id="rId8" display="\\10.216.160.201\calidad\19. CONSOLIDADO MAPAS DE RIESGO\MATRIZ DE RIESGOS - PAAC\2019\MATRIZ DE RIESGOS - PAAC PRELIMINAR"/>
    <hyperlink ref="F28" r:id="rId9"/>
    <hyperlink ref="F29" r:id="rId10"/>
    <hyperlink ref="F31" r:id="rId11"/>
    <hyperlink ref="H17" r:id="rId12"/>
    <hyperlink ref="H20" r:id="rId13"/>
    <hyperlink ref="H26" r:id="rId14"/>
    <hyperlink ref="H29" r:id="rId15"/>
    <hyperlink ref="F30" r:id="rId16"/>
    <hyperlink ref="H18" r:id="rId17"/>
    <hyperlink ref="F18" r:id="rId18"/>
    <hyperlink ref="H19" r:id="rId19"/>
    <hyperlink ref="H28" r:id="rId20"/>
    <hyperlink ref="H9" r:id="rId21"/>
    <hyperlink ref="H15" r:id="rId22"/>
  </hyperlinks>
  <pageMargins left="0.17" right="0.17" top="0.21" bottom="0.75" header="0.17" footer="0.3"/>
  <pageSetup scale="26" orientation="landscape" r:id="rId23"/>
  <drawing r:id="rId24"/>
  <legacy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view="pageBreakPreview" zoomScaleNormal="70" zoomScaleSheetLayoutView="100" workbookViewId="0">
      <selection activeCell="B12" sqref="B12"/>
    </sheetView>
  </sheetViews>
  <sheetFormatPr baseColWidth="10" defaultRowHeight="15"/>
  <cols>
    <col min="1" max="1" width="16.7109375" bestFit="1" customWidth="1"/>
    <col min="2" max="2" width="34.5703125" customWidth="1"/>
    <col min="3" max="3" width="14.42578125" customWidth="1"/>
    <col min="4" max="4" width="14.28515625" bestFit="1" customWidth="1"/>
    <col min="5" max="5" width="14.42578125" bestFit="1" customWidth="1"/>
    <col min="6" max="6" width="17" customWidth="1"/>
    <col min="7" max="7" width="101.5703125" customWidth="1"/>
    <col min="8" max="8" width="14.42578125" customWidth="1"/>
    <col min="9" max="9" width="15" customWidth="1"/>
    <col min="10" max="10" width="13.5703125" customWidth="1"/>
    <col min="11" max="11" width="22.140625" customWidth="1"/>
  </cols>
  <sheetData>
    <row r="1" spans="1:11">
      <c r="G1" s="640" t="s">
        <v>620</v>
      </c>
      <c r="H1" s="640"/>
      <c r="I1" s="640"/>
      <c r="J1" s="640"/>
      <c r="K1" s="640"/>
    </row>
    <row r="2" spans="1:11">
      <c r="G2" s="640"/>
      <c r="H2" s="640"/>
      <c r="I2" s="640"/>
      <c r="J2" s="640"/>
      <c r="K2" s="640"/>
    </row>
    <row r="3" spans="1:11" ht="15.75" thickBot="1">
      <c r="G3" s="640"/>
      <c r="H3" s="640"/>
      <c r="I3" s="640"/>
      <c r="J3" s="640"/>
      <c r="K3" s="640"/>
    </row>
    <row r="4" spans="1:11" ht="63.75" thickBot="1">
      <c r="A4" s="47" t="s">
        <v>108</v>
      </c>
      <c r="B4" s="48" t="s">
        <v>109</v>
      </c>
      <c r="C4" s="48" t="s">
        <v>110</v>
      </c>
      <c r="D4" s="48" t="s">
        <v>111</v>
      </c>
      <c r="E4" s="48" t="s">
        <v>112</v>
      </c>
      <c r="F4" s="48" t="s">
        <v>113</v>
      </c>
      <c r="G4" s="46" t="s">
        <v>103</v>
      </c>
      <c r="H4" s="46" t="s">
        <v>104</v>
      </c>
      <c r="I4" s="46" t="s">
        <v>105</v>
      </c>
      <c r="J4" s="46" t="s">
        <v>106</v>
      </c>
      <c r="K4" s="46" t="s">
        <v>107</v>
      </c>
    </row>
    <row r="5" spans="1:11" ht="36" customHeight="1">
      <c r="A5" s="658" t="s">
        <v>114</v>
      </c>
      <c r="B5" s="658" t="s">
        <v>115</v>
      </c>
      <c r="C5" s="658" t="s">
        <v>116</v>
      </c>
      <c r="D5" s="662">
        <v>43678</v>
      </c>
      <c r="E5" s="662">
        <v>43770</v>
      </c>
      <c r="F5" s="666" t="s">
        <v>117</v>
      </c>
      <c r="G5" s="668" t="s">
        <v>681</v>
      </c>
      <c r="H5" s="670" t="s">
        <v>679</v>
      </c>
      <c r="I5" s="672">
        <v>1</v>
      </c>
      <c r="J5" s="670" t="s">
        <v>680</v>
      </c>
      <c r="K5" s="673" t="s">
        <v>483</v>
      </c>
    </row>
    <row r="6" spans="1:11" ht="90.75" customHeight="1" thickBot="1">
      <c r="A6" s="659"/>
      <c r="B6" s="659"/>
      <c r="C6" s="660"/>
      <c r="D6" s="663"/>
      <c r="E6" s="663"/>
      <c r="F6" s="667"/>
      <c r="G6" s="669"/>
      <c r="H6" s="671"/>
      <c r="I6" s="671"/>
      <c r="J6" s="671"/>
      <c r="K6" s="674"/>
    </row>
    <row r="7" spans="1:11" ht="45.75" customHeight="1" thickBot="1">
      <c r="A7" s="50" t="s">
        <v>118</v>
      </c>
      <c r="B7" s="49" t="s">
        <v>119</v>
      </c>
      <c r="C7" s="660"/>
      <c r="D7" s="390">
        <v>43739</v>
      </c>
      <c r="E7" s="390">
        <v>43800</v>
      </c>
      <c r="F7" s="51" t="s">
        <v>120</v>
      </c>
      <c r="G7" s="496" t="s">
        <v>677</v>
      </c>
      <c r="H7" s="496" t="s">
        <v>678</v>
      </c>
      <c r="I7" s="497">
        <v>1</v>
      </c>
      <c r="J7" s="496" t="s">
        <v>680</v>
      </c>
      <c r="K7" s="498" t="s">
        <v>483</v>
      </c>
    </row>
    <row r="8" spans="1:11" ht="15.75" thickBot="1">
      <c r="A8" s="658" t="s">
        <v>121</v>
      </c>
      <c r="B8" s="49" t="s">
        <v>122</v>
      </c>
      <c r="C8" s="660"/>
      <c r="D8" s="662">
        <v>43831</v>
      </c>
      <c r="E8" s="662">
        <v>43983</v>
      </c>
      <c r="F8" s="655"/>
      <c r="G8" s="495" t="s">
        <v>193</v>
      </c>
      <c r="H8" s="495" t="s">
        <v>193</v>
      </c>
      <c r="I8" s="495" t="s">
        <v>193</v>
      </c>
      <c r="J8" s="495" t="s">
        <v>193</v>
      </c>
      <c r="K8" s="495" t="s">
        <v>193</v>
      </c>
    </row>
    <row r="9" spans="1:11" ht="15.75" thickBot="1">
      <c r="A9" s="660"/>
      <c r="B9" s="49" t="s">
        <v>123</v>
      </c>
      <c r="C9" s="660"/>
      <c r="D9" s="664"/>
      <c r="E9" s="664"/>
      <c r="F9" s="656"/>
      <c r="G9" s="495" t="s">
        <v>193</v>
      </c>
      <c r="H9" s="495" t="s">
        <v>193</v>
      </c>
      <c r="I9" s="495" t="s">
        <v>193</v>
      </c>
      <c r="J9" s="495" t="s">
        <v>193</v>
      </c>
      <c r="K9" s="495" t="s">
        <v>193</v>
      </c>
    </row>
    <row r="10" spans="1:11" ht="15.75" thickBot="1">
      <c r="A10" s="660"/>
      <c r="B10" s="49" t="s">
        <v>124</v>
      </c>
      <c r="C10" s="660"/>
      <c r="D10" s="664"/>
      <c r="E10" s="664"/>
      <c r="F10" s="656"/>
      <c r="G10" s="495" t="s">
        <v>193</v>
      </c>
      <c r="H10" s="495" t="s">
        <v>193</v>
      </c>
      <c r="I10" s="495" t="s">
        <v>193</v>
      </c>
      <c r="J10" s="495" t="s">
        <v>193</v>
      </c>
      <c r="K10" s="495" t="s">
        <v>193</v>
      </c>
    </row>
    <row r="11" spans="1:11" ht="15.75" thickBot="1">
      <c r="A11" s="660"/>
      <c r="B11" s="49" t="s">
        <v>125</v>
      </c>
      <c r="C11" s="660"/>
      <c r="D11" s="664"/>
      <c r="E11" s="664"/>
      <c r="F11" s="656"/>
      <c r="G11" s="495" t="s">
        <v>193</v>
      </c>
      <c r="H11" s="495" t="s">
        <v>193</v>
      </c>
      <c r="I11" s="495" t="s">
        <v>193</v>
      </c>
      <c r="J11" s="495" t="s">
        <v>193</v>
      </c>
      <c r="K11" s="495" t="s">
        <v>193</v>
      </c>
    </row>
    <row r="12" spans="1:11" ht="15.75" thickBot="1">
      <c r="A12" s="659"/>
      <c r="B12" s="49" t="s">
        <v>126</v>
      </c>
      <c r="C12" s="660"/>
      <c r="D12" s="665"/>
      <c r="E12" s="665"/>
      <c r="F12" s="657"/>
      <c r="G12" s="495" t="s">
        <v>193</v>
      </c>
      <c r="H12" s="495" t="s">
        <v>193</v>
      </c>
      <c r="I12" s="495" t="s">
        <v>193</v>
      </c>
      <c r="J12" s="495" t="s">
        <v>193</v>
      </c>
      <c r="K12" s="495" t="s">
        <v>193</v>
      </c>
    </row>
    <row r="13" spans="1:11" ht="105" customHeight="1" thickBot="1">
      <c r="A13" s="50" t="s">
        <v>127</v>
      </c>
      <c r="B13" s="49" t="s">
        <v>128</v>
      </c>
      <c r="C13" s="661"/>
      <c r="D13" s="390">
        <v>43983</v>
      </c>
      <c r="E13" s="390">
        <v>44166</v>
      </c>
      <c r="F13" s="51"/>
      <c r="G13" s="495" t="s">
        <v>193</v>
      </c>
      <c r="H13" s="495" t="s">
        <v>193</v>
      </c>
      <c r="I13" s="495" t="s">
        <v>193</v>
      </c>
      <c r="J13" s="495" t="s">
        <v>193</v>
      </c>
      <c r="K13" s="495" t="s">
        <v>193</v>
      </c>
    </row>
  </sheetData>
  <mergeCells count="16">
    <mergeCell ref="F8:F12"/>
    <mergeCell ref="G1:K3"/>
    <mergeCell ref="A5:A6"/>
    <mergeCell ref="B5:B6"/>
    <mergeCell ref="C5:C13"/>
    <mergeCell ref="D5:D6"/>
    <mergeCell ref="E5:E6"/>
    <mergeCell ref="A8:A12"/>
    <mergeCell ref="D8:D12"/>
    <mergeCell ref="E8:E12"/>
    <mergeCell ref="F5:F6"/>
    <mergeCell ref="G5:G6"/>
    <mergeCell ref="H5:H6"/>
    <mergeCell ref="I5:I6"/>
    <mergeCell ref="J5:J6"/>
    <mergeCell ref="K5:K6"/>
  </mergeCells>
  <pageMargins left="0.7" right="0.7" top="0.75" bottom="0.75" header="0.3" footer="0.3"/>
  <pageSetup paperSize="9"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view="pageBreakPreview" topLeftCell="S1" zoomScale="70" zoomScaleNormal="55" zoomScaleSheetLayoutView="70" workbookViewId="0">
      <pane ySplit="5" topLeftCell="A7" activePane="bottomLeft" state="frozen"/>
      <selection activeCell="L1" sqref="L1"/>
      <selection pane="bottomLeft" activeCell="AH7" sqref="AH7"/>
    </sheetView>
  </sheetViews>
  <sheetFormatPr baseColWidth="10" defaultRowHeight="15"/>
  <cols>
    <col min="2" max="2" width="30" customWidth="1"/>
    <col min="3" max="3" width="19.42578125" customWidth="1"/>
    <col min="4" max="4" width="22.140625" customWidth="1"/>
    <col min="5" max="5" width="18.42578125" customWidth="1"/>
    <col min="6" max="6" width="13" customWidth="1"/>
    <col min="7" max="7" width="21.28515625" customWidth="1"/>
    <col min="8" max="8" width="23.42578125" customWidth="1"/>
    <col min="9" max="9" width="21.42578125" customWidth="1"/>
    <col min="10" max="10" width="16.140625" customWidth="1"/>
    <col min="11" max="11" width="25.7109375" customWidth="1"/>
    <col min="12" max="12" width="25.85546875" customWidth="1"/>
    <col min="13" max="13" width="25.28515625" customWidth="1"/>
    <col min="14" max="14" width="23.28515625" customWidth="1"/>
    <col min="15" max="15" width="18.42578125" customWidth="1"/>
    <col min="24" max="24" width="17.140625" customWidth="1"/>
    <col min="25" max="25" width="17.7109375" customWidth="1"/>
    <col min="28" max="28" width="13.42578125" customWidth="1"/>
    <col min="29" max="29" width="15.140625" customWidth="1"/>
    <col min="30" max="30" width="31.28515625" customWidth="1"/>
    <col min="32" max="32" width="24.140625" customWidth="1"/>
    <col min="33" max="33" width="20" customWidth="1"/>
    <col min="34" max="34" width="73.85546875" customWidth="1"/>
    <col min="35" max="35" width="41.140625" customWidth="1"/>
    <col min="36" max="36" width="29" customWidth="1"/>
    <col min="37" max="37" width="15.7109375" bestFit="1" customWidth="1"/>
    <col min="38" max="38" width="24.140625" customWidth="1"/>
  </cols>
  <sheetData>
    <row r="1" spans="1:38" ht="18.75" thickBot="1">
      <c r="A1" s="684" t="s">
        <v>129</v>
      </c>
      <c r="B1" s="685"/>
      <c r="C1" s="685"/>
      <c r="D1" s="685"/>
      <c r="E1" s="685"/>
      <c r="F1" s="685"/>
      <c r="G1" s="685"/>
      <c r="H1" s="685"/>
      <c r="I1" s="685"/>
      <c r="J1" s="685"/>
      <c r="K1" s="685"/>
      <c r="L1" s="685"/>
      <c r="M1" s="685"/>
      <c r="N1" s="685"/>
      <c r="O1" s="685"/>
      <c r="P1" s="685"/>
      <c r="Q1" s="685"/>
      <c r="R1" s="685"/>
      <c r="S1" s="685"/>
      <c r="T1" s="685"/>
      <c r="U1" s="685"/>
      <c r="V1" s="685"/>
      <c r="W1" s="685"/>
      <c r="X1" s="685"/>
      <c r="Y1" s="686"/>
      <c r="Z1" s="687" t="s">
        <v>130</v>
      </c>
      <c r="AA1" s="688"/>
      <c r="AB1" s="688"/>
      <c r="AC1" s="688"/>
      <c r="AD1" s="688"/>
      <c r="AE1" s="688"/>
      <c r="AF1" s="688"/>
      <c r="AG1" s="689"/>
    </row>
    <row r="2" spans="1:38" ht="16.5">
      <c r="A2" s="690" t="s">
        <v>131</v>
      </c>
      <c r="B2" s="693" t="s">
        <v>132</v>
      </c>
      <c r="C2" s="696" t="s">
        <v>133</v>
      </c>
      <c r="D2" s="697"/>
      <c r="E2" s="697"/>
      <c r="F2" s="697"/>
      <c r="G2" s="697"/>
      <c r="H2" s="697"/>
      <c r="I2" s="697"/>
      <c r="J2" s="697"/>
      <c r="K2" s="697"/>
      <c r="L2" s="697"/>
      <c r="M2" s="697"/>
      <c r="N2" s="697"/>
      <c r="O2" s="697"/>
      <c r="P2" s="697"/>
      <c r="Q2" s="697"/>
      <c r="R2" s="697"/>
      <c r="S2" s="697"/>
      <c r="T2" s="697"/>
      <c r="U2" s="697"/>
      <c r="V2" s="697"/>
      <c r="W2" s="697"/>
      <c r="X2" s="698" t="s">
        <v>134</v>
      </c>
      <c r="Y2" s="698" t="s">
        <v>135</v>
      </c>
      <c r="Z2" s="698" t="s">
        <v>136</v>
      </c>
      <c r="AA2" s="698" t="s">
        <v>137</v>
      </c>
      <c r="AB2" s="698" t="s">
        <v>138</v>
      </c>
      <c r="AC2" s="698" t="s">
        <v>139</v>
      </c>
      <c r="AD2" s="698" t="s">
        <v>140</v>
      </c>
      <c r="AE2" s="701" t="s">
        <v>141</v>
      </c>
      <c r="AF2" s="698" t="s">
        <v>142</v>
      </c>
      <c r="AG2" s="705" t="s">
        <v>143</v>
      </c>
      <c r="AH2" s="675" t="s">
        <v>620</v>
      </c>
      <c r="AI2" s="676"/>
      <c r="AJ2" s="676"/>
      <c r="AK2" s="676"/>
      <c r="AL2" s="677"/>
    </row>
    <row r="3" spans="1:38" ht="16.5">
      <c r="A3" s="691"/>
      <c r="B3" s="694"/>
      <c r="C3" s="710" t="s">
        <v>144</v>
      </c>
      <c r="D3" s="711"/>
      <c r="E3" s="711"/>
      <c r="F3" s="711"/>
      <c r="G3" s="711"/>
      <c r="H3" s="712"/>
      <c r="I3" s="713" t="s">
        <v>145</v>
      </c>
      <c r="J3" s="714"/>
      <c r="K3" s="714"/>
      <c r="L3" s="714"/>
      <c r="M3" s="714"/>
      <c r="N3" s="714"/>
      <c r="O3" s="715"/>
      <c r="P3" s="716" t="s">
        <v>146</v>
      </c>
      <c r="Q3" s="716"/>
      <c r="R3" s="716"/>
      <c r="S3" s="716"/>
      <c r="T3" s="716"/>
      <c r="U3" s="716"/>
      <c r="V3" s="717" t="s">
        <v>147</v>
      </c>
      <c r="W3" s="717"/>
      <c r="X3" s="699"/>
      <c r="Y3" s="699"/>
      <c r="Z3" s="699"/>
      <c r="AA3" s="699"/>
      <c r="AB3" s="699"/>
      <c r="AC3" s="699"/>
      <c r="AD3" s="699"/>
      <c r="AE3" s="702"/>
      <c r="AF3" s="699"/>
      <c r="AG3" s="706"/>
      <c r="AH3" s="678"/>
      <c r="AI3" s="679"/>
      <c r="AJ3" s="679"/>
      <c r="AK3" s="679"/>
      <c r="AL3" s="680"/>
    </row>
    <row r="4" spans="1:38" ht="15.75" thickBot="1">
      <c r="A4" s="691"/>
      <c r="B4" s="694"/>
      <c r="C4" s="718" t="s">
        <v>148</v>
      </c>
      <c r="D4" s="718" t="s">
        <v>149</v>
      </c>
      <c r="E4" s="718" t="s">
        <v>150</v>
      </c>
      <c r="F4" s="718" t="s">
        <v>151</v>
      </c>
      <c r="G4" s="718" t="s">
        <v>152</v>
      </c>
      <c r="H4" s="718" t="s">
        <v>153</v>
      </c>
      <c r="I4" s="708" t="s">
        <v>154</v>
      </c>
      <c r="J4" s="708" t="s">
        <v>155</v>
      </c>
      <c r="K4" s="708" t="s">
        <v>156</v>
      </c>
      <c r="L4" s="708" t="s">
        <v>157</v>
      </c>
      <c r="M4" s="708" t="s">
        <v>158</v>
      </c>
      <c r="N4" s="708" t="s">
        <v>159</v>
      </c>
      <c r="O4" s="708" t="s">
        <v>160</v>
      </c>
      <c r="P4" s="720" t="s">
        <v>161</v>
      </c>
      <c r="Q4" s="720" t="s">
        <v>162</v>
      </c>
      <c r="R4" s="720" t="s">
        <v>163</v>
      </c>
      <c r="S4" s="720" t="s">
        <v>164</v>
      </c>
      <c r="T4" s="720" t="s">
        <v>165</v>
      </c>
      <c r="U4" s="720" t="s">
        <v>166</v>
      </c>
      <c r="V4" s="722" t="s">
        <v>167</v>
      </c>
      <c r="W4" s="724" t="s">
        <v>168</v>
      </c>
      <c r="X4" s="699"/>
      <c r="Y4" s="699"/>
      <c r="Z4" s="699"/>
      <c r="AA4" s="699"/>
      <c r="AB4" s="699"/>
      <c r="AC4" s="699"/>
      <c r="AD4" s="699"/>
      <c r="AE4" s="702"/>
      <c r="AF4" s="699"/>
      <c r="AG4" s="706"/>
      <c r="AH4" s="681"/>
      <c r="AI4" s="682"/>
      <c r="AJ4" s="682"/>
      <c r="AK4" s="682"/>
      <c r="AL4" s="683"/>
    </row>
    <row r="5" spans="1:38" ht="75" customHeight="1" thickBot="1">
      <c r="A5" s="692"/>
      <c r="B5" s="695"/>
      <c r="C5" s="719"/>
      <c r="D5" s="719"/>
      <c r="E5" s="719"/>
      <c r="F5" s="719"/>
      <c r="G5" s="719"/>
      <c r="H5" s="719"/>
      <c r="I5" s="709"/>
      <c r="J5" s="709"/>
      <c r="K5" s="709"/>
      <c r="L5" s="709"/>
      <c r="M5" s="709"/>
      <c r="N5" s="709"/>
      <c r="O5" s="709"/>
      <c r="P5" s="721"/>
      <c r="Q5" s="721"/>
      <c r="R5" s="721"/>
      <c r="S5" s="721"/>
      <c r="T5" s="721"/>
      <c r="U5" s="721"/>
      <c r="V5" s="723"/>
      <c r="W5" s="725"/>
      <c r="X5" s="700"/>
      <c r="Y5" s="700"/>
      <c r="Z5" s="700"/>
      <c r="AA5" s="700"/>
      <c r="AB5" s="700"/>
      <c r="AC5" s="700"/>
      <c r="AD5" s="700"/>
      <c r="AE5" s="703"/>
      <c r="AF5" s="704"/>
      <c r="AG5" s="707"/>
      <c r="AH5" s="52" t="s">
        <v>103</v>
      </c>
      <c r="AI5" s="53" t="s">
        <v>104</v>
      </c>
      <c r="AJ5" s="53" t="s">
        <v>105</v>
      </c>
      <c r="AK5" s="53" t="s">
        <v>106</v>
      </c>
      <c r="AL5" s="54" t="s">
        <v>107</v>
      </c>
    </row>
    <row r="6" spans="1:38" ht="22.5" customHeight="1" thickTop="1">
      <c r="A6" s="55"/>
      <c r="B6" s="56"/>
      <c r="C6" s="57"/>
      <c r="D6" s="57"/>
      <c r="E6" s="57"/>
      <c r="F6" s="57"/>
      <c r="G6" s="57"/>
      <c r="H6" s="57"/>
      <c r="I6" s="58"/>
      <c r="J6" s="58"/>
      <c r="K6" s="58"/>
      <c r="L6" s="58"/>
      <c r="M6" s="58"/>
      <c r="N6" s="58"/>
      <c r="O6" s="58"/>
      <c r="P6" s="59"/>
      <c r="Q6" s="59"/>
      <c r="R6" s="59"/>
      <c r="S6" s="59"/>
      <c r="T6" s="59"/>
      <c r="U6" s="59"/>
      <c r="V6" s="60"/>
      <c r="W6" s="61"/>
      <c r="X6" s="62"/>
      <c r="Y6" s="62"/>
      <c r="Z6" s="62"/>
      <c r="AA6" s="62"/>
      <c r="AB6" s="62"/>
      <c r="AC6" s="62"/>
      <c r="AD6" s="62"/>
      <c r="AE6" s="63"/>
      <c r="AF6" s="62"/>
      <c r="AG6" s="64"/>
      <c r="AH6" s="65"/>
      <c r="AI6" s="66"/>
      <c r="AJ6" s="66"/>
      <c r="AK6" s="66"/>
      <c r="AL6" s="67"/>
    </row>
    <row r="7" spans="1:38" ht="409.5" customHeight="1">
      <c r="A7" s="68">
        <v>1</v>
      </c>
      <c r="B7" s="69" t="s">
        <v>169</v>
      </c>
      <c r="C7" s="70"/>
      <c r="D7" s="70"/>
      <c r="E7" s="70"/>
      <c r="F7" s="70"/>
      <c r="G7" s="70"/>
      <c r="H7" s="70"/>
      <c r="I7" s="71"/>
      <c r="J7" s="71"/>
      <c r="K7" s="71"/>
      <c r="L7" s="71"/>
      <c r="M7" s="71"/>
      <c r="N7" s="71"/>
      <c r="O7" s="71"/>
      <c r="P7" s="72"/>
      <c r="Q7" s="72"/>
      <c r="R7" s="72" t="s">
        <v>170</v>
      </c>
      <c r="S7" s="72"/>
      <c r="T7" s="72"/>
      <c r="U7" s="72"/>
      <c r="V7" s="73"/>
      <c r="W7" s="73"/>
      <c r="X7" s="74" t="s">
        <v>171</v>
      </c>
      <c r="Y7" s="74" t="s">
        <v>577</v>
      </c>
      <c r="Z7" s="75" t="s">
        <v>172</v>
      </c>
      <c r="AA7" s="75" t="s">
        <v>173</v>
      </c>
      <c r="AB7" s="74" t="s">
        <v>174</v>
      </c>
      <c r="AC7" s="74" t="s">
        <v>175</v>
      </c>
      <c r="AD7" s="76" t="s">
        <v>176</v>
      </c>
      <c r="AE7" s="77">
        <v>0.6</v>
      </c>
      <c r="AF7" s="78"/>
      <c r="AG7" s="79"/>
      <c r="AH7" s="499" t="s">
        <v>682</v>
      </c>
      <c r="AI7" s="6" t="s">
        <v>576</v>
      </c>
      <c r="AJ7" s="77">
        <v>1</v>
      </c>
      <c r="AK7" s="427"/>
      <c r="AL7" s="498" t="s">
        <v>483</v>
      </c>
    </row>
    <row r="8" spans="1:38" ht="372" customHeight="1">
      <c r="A8" s="68">
        <v>2</v>
      </c>
      <c r="B8" s="69" t="s">
        <v>178</v>
      </c>
      <c r="C8" s="70"/>
      <c r="D8" s="70"/>
      <c r="E8" s="70"/>
      <c r="F8" s="70"/>
      <c r="G8" s="70"/>
      <c r="H8" s="70"/>
      <c r="I8" s="71"/>
      <c r="J8" s="71"/>
      <c r="K8" s="71"/>
      <c r="L8" s="71"/>
      <c r="M8" s="71"/>
      <c r="N8" s="71"/>
      <c r="O8" s="71"/>
      <c r="P8" s="72"/>
      <c r="Q8" s="72"/>
      <c r="R8" s="72" t="s">
        <v>170</v>
      </c>
      <c r="S8" s="72"/>
      <c r="T8" s="72"/>
      <c r="U8" s="72"/>
      <c r="V8" s="73"/>
      <c r="W8" s="73"/>
      <c r="X8" s="74" t="s">
        <v>179</v>
      </c>
      <c r="Y8" s="74" t="s">
        <v>577</v>
      </c>
      <c r="Z8" s="75" t="s">
        <v>172</v>
      </c>
      <c r="AA8" s="75" t="s">
        <v>173</v>
      </c>
      <c r="AB8" s="74" t="s">
        <v>174</v>
      </c>
      <c r="AC8" s="74" t="s">
        <v>175</v>
      </c>
      <c r="AD8" s="76" t="s">
        <v>176</v>
      </c>
      <c r="AE8" s="77">
        <v>0.6</v>
      </c>
      <c r="AF8" s="78"/>
      <c r="AG8" s="79"/>
      <c r="AH8" s="499" t="s">
        <v>683</v>
      </c>
      <c r="AI8" s="428" t="s">
        <v>576</v>
      </c>
      <c r="AJ8" s="77">
        <v>1</v>
      </c>
      <c r="AK8" s="429"/>
      <c r="AL8" s="498" t="s">
        <v>483</v>
      </c>
    </row>
  </sheetData>
  <autoFilter ref="A6:AL8"/>
  <mergeCells count="41">
    <mergeCell ref="U4:U5"/>
    <mergeCell ref="V4:V5"/>
    <mergeCell ref="W4:W5"/>
    <mergeCell ref="O4:O5"/>
    <mergeCell ref="P4:P5"/>
    <mergeCell ref="Q4:Q5"/>
    <mergeCell ref="R4:R5"/>
    <mergeCell ref="S4:S5"/>
    <mergeCell ref="T4:T5"/>
    <mergeCell ref="N4:N5"/>
    <mergeCell ref="C3:H3"/>
    <mergeCell ref="I3:O3"/>
    <mergeCell ref="P3:U3"/>
    <mergeCell ref="V3:W3"/>
    <mergeCell ref="C4:C5"/>
    <mergeCell ref="D4:D5"/>
    <mergeCell ref="E4:E5"/>
    <mergeCell ref="F4:F5"/>
    <mergeCell ref="G4:G5"/>
    <mergeCell ref="H4:H5"/>
    <mergeCell ref="I4:I5"/>
    <mergeCell ref="J4:J5"/>
    <mergeCell ref="K4:K5"/>
    <mergeCell ref="L4:L5"/>
    <mergeCell ref="M4:M5"/>
    <mergeCell ref="AH2:AL4"/>
    <mergeCell ref="A1:Y1"/>
    <mergeCell ref="Z1:AG1"/>
    <mergeCell ref="A2:A5"/>
    <mergeCell ref="B2:B5"/>
    <mergeCell ref="C2:W2"/>
    <mergeCell ref="X2:X5"/>
    <mergeCell ref="Y2:Y5"/>
    <mergeCell ref="Z2:Z5"/>
    <mergeCell ref="AA2:AA5"/>
    <mergeCell ref="AB2:AB5"/>
    <mergeCell ref="AC2:AC5"/>
    <mergeCell ref="AD2:AD5"/>
    <mergeCell ref="AE2:AE5"/>
    <mergeCell ref="AF2:AF5"/>
    <mergeCell ref="AG2:AG5"/>
  </mergeCells>
  <conditionalFormatting sqref="AL7:AL8">
    <cfRule type="cellIs" dxfId="120" priority="1" operator="equal">
      <formula>#REF!</formula>
    </cfRule>
  </conditionalFormatting>
  <conditionalFormatting sqref="AL7:AL8">
    <cfRule type="cellIs" dxfId="119" priority="2" operator="equal">
      <formula>#REF!</formula>
    </cfRule>
    <cfRule type="cellIs" dxfId="118" priority="3" operator="equal">
      <formula>#REF!</formula>
    </cfRule>
  </conditionalFormatting>
  <hyperlinks>
    <hyperlink ref="AI7" r:id="rId1" location="overlay-context=tr%25C3%25A1mites-ante-la-caja-de-la-vivienda-popular%3Fq%3Dtr%25C3%25A1mites-ante-la-caja-de-la-vivienda-popular" display="overlay-context=tr%25C3%25A1mites-ante-la-caja-de-la-vivienda-popular%3Fq%3Dtr%25C3%25A1mites-ante-la-caja-de-la-vivienda-popular"/>
    <hyperlink ref="AI8" r:id="rId2" location="overlay-context=tr%25C3%25A1mites-ante-la-caja-de-la-vivienda-popular%3Fq%3Dtr%25C3%25A1mites-ante-la-caja-de-la-vivienda-popular" display="overlay-context=tr%25C3%25A1mites-ante-la-caja-de-la-vivienda-popular%3Fq%3Dtr%25C3%25A1mites-ante-la-caja-de-la-vivienda-popular"/>
  </hyperlinks>
  <pageMargins left="0.7" right="0.7" top="0.75" bottom="0.75" header="0.3" footer="0.3"/>
  <pageSetup scale="11" orientation="portrait" r:id="rId3"/>
  <extLst>
    <ext xmlns:x14="http://schemas.microsoft.com/office/spreadsheetml/2009/9/main" uri="{78C0D931-6437-407d-A8EE-F0AAD7539E65}">
      <x14:conditionalFormattings>
        <x14:conditionalFormatting xmlns:xm="http://schemas.microsoft.com/office/excel/2006/main">
          <x14:cfRule type="containsText" priority="4" operator="containsText" id="{1765E03C-6FE3-427C-A93C-B88F4A3B1709}">
            <xm:f>NOT(ISERROR(SEARCH(#REF!,AL7)))</xm:f>
            <xm:f>#REF!</xm:f>
            <x14:dxf>
              <fill>
                <patternFill>
                  <bgColor rgb="FFFF0000"/>
                </patternFill>
              </fill>
            </x14:dxf>
          </x14:cfRule>
          <xm:sqref>AL7:AL8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topLeftCell="A3" zoomScale="85" zoomScaleNormal="70" zoomScaleSheetLayoutView="85" zoomScalePageLayoutView="90" workbookViewId="0">
      <pane xSplit="3" ySplit="3" topLeftCell="D11" activePane="bottomRight" state="frozen"/>
      <selection activeCell="A3" sqref="A3"/>
      <selection pane="topRight" activeCell="D3" sqref="D3"/>
      <selection pane="bottomLeft" activeCell="A6" sqref="A6"/>
      <selection pane="bottomRight" activeCell="B11" sqref="B11"/>
    </sheetView>
  </sheetViews>
  <sheetFormatPr baseColWidth="10" defaultColWidth="10.85546875" defaultRowHeight="12.75"/>
  <cols>
    <col min="1" max="1" width="15.7109375" style="80" customWidth="1"/>
    <col min="2" max="2" width="34" style="80" customWidth="1"/>
    <col min="3" max="3" width="18.7109375" style="80" customWidth="1"/>
    <col min="4" max="4" width="17.7109375" style="80" customWidth="1"/>
    <col min="5" max="5" width="23" style="80" customWidth="1"/>
    <col min="6" max="6" width="24.42578125" style="80" customWidth="1"/>
    <col min="7" max="7" width="19.85546875" style="80" customWidth="1"/>
    <col min="8" max="8" width="40.140625" style="80" customWidth="1"/>
    <col min="9" max="9" width="10.85546875" style="80"/>
    <col min="10" max="10" width="24.28515625" style="80" customWidth="1"/>
    <col min="11" max="11" width="28.42578125" style="80" customWidth="1"/>
    <col min="12" max="12" width="48.42578125" style="164" customWidth="1"/>
    <col min="13" max="13" width="39.28515625" style="80" customWidth="1"/>
    <col min="14" max="15" width="13.5703125" style="80" bestFit="1" customWidth="1"/>
    <col min="16" max="16" width="20.28515625" style="479" customWidth="1"/>
    <col min="17" max="17" width="30" style="80" customWidth="1"/>
    <col min="18" max="16384" width="10.85546875" style="80"/>
  </cols>
  <sheetData>
    <row r="1" spans="1:16">
      <c r="A1" s="728" t="s">
        <v>180</v>
      </c>
      <c r="B1" s="728"/>
      <c r="C1" s="728"/>
      <c r="D1" s="728"/>
      <c r="E1" s="728"/>
      <c r="F1" s="728"/>
      <c r="G1" s="728"/>
      <c r="H1" s="728"/>
      <c r="I1" s="728"/>
      <c r="J1" s="728"/>
      <c r="K1" s="728"/>
      <c r="L1" s="675" t="s">
        <v>623</v>
      </c>
      <c r="M1" s="676"/>
      <c r="N1" s="676"/>
      <c r="O1" s="676"/>
      <c r="P1" s="677"/>
    </row>
    <row r="2" spans="1:16" ht="12.75" customHeight="1">
      <c r="A2" s="728"/>
      <c r="B2" s="728"/>
      <c r="C2" s="728"/>
      <c r="D2" s="728"/>
      <c r="E2" s="728"/>
      <c r="F2" s="728"/>
      <c r="G2" s="728"/>
      <c r="H2" s="728"/>
      <c r="I2" s="728"/>
      <c r="J2" s="728"/>
      <c r="K2" s="728"/>
      <c r="L2" s="678"/>
      <c r="M2" s="679"/>
      <c r="N2" s="679"/>
      <c r="O2" s="679"/>
      <c r="P2" s="680"/>
    </row>
    <row r="3" spans="1:16" ht="15.75" customHeight="1" thickBot="1">
      <c r="A3" s="729" t="s">
        <v>571</v>
      </c>
      <c r="B3" s="730"/>
      <c r="C3" s="730"/>
      <c r="D3" s="730"/>
      <c r="E3" s="730"/>
      <c r="F3" s="730"/>
      <c r="G3" s="730"/>
      <c r="H3" s="730"/>
      <c r="I3" s="730"/>
      <c r="J3" s="730"/>
      <c r="K3" s="731"/>
      <c r="L3" s="681"/>
      <c r="M3" s="682"/>
      <c r="N3" s="682"/>
      <c r="O3" s="682"/>
      <c r="P3" s="683"/>
    </row>
    <row r="4" spans="1:16" ht="63">
      <c r="A4" s="81" t="s">
        <v>131</v>
      </c>
      <c r="B4" s="81" t="s">
        <v>181</v>
      </c>
      <c r="C4" s="81" t="s">
        <v>2</v>
      </c>
      <c r="D4" s="81" t="s">
        <v>182</v>
      </c>
      <c r="E4" s="81" t="s">
        <v>183</v>
      </c>
      <c r="F4" s="81" t="s">
        <v>184</v>
      </c>
      <c r="G4" s="81" t="s">
        <v>104</v>
      </c>
      <c r="H4" s="81" t="s">
        <v>185</v>
      </c>
      <c r="I4" s="82" t="s">
        <v>141</v>
      </c>
      <c r="J4" s="81" t="s">
        <v>186</v>
      </c>
      <c r="K4" s="82" t="s">
        <v>187</v>
      </c>
      <c r="L4" s="83" t="s">
        <v>103</v>
      </c>
      <c r="M4" s="84" t="s">
        <v>104</v>
      </c>
      <c r="N4" s="84" t="s">
        <v>105</v>
      </c>
      <c r="O4" s="84" t="s">
        <v>106</v>
      </c>
      <c r="P4" s="85" t="s">
        <v>107</v>
      </c>
    </row>
    <row r="5" spans="1:16" ht="13.5" customHeight="1" thickBot="1">
      <c r="A5" s="732" t="s">
        <v>188</v>
      </c>
      <c r="B5" s="733"/>
      <c r="C5" s="733"/>
      <c r="D5" s="733"/>
      <c r="E5" s="733"/>
      <c r="F5" s="733"/>
      <c r="G5" s="733"/>
      <c r="H5" s="733"/>
      <c r="I5" s="733"/>
      <c r="J5" s="733"/>
      <c r="K5" s="734"/>
      <c r="L5" s="732"/>
      <c r="M5" s="733"/>
      <c r="N5" s="733"/>
      <c r="O5" s="733"/>
      <c r="P5" s="733"/>
    </row>
    <row r="6" spans="1:16" s="91" customFormat="1" ht="150" customHeight="1" thickBot="1">
      <c r="A6" s="86">
        <v>1</v>
      </c>
      <c r="B6" s="87" t="s">
        <v>189</v>
      </c>
      <c r="C6" s="86" t="s">
        <v>190</v>
      </c>
      <c r="D6" s="88">
        <v>43525</v>
      </c>
      <c r="E6" s="88">
        <v>43830</v>
      </c>
      <c r="F6" s="88" t="s">
        <v>191</v>
      </c>
      <c r="G6" s="86" t="s">
        <v>192</v>
      </c>
      <c r="H6" s="86"/>
      <c r="I6" s="89"/>
      <c r="J6" s="86"/>
      <c r="K6" s="90"/>
      <c r="L6" s="430" t="s">
        <v>684</v>
      </c>
      <c r="M6" s="430" t="s">
        <v>685</v>
      </c>
      <c r="N6" s="431">
        <v>1</v>
      </c>
      <c r="O6" s="430" t="s">
        <v>686</v>
      </c>
      <c r="P6" s="498" t="s">
        <v>483</v>
      </c>
    </row>
    <row r="7" spans="1:16" s="91" customFormat="1" ht="308.25" customHeight="1" thickBot="1">
      <c r="A7" s="92">
        <v>2</v>
      </c>
      <c r="B7" s="93" t="s">
        <v>194</v>
      </c>
      <c r="C7" s="92" t="s">
        <v>195</v>
      </c>
      <c r="D7" s="94">
        <v>43586</v>
      </c>
      <c r="E7" s="94">
        <v>43829</v>
      </c>
      <c r="F7" s="94" t="s">
        <v>196</v>
      </c>
      <c r="G7" s="92" t="s">
        <v>580</v>
      </c>
      <c r="H7" s="95"/>
      <c r="I7" s="96"/>
      <c r="J7" s="92"/>
      <c r="K7" s="95"/>
      <c r="L7" s="432" t="s">
        <v>517</v>
      </c>
      <c r="M7" s="433" t="s">
        <v>518</v>
      </c>
      <c r="N7" s="434">
        <v>1</v>
      </c>
      <c r="O7" s="432" t="s">
        <v>505</v>
      </c>
      <c r="P7" s="478" t="s">
        <v>285</v>
      </c>
    </row>
    <row r="8" spans="1:16" s="91" customFormat="1" ht="246" customHeight="1">
      <c r="A8" s="86">
        <v>3</v>
      </c>
      <c r="B8" s="87" t="s">
        <v>581</v>
      </c>
      <c r="C8" s="86" t="s">
        <v>197</v>
      </c>
      <c r="D8" s="88">
        <v>43586</v>
      </c>
      <c r="E8" s="88">
        <v>43830</v>
      </c>
      <c r="F8" s="88" t="s">
        <v>198</v>
      </c>
      <c r="G8" s="86" t="s">
        <v>199</v>
      </c>
      <c r="H8" s="86"/>
      <c r="I8" s="89"/>
      <c r="J8" s="86"/>
      <c r="K8" s="90"/>
      <c r="L8" s="432" t="s">
        <v>688</v>
      </c>
      <c r="M8" s="433" t="s">
        <v>687</v>
      </c>
      <c r="N8" s="434">
        <v>1</v>
      </c>
      <c r="O8" s="430" t="s">
        <v>686</v>
      </c>
      <c r="P8" s="498" t="s">
        <v>483</v>
      </c>
    </row>
    <row r="9" spans="1:16" ht="13.5" thickBot="1">
      <c r="A9" s="735" t="s">
        <v>200</v>
      </c>
      <c r="B9" s="735"/>
      <c r="C9" s="735"/>
      <c r="D9" s="735"/>
      <c r="E9" s="735"/>
      <c r="F9" s="735"/>
      <c r="G9" s="735"/>
      <c r="H9" s="735"/>
      <c r="I9" s="735"/>
      <c r="J9" s="735"/>
      <c r="K9" s="735"/>
      <c r="L9" s="735"/>
      <c r="M9" s="735"/>
      <c r="N9" s="735"/>
      <c r="O9" s="735"/>
      <c r="P9" s="735" t="str">
        <f t="shared" ref="P9:P23" si="0">+IF(N9="","",IF(N9&lt;=59%,"INCUMPLIMIENTO",IF(AND(N9&gt;59%,N9&lt;100%),"CUMPLIMIENTO PARCIAL",IF(N9=100%,"CUMPLIMIENTO",IF(N9="N/A","N/A","INFORMACIÓN MAL DILIGENCIADA")))))</f>
        <v/>
      </c>
    </row>
    <row r="10" spans="1:16" s="105" customFormat="1" ht="350.25" customHeight="1" thickBot="1">
      <c r="A10" s="97">
        <v>1</v>
      </c>
      <c r="B10" s="98" t="s">
        <v>201</v>
      </c>
      <c r="C10" s="99" t="s">
        <v>202</v>
      </c>
      <c r="D10" s="100">
        <v>43466</v>
      </c>
      <c r="E10" s="100">
        <v>43829</v>
      </c>
      <c r="F10" s="99" t="s">
        <v>203</v>
      </c>
      <c r="G10" s="99" t="s">
        <v>204</v>
      </c>
      <c r="H10" s="101"/>
      <c r="I10" s="102"/>
      <c r="J10" s="103"/>
      <c r="K10" s="104"/>
      <c r="L10" s="430" t="s">
        <v>582</v>
      </c>
      <c r="M10" s="430" t="s">
        <v>654</v>
      </c>
      <c r="N10" s="431">
        <v>1</v>
      </c>
      <c r="O10" s="430" t="s">
        <v>316</v>
      </c>
      <c r="P10" s="478" t="s">
        <v>285</v>
      </c>
    </row>
    <row r="11" spans="1:16" s="105" customFormat="1" ht="372" customHeight="1" thickBot="1">
      <c r="A11" s="97">
        <v>2</v>
      </c>
      <c r="B11" s="106" t="s">
        <v>205</v>
      </c>
      <c r="C11" s="99" t="s">
        <v>206</v>
      </c>
      <c r="D11" s="100">
        <v>43497</v>
      </c>
      <c r="E11" s="100">
        <v>43830</v>
      </c>
      <c r="F11" s="99" t="s">
        <v>207</v>
      </c>
      <c r="G11" s="99" t="s">
        <v>208</v>
      </c>
      <c r="H11" s="107"/>
      <c r="I11" s="108"/>
      <c r="J11" s="103"/>
      <c r="K11" s="104"/>
      <c r="L11" s="430" t="s">
        <v>583</v>
      </c>
      <c r="M11" s="430" t="s">
        <v>502</v>
      </c>
      <c r="N11" s="431">
        <v>0.5</v>
      </c>
      <c r="O11" s="430" t="s">
        <v>700</v>
      </c>
      <c r="P11" s="504" t="s">
        <v>701</v>
      </c>
    </row>
    <row r="12" spans="1:16" s="105" customFormat="1" ht="409.6" customHeight="1" thickBot="1">
      <c r="A12" s="97">
        <v>3</v>
      </c>
      <c r="B12" s="106" t="s">
        <v>205</v>
      </c>
      <c r="C12" s="99" t="s">
        <v>209</v>
      </c>
      <c r="D12" s="100">
        <v>43497</v>
      </c>
      <c r="E12" s="100">
        <v>43830</v>
      </c>
      <c r="F12" s="99" t="s">
        <v>207</v>
      </c>
      <c r="G12" s="99" t="s">
        <v>208</v>
      </c>
      <c r="H12" s="109"/>
      <c r="I12" s="110"/>
      <c r="J12" s="111"/>
      <c r="K12" s="104"/>
      <c r="L12" s="435" t="s">
        <v>584</v>
      </c>
      <c r="M12" s="430" t="s">
        <v>525</v>
      </c>
      <c r="N12" s="431">
        <v>1</v>
      </c>
      <c r="O12" s="430"/>
      <c r="P12" s="478" t="s">
        <v>285</v>
      </c>
    </row>
    <row r="13" spans="1:16" s="91" customFormat="1" ht="405.75" customHeight="1" thickBot="1">
      <c r="A13" s="97">
        <v>4</v>
      </c>
      <c r="B13" s="112" t="s">
        <v>210</v>
      </c>
      <c r="C13" s="107" t="s">
        <v>211</v>
      </c>
      <c r="D13" s="100">
        <v>43466</v>
      </c>
      <c r="E13" s="100">
        <v>43830</v>
      </c>
      <c r="F13" s="107" t="s">
        <v>207</v>
      </c>
      <c r="G13" s="113" t="s">
        <v>212</v>
      </c>
      <c r="H13" s="114"/>
      <c r="I13" s="102"/>
      <c r="J13" s="104"/>
      <c r="K13" s="104"/>
      <c r="L13" s="430" t="s">
        <v>647</v>
      </c>
      <c r="M13" s="430" t="s">
        <v>648</v>
      </c>
      <c r="N13" s="431">
        <v>1</v>
      </c>
      <c r="O13" s="430" t="s">
        <v>479</v>
      </c>
      <c r="P13" s="477" t="s">
        <v>483</v>
      </c>
    </row>
    <row r="14" spans="1:16" s="105" customFormat="1" ht="204" customHeight="1">
      <c r="A14" s="115">
        <v>5</v>
      </c>
      <c r="B14" s="116" t="s">
        <v>213</v>
      </c>
      <c r="C14" s="117" t="s">
        <v>214</v>
      </c>
      <c r="D14" s="118">
        <v>43586</v>
      </c>
      <c r="E14" s="118">
        <v>43829</v>
      </c>
      <c r="F14" s="117" t="s">
        <v>215</v>
      </c>
      <c r="G14" s="115" t="s">
        <v>216</v>
      </c>
      <c r="H14" s="117"/>
      <c r="I14" s="119"/>
      <c r="J14" s="120"/>
      <c r="K14" s="121"/>
      <c r="L14" s="432" t="s">
        <v>691</v>
      </c>
      <c r="M14" s="433" t="s">
        <v>690</v>
      </c>
      <c r="N14" s="434">
        <v>1</v>
      </c>
      <c r="O14" s="430" t="s">
        <v>689</v>
      </c>
      <c r="P14" s="498" t="s">
        <v>483</v>
      </c>
    </row>
    <row r="15" spans="1:16" ht="13.5" thickBot="1">
      <c r="A15" s="726" t="s">
        <v>217</v>
      </c>
      <c r="B15" s="726"/>
      <c r="C15" s="726"/>
      <c r="D15" s="726"/>
      <c r="E15" s="726"/>
      <c r="F15" s="726"/>
      <c r="G15" s="726"/>
      <c r="H15" s="726"/>
      <c r="I15" s="726"/>
      <c r="J15" s="726"/>
      <c r="K15" s="726"/>
      <c r="L15" s="726"/>
      <c r="M15" s="726"/>
      <c r="N15" s="726"/>
      <c r="O15" s="726"/>
      <c r="P15" s="726" t="str">
        <f t="shared" si="0"/>
        <v/>
      </c>
    </row>
    <row r="16" spans="1:16" s="91" customFormat="1" ht="173.25" customHeight="1" thickBot="1">
      <c r="A16" s="122">
        <v>1</v>
      </c>
      <c r="B16" s="123" t="s">
        <v>218</v>
      </c>
      <c r="C16" s="124" t="s">
        <v>57</v>
      </c>
      <c r="D16" s="125">
        <v>43466</v>
      </c>
      <c r="E16" s="125">
        <v>43830</v>
      </c>
      <c r="F16" s="125" t="s">
        <v>693</v>
      </c>
      <c r="G16" s="125" t="s">
        <v>694</v>
      </c>
      <c r="H16" s="122"/>
      <c r="I16" s="126"/>
      <c r="J16" s="122"/>
      <c r="K16" s="122"/>
      <c r="L16" s="430" t="s">
        <v>692</v>
      </c>
      <c r="M16" s="436" t="s">
        <v>219</v>
      </c>
      <c r="N16" s="437">
        <v>1</v>
      </c>
      <c r="O16" s="430" t="s">
        <v>686</v>
      </c>
      <c r="P16" s="498" t="s">
        <v>483</v>
      </c>
    </row>
    <row r="17" spans="1:16" s="105" customFormat="1" ht="324.75" customHeight="1" thickBot="1">
      <c r="A17" s="122">
        <v>2</v>
      </c>
      <c r="B17" s="127" t="s">
        <v>220</v>
      </c>
      <c r="C17" s="128" t="s">
        <v>221</v>
      </c>
      <c r="D17" s="129">
        <v>43496</v>
      </c>
      <c r="E17" s="129">
        <v>43830</v>
      </c>
      <c r="F17" s="128" t="s">
        <v>222</v>
      </c>
      <c r="G17" s="122" t="s">
        <v>223</v>
      </c>
      <c r="H17" s="122"/>
      <c r="I17" s="130"/>
      <c r="J17" s="122"/>
      <c r="K17" s="122"/>
      <c r="L17" s="430" t="s">
        <v>585</v>
      </c>
      <c r="M17" s="436" t="s">
        <v>224</v>
      </c>
      <c r="N17" s="431">
        <v>1</v>
      </c>
      <c r="O17" s="430" t="s">
        <v>225</v>
      </c>
      <c r="P17" s="478" t="s">
        <v>285</v>
      </c>
    </row>
    <row r="18" spans="1:16" s="105" customFormat="1" ht="409.6" customHeight="1" thickBot="1">
      <c r="A18" s="122">
        <v>3</v>
      </c>
      <c r="B18" s="131" t="s">
        <v>226</v>
      </c>
      <c r="C18" s="132" t="s">
        <v>214</v>
      </c>
      <c r="D18" s="133">
        <v>43525</v>
      </c>
      <c r="E18" s="133">
        <v>43830</v>
      </c>
      <c r="F18" s="132" t="s">
        <v>227</v>
      </c>
      <c r="G18" s="122" t="s">
        <v>228</v>
      </c>
      <c r="H18" s="134"/>
      <c r="I18" s="126"/>
      <c r="J18" s="122"/>
      <c r="K18" s="122"/>
      <c r="L18" s="430" t="s">
        <v>586</v>
      </c>
      <c r="M18" s="433" t="s">
        <v>224</v>
      </c>
      <c r="N18" s="431">
        <v>1</v>
      </c>
      <c r="O18" s="430" t="s">
        <v>686</v>
      </c>
      <c r="P18" s="498" t="s">
        <v>483</v>
      </c>
    </row>
    <row r="19" spans="1:16" s="91" customFormat="1" ht="175.5" customHeight="1" thickBot="1">
      <c r="A19" s="122">
        <v>4</v>
      </c>
      <c r="B19" s="123" t="s">
        <v>218</v>
      </c>
      <c r="C19" s="124" t="s">
        <v>229</v>
      </c>
      <c r="D19" s="125">
        <v>43497</v>
      </c>
      <c r="E19" s="125">
        <v>43829</v>
      </c>
      <c r="F19" s="124" t="s">
        <v>230</v>
      </c>
      <c r="G19" s="122" t="s">
        <v>231</v>
      </c>
      <c r="H19" s="135"/>
      <c r="I19" s="136"/>
      <c r="J19" s="135"/>
      <c r="K19" s="122"/>
      <c r="L19" s="438" t="s">
        <v>710</v>
      </c>
      <c r="M19" s="430" t="s">
        <v>711</v>
      </c>
      <c r="N19" s="431">
        <v>1</v>
      </c>
      <c r="O19" s="430"/>
      <c r="P19" s="474" t="s">
        <v>285</v>
      </c>
    </row>
    <row r="20" spans="1:16" s="105" customFormat="1" ht="303.75" customHeight="1" thickBot="1">
      <c r="A20" s="122">
        <v>5</v>
      </c>
      <c r="B20" s="131" t="s">
        <v>232</v>
      </c>
      <c r="C20" s="132" t="s">
        <v>214</v>
      </c>
      <c r="D20" s="133">
        <v>43497</v>
      </c>
      <c r="E20" s="133">
        <v>43830</v>
      </c>
      <c r="F20" s="124" t="s">
        <v>233</v>
      </c>
      <c r="G20" s="137" t="s">
        <v>234</v>
      </c>
      <c r="H20" s="122"/>
      <c r="I20" s="126"/>
      <c r="J20" s="122"/>
      <c r="K20" s="122"/>
      <c r="L20" s="430" t="s">
        <v>235</v>
      </c>
      <c r="M20" s="436" t="s">
        <v>236</v>
      </c>
      <c r="N20" s="431">
        <v>1</v>
      </c>
      <c r="O20" s="430" t="s">
        <v>587</v>
      </c>
      <c r="P20" s="478" t="s">
        <v>285</v>
      </c>
    </row>
    <row r="21" spans="1:16" s="91" customFormat="1" ht="399.75" customHeight="1" thickBot="1">
      <c r="A21" s="122">
        <v>6</v>
      </c>
      <c r="B21" s="123" t="s">
        <v>237</v>
      </c>
      <c r="C21" s="124" t="s">
        <v>238</v>
      </c>
      <c r="D21" s="133">
        <v>43497</v>
      </c>
      <c r="E21" s="133">
        <v>43830</v>
      </c>
      <c r="F21" s="124" t="s">
        <v>233</v>
      </c>
      <c r="G21" s="137" t="s">
        <v>234</v>
      </c>
      <c r="H21" s="138"/>
      <c r="I21" s="126"/>
      <c r="J21" s="122"/>
      <c r="K21" s="122"/>
      <c r="L21" s="438" t="s">
        <v>645</v>
      </c>
      <c r="M21" s="430" t="s">
        <v>526</v>
      </c>
      <c r="N21" s="431">
        <v>1</v>
      </c>
      <c r="O21" s="430"/>
      <c r="P21" s="478" t="s">
        <v>285</v>
      </c>
    </row>
    <row r="22" spans="1:16" s="91" customFormat="1" ht="227.25" customHeight="1">
      <c r="A22" s="122">
        <v>7</v>
      </c>
      <c r="B22" s="127" t="s">
        <v>239</v>
      </c>
      <c r="C22" s="128" t="s">
        <v>240</v>
      </c>
      <c r="D22" s="129">
        <v>43466</v>
      </c>
      <c r="E22" s="129">
        <v>43829</v>
      </c>
      <c r="F22" s="128" t="s">
        <v>241</v>
      </c>
      <c r="G22" s="122" t="s">
        <v>242</v>
      </c>
      <c r="H22" s="122"/>
      <c r="I22" s="126"/>
      <c r="J22" s="122"/>
      <c r="K22" s="122"/>
      <c r="L22" s="430" t="s">
        <v>527</v>
      </c>
      <c r="M22" s="430" t="s">
        <v>528</v>
      </c>
      <c r="N22" s="431">
        <v>1</v>
      </c>
      <c r="O22" s="430" t="s">
        <v>316</v>
      </c>
      <c r="P22" s="478" t="s">
        <v>285</v>
      </c>
    </row>
    <row r="23" spans="1:16" ht="13.5" thickBot="1">
      <c r="A23" s="727" t="s">
        <v>243</v>
      </c>
      <c r="B23" s="727"/>
      <c r="C23" s="727"/>
      <c r="D23" s="727"/>
      <c r="E23" s="727"/>
      <c r="F23" s="727"/>
      <c r="G23" s="727"/>
      <c r="H23" s="727"/>
      <c r="I23" s="727"/>
      <c r="J23" s="727"/>
      <c r="K23" s="727"/>
      <c r="L23" s="727"/>
      <c r="M23" s="727"/>
      <c r="N23" s="727"/>
      <c r="O23" s="727"/>
      <c r="P23" s="727" t="str">
        <f t="shared" si="0"/>
        <v/>
      </c>
    </row>
    <row r="24" spans="1:16" s="91" customFormat="1" ht="303.75" customHeight="1" thickBot="1">
      <c r="A24" s="139">
        <v>1</v>
      </c>
      <c r="B24" s="140" t="s">
        <v>244</v>
      </c>
      <c r="C24" s="141" t="s">
        <v>240</v>
      </c>
      <c r="D24" s="142">
        <v>43466</v>
      </c>
      <c r="E24" s="142">
        <v>43829</v>
      </c>
      <c r="F24" s="139" t="s">
        <v>245</v>
      </c>
      <c r="G24" s="139" t="s">
        <v>246</v>
      </c>
      <c r="H24" s="143"/>
      <c r="I24" s="144"/>
      <c r="J24" s="139"/>
      <c r="K24" s="139"/>
      <c r="L24" s="430" t="s">
        <v>655</v>
      </c>
      <c r="M24" s="430" t="s">
        <v>656</v>
      </c>
      <c r="N24" s="431">
        <v>1</v>
      </c>
      <c r="O24" s="430" t="s">
        <v>316</v>
      </c>
      <c r="P24" s="478" t="s">
        <v>285</v>
      </c>
    </row>
    <row r="25" spans="1:16" s="91" customFormat="1" ht="237" customHeight="1" thickBot="1">
      <c r="A25" s="139">
        <v>2</v>
      </c>
      <c r="B25" s="145" t="s">
        <v>247</v>
      </c>
      <c r="C25" s="146" t="s">
        <v>248</v>
      </c>
      <c r="D25" s="146" t="s">
        <v>249</v>
      </c>
      <c r="E25" s="146" t="s">
        <v>249</v>
      </c>
      <c r="F25" s="146" t="s">
        <v>207</v>
      </c>
      <c r="G25" s="146" t="s">
        <v>250</v>
      </c>
      <c r="H25" s="139"/>
      <c r="I25" s="147"/>
      <c r="J25" s="143"/>
      <c r="K25" s="143"/>
      <c r="L25" s="430" t="s">
        <v>588</v>
      </c>
      <c r="M25" s="430" t="s">
        <v>702</v>
      </c>
      <c r="N25" s="431">
        <v>0.5</v>
      </c>
      <c r="O25" s="430" t="s">
        <v>700</v>
      </c>
      <c r="P25" s="504" t="s">
        <v>701</v>
      </c>
    </row>
    <row r="26" spans="1:16" ht="69.75" customHeight="1" thickBot="1">
      <c r="A26" s="146">
        <v>3</v>
      </c>
      <c r="B26" s="148" t="s">
        <v>251</v>
      </c>
      <c r="C26" s="149" t="s">
        <v>252</v>
      </c>
      <c r="D26" s="150" t="s">
        <v>253</v>
      </c>
      <c r="E26" s="150" t="s">
        <v>253</v>
      </c>
      <c r="F26" s="149" t="s">
        <v>254</v>
      </c>
      <c r="G26" s="146" t="s">
        <v>255</v>
      </c>
      <c r="H26" s="151"/>
      <c r="I26" s="152"/>
      <c r="J26" s="151"/>
      <c r="K26" s="153"/>
      <c r="L26" s="439" t="s">
        <v>589</v>
      </c>
      <c r="M26" s="440" t="s">
        <v>256</v>
      </c>
      <c r="N26" s="431">
        <v>1</v>
      </c>
      <c r="O26" s="430"/>
      <c r="P26" s="478" t="s">
        <v>285</v>
      </c>
    </row>
    <row r="27" spans="1:16" s="91" customFormat="1" ht="270" customHeight="1" thickBot="1">
      <c r="A27" s="139">
        <v>4</v>
      </c>
      <c r="B27" s="154" t="s">
        <v>257</v>
      </c>
      <c r="C27" s="155" t="s">
        <v>238</v>
      </c>
      <c r="D27" s="156" t="s">
        <v>249</v>
      </c>
      <c r="E27" s="156" t="s">
        <v>249</v>
      </c>
      <c r="F27" s="156" t="s">
        <v>258</v>
      </c>
      <c r="G27" s="156" t="s">
        <v>259</v>
      </c>
      <c r="H27" s="157"/>
      <c r="I27" s="152"/>
      <c r="J27" s="158"/>
      <c r="K27" s="143"/>
      <c r="L27" s="438" t="s">
        <v>646</v>
      </c>
      <c r="M27" s="490" t="s">
        <v>224</v>
      </c>
      <c r="N27" s="431">
        <v>1</v>
      </c>
      <c r="O27" s="430"/>
      <c r="P27" s="478" t="s">
        <v>285</v>
      </c>
    </row>
    <row r="28" spans="1:16" s="91" customFormat="1" ht="317.25" customHeight="1" thickBot="1">
      <c r="A28" s="139">
        <v>5</v>
      </c>
      <c r="B28" s="154" t="s">
        <v>260</v>
      </c>
      <c r="C28" s="155" t="s">
        <v>261</v>
      </c>
      <c r="D28" s="156">
        <v>43466</v>
      </c>
      <c r="E28" s="156">
        <v>43830</v>
      </c>
      <c r="F28" s="156" t="s">
        <v>262</v>
      </c>
      <c r="G28" s="139" t="s">
        <v>263</v>
      </c>
      <c r="H28" s="159"/>
      <c r="I28" s="160"/>
      <c r="J28" s="161"/>
      <c r="K28" s="161"/>
      <c r="L28" s="430" t="s">
        <v>649</v>
      </c>
      <c r="M28" s="430" t="s">
        <v>699</v>
      </c>
      <c r="N28" s="431">
        <v>1</v>
      </c>
      <c r="O28" s="430" t="s">
        <v>479</v>
      </c>
      <c r="P28" s="477" t="s">
        <v>483</v>
      </c>
    </row>
    <row r="29" spans="1:16" s="91" customFormat="1" ht="291" customHeight="1">
      <c r="A29" s="146">
        <v>6</v>
      </c>
      <c r="B29" s="162" t="s">
        <v>264</v>
      </c>
      <c r="C29" s="150" t="s">
        <v>57</v>
      </c>
      <c r="D29" s="150" t="s">
        <v>253</v>
      </c>
      <c r="E29" s="150" t="s">
        <v>253</v>
      </c>
      <c r="F29" s="150" t="s">
        <v>265</v>
      </c>
      <c r="G29" s="163" t="s">
        <v>266</v>
      </c>
      <c r="H29" s="161"/>
      <c r="I29" s="160"/>
      <c r="J29" s="161"/>
      <c r="K29" s="161"/>
      <c r="L29" s="430" t="s">
        <v>578</v>
      </c>
      <c r="M29" s="436" t="s">
        <v>267</v>
      </c>
      <c r="N29" s="431">
        <v>1</v>
      </c>
      <c r="O29" s="430" t="s">
        <v>579</v>
      </c>
      <c r="P29" s="478" t="s">
        <v>285</v>
      </c>
    </row>
  </sheetData>
  <autoFilter ref="A4:P29"/>
  <mergeCells count="11">
    <mergeCell ref="A15:K15"/>
    <mergeCell ref="L15:P15"/>
    <mergeCell ref="A23:K23"/>
    <mergeCell ref="L23:P23"/>
    <mergeCell ref="A1:K2"/>
    <mergeCell ref="L1:P3"/>
    <mergeCell ref="A3:K3"/>
    <mergeCell ref="A5:K5"/>
    <mergeCell ref="L5:P5"/>
    <mergeCell ref="A9:K9"/>
    <mergeCell ref="L9:P9"/>
  </mergeCells>
  <conditionalFormatting sqref="P17 P10:P13 P29 P7 P20:P21 P25:P27">
    <cfRule type="cellIs" dxfId="116" priority="49" operator="equal">
      <formula>#REF!</formula>
    </cfRule>
  </conditionalFormatting>
  <conditionalFormatting sqref="P17 P10:P13 P29 P7 P20:P21 P25:P27">
    <cfRule type="cellIs" dxfId="115" priority="50" operator="equal">
      <formula>#REF!</formula>
    </cfRule>
    <cfRule type="cellIs" dxfId="114" priority="51" operator="equal">
      <formula>#REF!</formula>
    </cfRule>
  </conditionalFormatting>
  <conditionalFormatting sqref="P22 P24">
    <cfRule type="cellIs" dxfId="113" priority="37" operator="equal">
      <formula>#REF!</formula>
    </cfRule>
  </conditionalFormatting>
  <conditionalFormatting sqref="P22 P24">
    <cfRule type="cellIs" dxfId="112" priority="38" operator="equal">
      <formula>#REF!</formula>
    </cfRule>
    <cfRule type="cellIs" dxfId="111" priority="39" operator="equal">
      <formula>#REF!</formula>
    </cfRule>
  </conditionalFormatting>
  <conditionalFormatting sqref="P28">
    <cfRule type="cellIs" dxfId="110" priority="17" operator="equal">
      <formula>#REF!</formula>
    </cfRule>
  </conditionalFormatting>
  <conditionalFormatting sqref="P28">
    <cfRule type="cellIs" dxfId="109" priority="18" operator="equal">
      <formula>#REF!</formula>
    </cfRule>
    <cfRule type="cellIs" dxfId="108" priority="19" operator="equal">
      <formula>#REF!</formula>
    </cfRule>
  </conditionalFormatting>
  <conditionalFormatting sqref="P6">
    <cfRule type="cellIs" dxfId="107" priority="13" operator="equal">
      <formula>#REF!</formula>
    </cfRule>
  </conditionalFormatting>
  <conditionalFormatting sqref="P6">
    <cfRule type="cellIs" dxfId="106" priority="14" operator="equal">
      <formula>#REF!</formula>
    </cfRule>
    <cfRule type="cellIs" dxfId="105" priority="15" operator="equal">
      <formula>#REF!</formula>
    </cfRule>
  </conditionalFormatting>
  <conditionalFormatting sqref="P8 P14">
    <cfRule type="cellIs" dxfId="104" priority="9" operator="equal">
      <formula>#REF!</formula>
    </cfRule>
  </conditionalFormatting>
  <conditionalFormatting sqref="P8 P14">
    <cfRule type="cellIs" dxfId="103" priority="10" operator="equal">
      <formula>#REF!</formula>
    </cfRule>
    <cfRule type="cellIs" dxfId="102" priority="11" operator="equal">
      <formula>#REF!</formula>
    </cfRule>
  </conditionalFormatting>
  <conditionalFormatting sqref="P16 P18">
    <cfRule type="cellIs" dxfId="101" priority="5" operator="equal">
      <formula>#REF!</formula>
    </cfRule>
  </conditionalFormatting>
  <conditionalFormatting sqref="P16 P18">
    <cfRule type="cellIs" dxfId="100" priority="6" operator="equal">
      <formula>#REF!</formula>
    </cfRule>
    <cfRule type="cellIs" dxfId="99" priority="7" operator="equal">
      <formula>#REF!</formula>
    </cfRule>
  </conditionalFormatting>
  <conditionalFormatting sqref="P19">
    <cfRule type="cellIs" dxfId="98" priority="1" operator="equal">
      <formula>#REF!</formula>
    </cfRule>
  </conditionalFormatting>
  <conditionalFormatting sqref="P19">
    <cfRule type="cellIs" dxfId="97" priority="2" operator="equal">
      <formula>#REF!</formula>
    </cfRule>
    <cfRule type="cellIs" dxfId="96" priority="3" operator="equal">
      <formula>#REF!</formula>
    </cfRule>
  </conditionalFormatting>
  <hyperlinks>
    <hyperlink ref="M16" r:id="rId1"/>
    <hyperlink ref="M18" r:id="rId2"/>
    <hyperlink ref="M20" r:id="rId3"/>
    <hyperlink ref="M29" r:id="rId4" display="https://www.cajaviviendapopular.gov.co/?q=Nosotros/Informes/rendicion-de-cuentas_x000a__x000a_"/>
    <hyperlink ref="M17" r:id="rId5"/>
    <hyperlink ref="M7" r:id="rId6"/>
    <hyperlink ref="M14" r:id="rId7"/>
    <hyperlink ref="M27" r:id="rId8"/>
    <hyperlink ref="M8" r:id="rId9"/>
  </hyperlinks>
  <pageMargins left="0.7" right="0.7" top="0.75" bottom="0.75" header="0.3" footer="0.3"/>
  <pageSetup scale="23" orientation="landscape" r:id="rId10"/>
  <extLst>
    <ext xmlns:x14="http://schemas.microsoft.com/office/spreadsheetml/2009/9/main" uri="{78C0D931-6437-407d-A8EE-F0AAD7539E65}">
      <x14:conditionalFormattings>
        <x14:conditionalFormatting xmlns:xm="http://schemas.microsoft.com/office/excel/2006/main">
          <x14:cfRule type="containsText" priority="52" operator="containsText" id="{88045349-B9A1-415B-9ADF-405022A108C9}">
            <xm:f>NOT(ISERROR(SEARCH(#REF!,P7)))</xm:f>
            <xm:f>#REF!</xm:f>
            <x14:dxf>
              <fill>
                <patternFill>
                  <bgColor rgb="FFFF0000"/>
                </patternFill>
              </fill>
            </x14:dxf>
          </x14:cfRule>
          <xm:sqref>P17 P10:P13 P29 P7 P20:P21 P25:P27</xm:sqref>
        </x14:conditionalFormatting>
        <x14:conditionalFormatting xmlns:xm="http://schemas.microsoft.com/office/excel/2006/main">
          <x14:cfRule type="containsText" priority="40" operator="containsText" id="{7287F6C7-ECA7-47C5-8C85-585D334155C5}">
            <xm:f>NOT(ISERROR(SEARCH(#REF!,P22)))</xm:f>
            <xm:f>#REF!</xm:f>
            <x14:dxf>
              <fill>
                <patternFill>
                  <bgColor rgb="FFFF0000"/>
                </patternFill>
              </fill>
            </x14:dxf>
          </x14:cfRule>
          <xm:sqref>P22 P24</xm:sqref>
        </x14:conditionalFormatting>
        <x14:conditionalFormatting xmlns:xm="http://schemas.microsoft.com/office/excel/2006/main">
          <x14:cfRule type="containsText" priority="20" operator="containsText" id="{A1BAC6ED-B49E-41C1-A14A-1126F46D4C7A}">
            <xm:f>NOT(ISERROR(SEARCH(#REF!,P28)))</xm:f>
            <xm:f>#REF!</xm:f>
            <x14:dxf>
              <fill>
                <patternFill>
                  <bgColor rgb="FFFF0000"/>
                </patternFill>
              </fill>
            </x14:dxf>
          </x14:cfRule>
          <xm:sqref>P28</xm:sqref>
        </x14:conditionalFormatting>
        <x14:conditionalFormatting xmlns:xm="http://schemas.microsoft.com/office/excel/2006/main">
          <x14:cfRule type="containsText" priority="16" operator="containsText" id="{5EF47F59-F08E-4109-83E0-15FF49E6892E}">
            <xm:f>NOT(ISERROR(SEARCH(#REF!,P6)))</xm:f>
            <xm:f>#REF!</xm:f>
            <x14:dxf>
              <fill>
                <patternFill>
                  <bgColor rgb="FFFF0000"/>
                </patternFill>
              </fill>
            </x14:dxf>
          </x14:cfRule>
          <xm:sqref>P6</xm:sqref>
        </x14:conditionalFormatting>
        <x14:conditionalFormatting xmlns:xm="http://schemas.microsoft.com/office/excel/2006/main">
          <x14:cfRule type="containsText" priority="12" operator="containsText" id="{5D9C82EA-AA80-4438-B269-67250C8B18FC}">
            <xm:f>NOT(ISERROR(SEARCH(#REF!,P8)))</xm:f>
            <xm:f>#REF!</xm:f>
            <x14:dxf>
              <fill>
                <patternFill>
                  <bgColor rgb="FFFF0000"/>
                </patternFill>
              </fill>
            </x14:dxf>
          </x14:cfRule>
          <xm:sqref>P8 P14</xm:sqref>
        </x14:conditionalFormatting>
        <x14:conditionalFormatting xmlns:xm="http://schemas.microsoft.com/office/excel/2006/main">
          <x14:cfRule type="containsText" priority="8" operator="containsText" id="{CE298052-5D69-4438-A26D-C720439FF45D}">
            <xm:f>NOT(ISERROR(SEARCH(#REF!,P16)))</xm:f>
            <xm:f>#REF!</xm:f>
            <x14:dxf>
              <fill>
                <patternFill>
                  <bgColor rgb="FFFF0000"/>
                </patternFill>
              </fill>
            </x14:dxf>
          </x14:cfRule>
          <xm:sqref>P16 P18</xm:sqref>
        </x14:conditionalFormatting>
        <x14:conditionalFormatting xmlns:xm="http://schemas.microsoft.com/office/excel/2006/main">
          <x14:cfRule type="containsText" priority="4" operator="containsText" id="{2C500C41-EEC6-405A-935A-8FA1E5107921}">
            <xm:f>NOT(ISERROR(SEARCH(#REF!,P19)))</xm:f>
            <xm:f>#REF!</xm:f>
            <x14:dxf>
              <fill>
                <patternFill>
                  <bgColor rgb="FFFF0000"/>
                </patternFill>
              </fill>
            </x14:dxf>
          </x14:cfRule>
          <xm:sqref>P19</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00B050"/>
  </sheetPr>
  <dimension ref="A1:P36"/>
  <sheetViews>
    <sheetView view="pageBreakPreview" zoomScale="85" zoomScaleNormal="66" zoomScaleSheetLayoutView="85" zoomScalePageLayoutView="80" workbookViewId="0">
      <pane xSplit="3" ySplit="7" topLeftCell="H8" activePane="bottomRight" state="frozen"/>
      <selection pane="topRight" activeCell="D1" sqref="D1"/>
      <selection pane="bottomLeft" activeCell="A8" sqref="A8"/>
      <selection pane="bottomRight" activeCell="P8" sqref="P8"/>
    </sheetView>
  </sheetViews>
  <sheetFormatPr baseColWidth="10" defaultColWidth="10.85546875" defaultRowHeight="12.75"/>
  <cols>
    <col min="1" max="1" width="10.85546875" style="105"/>
    <col min="2" max="2" width="36.42578125" style="105" customWidth="1"/>
    <col min="3" max="3" width="26.85546875" style="248" customWidth="1"/>
    <col min="4" max="4" width="18.7109375" style="105" customWidth="1"/>
    <col min="5" max="5" width="22.85546875" style="105" customWidth="1"/>
    <col min="6" max="6" width="38.42578125" style="105" customWidth="1"/>
    <col min="7" max="7" width="23.42578125" style="105" customWidth="1"/>
    <col min="8" max="8" width="53.140625" style="105" customWidth="1"/>
    <col min="9" max="9" width="19.85546875" style="105" customWidth="1"/>
    <col min="10" max="10" width="28" style="105" customWidth="1"/>
    <col min="11" max="11" width="33.7109375" style="105" customWidth="1"/>
    <col min="12" max="12" width="34.7109375" style="169" customWidth="1"/>
    <col min="13" max="13" width="21.7109375" style="105" customWidth="1"/>
    <col min="14" max="14" width="11.7109375" style="105" bestFit="1" customWidth="1"/>
    <col min="15" max="15" width="12.42578125" style="105" bestFit="1" customWidth="1"/>
    <col min="16" max="16" width="19.7109375" style="465" customWidth="1"/>
    <col min="17" max="16384" width="10.85546875" style="105"/>
  </cols>
  <sheetData>
    <row r="1" spans="1:16" ht="13.5" thickBot="1">
      <c r="A1" s="165"/>
      <c r="B1" s="166"/>
      <c r="C1" s="165"/>
      <c r="D1" s="165"/>
      <c r="E1" s="165"/>
      <c r="F1" s="167"/>
      <c r="G1" s="166"/>
      <c r="H1" s="166"/>
      <c r="I1" s="168"/>
      <c r="J1" s="166"/>
      <c r="K1" s="166"/>
    </row>
    <row r="2" spans="1:16">
      <c r="A2" s="742" t="s">
        <v>268</v>
      </c>
      <c r="B2" s="743"/>
      <c r="C2" s="743"/>
      <c r="D2" s="743"/>
      <c r="E2" s="743"/>
      <c r="F2" s="743"/>
      <c r="G2" s="743"/>
      <c r="H2" s="743"/>
      <c r="I2" s="743"/>
      <c r="J2" s="743"/>
      <c r="K2" s="744"/>
      <c r="L2" s="675" t="s">
        <v>623</v>
      </c>
      <c r="M2" s="676"/>
      <c r="N2" s="676"/>
      <c r="O2" s="676"/>
      <c r="P2" s="677"/>
    </row>
    <row r="3" spans="1:16">
      <c r="A3" s="745"/>
      <c r="B3" s="746"/>
      <c r="C3" s="746"/>
      <c r="D3" s="746"/>
      <c r="E3" s="746"/>
      <c r="F3" s="746"/>
      <c r="G3" s="746"/>
      <c r="H3" s="746"/>
      <c r="I3" s="746"/>
      <c r="J3" s="746"/>
      <c r="K3" s="747"/>
      <c r="L3" s="678"/>
      <c r="M3" s="679"/>
      <c r="N3" s="679"/>
      <c r="O3" s="679"/>
      <c r="P3" s="680"/>
    </row>
    <row r="4" spans="1:16" ht="41.25" customHeight="1">
      <c r="A4" s="748" t="s">
        <v>572</v>
      </c>
      <c r="B4" s="749"/>
      <c r="C4" s="749"/>
      <c r="D4" s="749"/>
      <c r="E4" s="749"/>
      <c r="F4" s="749"/>
      <c r="G4" s="749"/>
      <c r="H4" s="749"/>
      <c r="I4" s="749"/>
      <c r="J4" s="749"/>
      <c r="K4" s="749"/>
      <c r="L4" s="678"/>
      <c r="M4" s="679"/>
      <c r="N4" s="679"/>
      <c r="O4" s="679"/>
      <c r="P4" s="680"/>
    </row>
    <row r="5" spans="1:16" ht="63.75" thickBot="1">
      <c r="A5" s="170" t="s">
        <v>131</v>
      </c>
      <c r="B5" s="171" t="s">
        <v>181</v>
      </c>
      <c r="C5" s="172" t="s">
        <v>2</v>
      </c>
      <c r="D5" s="172" t="s">
        <v>182</v>
      </c>
      <c r="E5" s="172" t="s">
        <v>183</v>
      </c>
      <c r="F5" s="172" t="s">
        <v>184</v>
      </c>
      <c r="G5" s="172" t="s">
        <v>104</v>
      </c>
      <c r="H5" s="172" t="s">
        <v>185</v>
      </c>
      <c r="I5" s="173" t="s">
        <v>141</v>
      </c>
      <c r="J5" s="172" t="s">
        <v>186</v>
      </c>
      <c r="K5" s="174" t="s">
        <v>187</v>
      </c>
      <c r="L5" s="46" t="s">
        <v>103</v>
      </c>
      <c r="M5" s="46" t="s">
        <v>104</v>
      </c>
      <c r="N5" s="46" t="s">
        <v>105</v>
      </c>
      <c r="O5" s="46" t="s">
        <v>106</v>
      </c>
      <c r="P5" s="46" t="s">
        <v>107</v>
      </c>
    </row>
    <row r="6" spans="1:16" ht="16.5" thickTop="1">
      <c r="A6" s="175"/>
      <c r="B6" s="176"/>
      <c r="C6" s="177"/>
      <c r="D6" s="177"/>
      <c r="E6" s="177"/>
      <c r="F6" s="177"/>
      <c r="G6" s="177"/>
      <c r="H6" s="177"/>
      <c r="I6" s="178"/>
      <c r="J6" s="177"/>
      <c r="K6" s="178"/>
      <c r="L6" s="46"/>
      <c r="M6" s="46"/>
      <c r="N6" s="46"/>
      <c r="O6" s="46"/>
      <c r="P6" s="46"/>
    </row>
    <row r="7" spans="1:16" s="180" customFormat="1" ht="15.75" hidden="1">
      <c r="A7" s="750" t="s">
        <v>269</v>
      </c>
      <c r="B7" s="751"/>
      <c r="C7" s="751"/>
      <c r="D7" s="751"/>
      <c r="E7" s="751"/>
      <c r="F7" s="751"/>
      <c r="G7" s="751"/>
      <c r="H7" s="751"/>
      <c r="I7" s="751"/>
      <c r="J7" s="751"/>
      <c r="K7" s="751"/>
      <c r="L7" s="179"/>
      <c r="M7" s="179"/>
      <c r="N7" s="179"/>
      <c r="O7" s="179"/>
      <c r="P7" s="480"/>
    </row>
    <row r="8" spans="1:16" s="190" customFormat="1" ht="99.75">
      <c r="A8" s="181">
        <v>1</v>
      </c>
      <c r="B8" s="182" t="s">
        <v>270</v>
      </c>
      <c r="C8" s="181" t="s">
        <v>271</v>
      </c>
      <c r="D8" s="183">
        <v>43466</v>
      </c>
      <c r="E8" s="183">
        <v>43830</v>
      </c>
      <c r="F8" s="184" t="s">
        <v>272</v>
      </c>
      <c r="G8" s="185" t="s">
        <v>273</v>
      </c>
      <c r="H8" s="186"/>
      <c r="I8" s="187"/>
      <c r="J8" s="188"/>
      <c r="K8" s="189"/>
      <c r="L8" s="441" t="s">
        <v>522</v>
      </c>
      <c r="M8" s="427" t="s">
        <v>590</v>
      </c>
      <c r="N8" s="426">
        <v>1</v>
      </c>
      <c r="O8" s="427"/>
      <c r="P8" s="474" t="s">
        <v>285</v>
      </c>
    </row>
    <row r="9" spans="1:16" s="180" customFormat="1" ht="15.75" hidden="1">
      <c r="A9" s="752" t="s">
        <v>274</v>
      </c>
      <c r="B9" s="753"/>
      <c r="C9" s="753"/>
      <c r="D9" s="753"/>
      <c r="E9" s="753"/>
      <c r="F9" s="753"/>
      <c r="G9" s="753"/>
      <c r="H9" s="753"/>
      <c r="I9" s="753"/>
      <c r="J9" s="753"/>
      <c r="K9" s="753"/>
      <c r="L9" s="191" t="str">
        <f>+IF(N9="","",IF(N9&lt;=59%,"INCUMPLIMIENTO",IF(AND(N9&gt;59%,N9&lt;100%),"CUMPLIMIENTO PARCIAL",IF(N9=100%,"CUMPLIMIENTO",IF(N9="N/A","N/A","INFORMACIÓN MAL DILIGENCIADA")))))</f>
        <v/>
      </c>
      <c r="M9" s="191"/>
      <c r="N9" s="191"/>
      <c r="O9" s="191"/>
      <c r="P9" s="481"/>
    </row>
    <row r="10" spans="1:16" s="190" customFormat="1" ht="280.14999999999998" hidden="1" customHeight="1">
      <c r="A10" s="192">
        <v>2</v>
      </c>
      <c r="B10" s="193" t="s">
        <v>275</v>
      </c>
      <c r="C10" s="192" t="s">
        <v>276</v>
      </c>
      <c r="D10" s="194">
        <v>43466</v>
      </c>
      <c r="E10" s="194">
        <v>43830</v>
      </c>
      <c r="F10" s="193" t="s">
        <v>277</v>
      </c>
      <c r="G10" s="193" t="s">
        <v>278</v>
      </c>
      <c r="H10" s="195"/>
      <c r="I10" s="196"/>
      <c r="J10" s="197"/>
      <c r="K10" s="198"/>
      <c r="L10" s="427" t="s">
        <v>631</v>
      </c>
      <c r="M10" s="427" t="s">
        <v>632</v>
      </c>
      <c r="N10" s="442">
        <v>1</v>
      </c>
      <c r="O10" s="427"/>
      <c r="P10" s="474" t="s">
        <v>285</v>
      </c>
    </row>
    <row r="11" spans="1:16" s="180" customFormat="1" ht="15.75" hidden="1">
      <c r="A11" s="754" t="s">
        <v>280</v>
      </c>
      <c r="B11" s="755"/>
      <c r="C11" s="755"/>
      <c r="D11" s="755"/>
      <c r="E11" s="755"/>
      <c r="F11" s="755"/>
      <c r="G11" s="755"/>
      <c r="H11" s="755"/>
      <c r="I11" s="755"/>
      <c r="J11" s="755"/>
      <c r="K11" s="755"/>
      <c r="L11" s="199" t="str">
        <f>+IF(N11="","",IF(N11&lt;=59%,"INCUMPLIMIENTO",IF(AND(N11&gt;59%,N11&lt;100%),"CUMPLIMIENTO PARCIAL",IF(N11=100%,"CUMPLIMIENTO",IF(N11="N/A","N/A","INFORMACIÓN MAL DILIGENCIADA")))))</f>
        <v/>
      </c>
      <c r="M11" s="199"/>
      <c r="N11" s="199"/>
      <c r="O11" s="199"/>
      <c r="P11" s="482"/>
    </row>
    <row r="12" spans="1:16" s="190" customFormat="1" ht="72" hidden="1">
      <c r="A12" s="200">
        <v>3</v>
      </c>
      <c r="B12" s="201" t="s">
        <v>281</v>
      </c>
      <c r="C12" s="202" t="s">
        <v>276</v>
      </c>
      <c r="D12" s="203">
        <v>43466</v>
      </c>
      <c r="E12" s="203">
        <v>43830</v>
      </c>
      <c r="F12" s="204" t="s">
        <v>282</v>
      </c>
      <c r="G12" s="201" t="s">
        <v>283</v>
      </c>
      <c r="H12" s="205"/>
      <c r="I12" s="206"/>
      <c r="J12" s="207"/>
      <c r="K12" s="208"/>
      <c r="L12" s="427" t="s">
        <v>284</v>
      </c>
      <c r="M12" s="427" t="s">
        <v>279</v>
      </c>
      <c r="N12" s="426">
        <v>1</v>
      </c>
      <c r="O12" s="427" t="s">
        <v>316</v>
      </c>
      <c r="P12" s="474" t="s">
        <v>285</v>
      </c>
    </row>
    <row r="13" spans="1:16" s="180" customFormat="1" ht="15.75" hidden="1">
      <c r="A13" s="736" t="s">
        <v>286</v>
      </c>
      <c r="B13" s="737"/>
      <c r="C13" s="737"/>
      <c r="D13" s="737"/>
      <c r="E13" s="737"/>
      <c r="F13" s="737"/>
      <c r="G13" s="737"/>
      <c r="H13" s="737"/>
      <c r="I13" s="737"/>
      <c r="J13" s="737"/>
      <c r="K13" s="737"/>
      <c r="L13" s="209" t="str">
        <f>+IF(N13="","",IF(N13&lt;=59%,"INCUMPLIMIENTO",IF(AND(N13&gt;59%,N13&lt;100%),"CUMPLIMIENTO PARCIAL",IF(N13=100%,"CUMPLIMIENTO",IF(N13="N/A","N/A","INFORMACIÓN MAL DILIGENCIADA")))))</f>
        <v/>
      </c>
      <c r="M13" s="209"/>
      <c r="N13" s="209"/>
      <c r="O13" s="209"/>
      <c r="P13" s="483"/>
    </row>
    <row r="14" spans="1:16" s="190" customFormat="1" ht="324" hidden="1">
      <c r="A14" s="210">
        <v>4</v>
      </c>
      <c r="B14" s="211" t="s">
        <v>287</v>
      </c>
      <c r="C14" s="210" t="s">
        <v>276</v>
      </c>
      <c r="D14" s="212">
        <v>43466</v>
      </c>
      <c r="E14" s="212">
        <v>43830</v>
      </c>
      <c r="F14" s="213" t="s">
        <v>288</v>
      </c>
      <c r="G14" s="211" t="s">
        <v>289</v>
      </c>
      <c r="H14" s="214"/>
      <c r="I14" s="215"/>
      <c r="J14" s="216"/>
      <c r="K14" s="217"/>
      <c r="L14" s="427" t="s">
        <v>633</v>
      </c>
      <c r="M14" s="421" t="s">
        <v>476</v>
      </c>
      <c r="N14" s="426">
        <v>1</v>
      </c>
      <c r="O14" s="427" t="s">
        <v>591</v>
      </c>
      <c r="P14" s="474" t="s">
        <v>285</v>
      </c>
    </row>
    <row r="15" spans="1:16" ht="258" hidden="1" customHeight="1">
      <c r="A15" s="218">
        <v>5</v>
      </c>
      <c r="B15" s="219" t="s">
        <v>290</v>
      </c>
      <c r="C15" s="132" t="s">
        <v>221</v>
      </c>
      <c r="D15" s="220">
        <v>43466</v>
      </c>
      <c r="E15" s="220">
        <v>43830</v>
      </c>
      <c r="F15" s="131" t="s">
        <v>222</v>
      </c>
      <c r="G15" s="219" t="s">
        <v>291</v>
      </c>
      <c r="H15" s="221"/>
      <c r="I15" s="126"/>
      <c r="J15" s="222"/>
      <c r="K15" s="223"/>
      <c r="L15" s="427" t="s">
        <v>592</v>
      </c>
      <c r="M15" s="427" t="s">
        <v>593</v>
      </c>
      <c r="N15" s="426">
        <v>1</v>
      </c>
      <c r="O15" s="427" t="s">
        <v>485</v>
      </c>
      <c r="P15" s="474" t="s">
        <v>483</v>
      </c>
    </row>
    <row r="16" spans="1:16" s="180" customFormat="1" ht="15.75" hidden="1">
      <c r="A16" s="738" t="s">
        <v>292</v>
      </c>
      <c r="B16" s="739"/>
      <c r="C16" s="739"/>
      <c r="D16" s="739"/>
      <c r="E16" s="739"/>
      <c r="F16" s="739"/>
      <c r="G16" s="739"/>
      <c r="H16" s="739"/>
      <c r="I16" s="739"/>
      <c r="J16" s="739"/>
      <c r="K16" s="739"/>
      <c r="L16" s="224" t="str">
        <f>+IF(N16="","",IF(N16&lt;=59%,"INCUMPLIMIENTO",IF(AND(N16&gt;59%,N16&lt;100%),"CUMPLIMIENTO PARCIAL",IF(N16=100%,"CUMPLIMIENTO",IF(N16="N/A","N/A","INFORMACIÓN MAL DILIGENCIADA")))))</f>
        <v/>
      </c>
      <c r="M16" s="224"/>
      <c r="N16" s="224"/>
      <c r="O16" s="224"/>
      <c r="P16" s="484"/>
    </row>
    <row r="17" spans="1:16" s="190" customFormat="1" ht="168" hidden="1">
      <c r="A17" s="225">
        <v>6</v>
      </c>
      <c r="B17" s="226" t="s">
        <v>293</v>
      </c>
      <c r="C17" s="227" t="s">
        <v>276</v>
      </c>
      <c r="D17" s="227" t="s">
        <v>294</v>
      </c>
      <c r="E17" s="227" t="s">
        <v>294</v>
      </c>
      <c r="F17" s="228" t="s">
        <v>295</v>
      </c>
      <c r="G17" s="226" t="s">
        <v>255</v>
      </c>
      <c r="H17" s="229"/>
      <c r="I17" s="230"/>
      <c r="J17" s="231"/>
      <c r="K17" s="232"/>
      <c r="L17" s="427" t="s">
        <v>634</v>
      </c>
      <c r="M17" s="427" t="s">
        <v>296</v>
      </c>
      <c r="N17" s="442">
        <v>1</v>
      </c>
      <c r="O17" s="427" t="s">
        <v>635</v>
      </c>
      <c r="P17" s="474" t="s">
        <v>285</v>
      </c>
    </row>
    <row r="18" spans="1:16" s="180" customFormat="1" ht="15.75" hidden="1">
      <c r="A18" s="740" t="s">
        <v>297</v>
      </c>
      <c r="B18" s="741"/>
      <c r="C18" s="741"/>
      <c r="D18" s="741"/>
      <c r="E18" s="741"/>
      <c r="F18" s="741"/>
      <c r="G18" s="741"/>
      <c r="H18" s="741"/>
      <c r="I18" s="741"/>
      <c r="J18" s="741"/>
      <c r="K18" s="741"/>
      <c r="L18" s="233" t="str">
        <f>+IF(N18="","",IF(N18&lt;=59%,"INCUMPLIMIENTO",IF(AND(N18&gt;59%,N18&lt;100%),"CUMPLIMIENTO PARCIAL",IF(N18=100%,"CUMPLIMIENTO",IF(N18="N/A","N/A","INFORMACIÓN MAL DILIGENCIADA")))))</f>
        <v/>
      </c>
      <c r="M18" s="233"/>
      <c r="N18" s="233"/>
      <c r="O18" s="233"/>
      <c r="P18" s="485"/>
    </row>
    <row r="19" spans="1:16" s="190" customFormat="1" ht="384" hidden="1">
      <c r="A19" s="234">
        <v>7</v>
      </c>
      <c r="B19" s="235" t="s">
        <v>298</v>
      </c>
      <c r="C19" s="236" t="s">
        <v>276</v>
      </c>
      <c r="D19" s="236" t="s">
        <v>294</v>
      </c>
      <c r="E19" s="236" t="s">
        <v>294</v>
      </c>
      <c r="F19" s="237" t="s">
        <v>299</v>
      </c>
      <c r="G19" s="237" t="s">
        <v>300</v>
      </c>
      <c r="H19" s="238"/>
      <c r="I19" s="89"/>
      <c r="J19" s="239"/>
      <c r="K19" s="240"/>
      <c r="L19" s="427" t="s">
        <v>636</v>
      </c>
      <c r="M19" s="427" t="s">
        <v>637</v>
      </c>
      <c r="N19" s="442">
        <v>1</v>
      </c>
      <c r="O19" s="427" t="s">
        <v>477</v>
      </c>
      <c r="P19" s="474" t="s">
        <v>285</v>
      </c>
    </row>
    <row r="20" spans="1:16" s="190" customFormat="1" ht="108" hidden="1">
      <c r="A20" s="234">
        <v>8</v>
      </c>
      <c r="B20" s="235" t="s">
        <v>301</v>
      </c>
      <c r="C20" s="236" t="s">
        <v>276</v>
      </c>
      <c r="D20" s="236" t="s">
        <v>294</v>
      </c>
      <c r="E20" s="236" t="s">
        <v>294</v>
      </c>
      <c r="F20" s="237" t="s">
        <v>302</v>
      </c>
      <c r="G20" s="237" t="s">
        <v>303</v>
      </c>
      <c r="H20" s="238"/>
      <c r="I20" s="89"/>
      <c r="J20" s="241"/>
      <c r="K20" s="240"/>
      <c r="L20" s="427" t="s">
        <v>638</v>
      </c>
      <c r="M20" s="427" t="s">
        <v>639</v>
      </c>
      <c r="N20" s="442">
        <v>1</v>
      </c>
      <c r="O20" s="427"/>
      <c r="P20" s="474" t="s">
        <v>285</v>
      </c>
    </row>
    <row r="21" spans="1:16" s="80" customFormat="1" ht="330" hidden="1" customHeight="1">
      <c r="A21" s="242">
        <v>9</v>
      </c>
      <c r="B21" s="235" t="s">
        <v>304</v>
      </c>
      <c r="C21" s="243" t="s">
        <v>252</v>
      </c>
      <c r="D21" s="244">
        <v>43497</v>
      </c>
      <c r="E21" s="244">
        <v>43708</v>
      </c>
      <c r="F21" s="243" t="s">
        <v>305</v>
      </c>
      <c r="G21" s="243" t="s">
        <v>306</v>
      </c>
      <c r="H21" s="245"/>
      <c r="I21" s="89"/>
      <c r="J21" s="246"/>
      <c r="K21" s="247"/>
      <c r="L21" s="443" t="s">
        <v>621</v>
      </c>
      <c r="M21" s="413" t="s">
        <v>629</v>
      </c>
      <c r="N21" s="426">
        <v>1</v>
      </c>
      <c r="O21" s="427"/>
      <c r="P21" s="474" t="s">
        <v>285</v>
      </c>
    </row>
    <row r="25" spans="1:16" ht="115.5" customHeight="1"/>
    <row r="27" spans="1:16" ht="109.5" customHeight="1"/>
    <row r="29" spans="1:16" ht="81.75" customHeight="1"/>
    <row r="30" spans="1:16" ht="81.75" customHeight="1"/>
    <row r="32" spans="1:16" ht="99" customHeight="1"/>
    <row r="34" ht="119.25" customHeight="1"/>
    <row r="35" ht="119.25" customHeight="1"/>
    <row r="36" ht="139.5" customHeight="1"/>
  </sheetData>
  <autoFilter ref="A6:P21">
    <filterColumn colId="2">
      <filters>
        <filter val="Dirección de Gestión Corporativa y CID _x000a_(Gestión de Adquisición de Bienes y Servicios)"/>
      </filters>
    </filterColumn>
  </autoFilter>
  <mergeCells count="9">
    <mergeCell ref="A13:K13"/>
    <mergeCell ref="A16:K16"/>
    <mergeCell ref="A18:K18"/>
    <mergeCell ref="A2:K3"/>
    <mergeCell ref="L2:P4"/>
    <mergeCell ref="A4:K4"/>
    <mergeCell ref="A7:K7"/>
    <mergeCell ref="A9:K9"/>
    <mergeCell ref="A11:K11"/>
  </mergeCells>
  <conditionalFormatting sqref="P12 P15">
    <cfRule type="cellIs" dxfId="88" priority="53" operator="equal">
      <formula>#REF!</formula>
    </cfRule>
  </conditionalFormatting>
  <conditionalFormatting sqref="P12 P15">
    <cfRule type="cellIs" dxfId="87" priority="54" operator="equal">
      <formula>#REF!</formula>
    </cfRule>
    <cfRule type="cellIs" dxfId="86" priority="55" operator="equal">
      <formula>#REF!</formula>
    </cfRule>
  </conditionalFormatting>
  <conditionalFormatting sqref="P8">
    <cfRule type="cellIs" dxfId="85" priority="25" operator="equal">
      <formula>#REF!</formula>
    </cfRule>
  </conditionalFormatting>
  <conditionalFormatting sqref="P8">
    <cfRule type="cellIs" dxfId="84" priority="26" operator="equal">
      <formula>#REF!</formula>
    </cfRule>
    <cfRule type="cellIs" dxfId="83" priority="27" operator="equal">
      <formula>#REF!</formula>
    </cfRule>
  </conditionalFormatting>
  <conditionalFormatting sqref="P21">
    <cfRule type="cellIs" dxfId="82" priority="21" operator="equal">
      <formula>#REF!</formula>
    </cfRule>
  </conditionalFormatting>
  <conditionalFormatting sqref="P21">
    <cfRule type="cellIs" dxfId="81" priority="22" operator="equal">
      <formula>#REF!</formula>
    </cfRule>
    <cfRule type="cellIs" dxfId="80" priority="23" operator="equal">
      <formula>#REF!</formula>
    </cfRule>
  </conditionalFormatting>
  <conditionalFormatting sqref="P10">
    <cfRule type="cellIs" dxfId="79" priority="17" operator="equal">
      <formula>#REF!</formula>
    </cfRule>
  </conditionalFormatting>
  <conditionalFormatting sqref="P10">
    <cfRule type="cellIs" dxfId="78" priority="18" operator="equal">
      <formula>#REF!</formula>
    </cfRule>
    <cfRule type="cellIs" dxfId="77" priority="19" operator="equal">
      <formula>#REF!</formula>
    </cfRule>
  </conditionalFormatting>
  <conditionalFormatting sqref="P14">
    <cfRule type="cellIs" dxfId="76" priority="13" operator="equal">
      <formula>#REF!</formula>
    </cfRule>
  </conditionalFormatting>
  <conditionalFormatting sqref="P14">
    <cfRule type="cellIs" dxfId="75" priority="14" operator="equal">
      <formula>#REF!</formula>
    </cfRule>
    <cfRule type="cellIs" dxfId="74" priority="15" operator="equal">
      <formula>#REF!</formula>
    </cfRule>
  </conditionalFormatting>
  <conditionalFormatting sqref="P17">
    <cfRule type="cellIs" dxfId="73" priority="9" operator="equal">
      <formula>#REF!</formula>
    </cfRule>
  </conditionalFormatting>
  <conditionalFormatting sqref="P17">
    <cfRule type="cellIs" dxfId="72" priority="10" operator="equal">
      <formula>#REF!</formula>
    </cfRule>
    <cfRule type="cellIs" dxfId="71" priority="11" operator="equal">
      <formula>#REF!</formula>
    </cfRule>
  </conditionalFormatting>
  <conditionalFormatting sqref="P19">
    <cfRule type="cellIs" dxfId="70" priority="5" operator="equal">
      <formula>#REF!</formula>
    </cfRule>
  </conditionalFormatting>
  <conditionalFormatting sqref="P19">
    <cfRule type="cellIs" dxfId="69" priority="6" operator="equal">
      <formula>#REF!</formula>
    </cfRule>
    <cfRule type="cellIs" dxfId="68" priority="7" operator="equal">
      <formula>#REF!</formula>
    </cfRule>
  </conditionalFormatting>
  <conditionalFormatting sqref="P20">
    <cfRule type="cellIs" dxfId="67" priority="1" operator="equal">
      <formula>#REF!</formula>
    </cfRule>
  </conditionalFormatting>
  <conditionalFormatting sqref="P20">
    <cfRule type="cellIs" dxfId="66" priority="2" operator="equal">
      <formula>#REF!</formula>
    </cfRule>
    <cfRule type="cellIs" dxfId="65" priority="3" operator="equal">
      <formula>#REF!</formula>
    </cfRule>
  </conditionalFormatting>
  <hyperlinks>
    <hyperlink ref="M14" r:id="rId1"/>
    <hyperlink ref="M21" r:id="rId2" display="https://www.cajaviviendapopular.gov.co/sites/default/files/Informe%20PQRS%20I%20Sem%202019.pdf"/>
  </hyperlinks>
  <pageMargins left="0.7" right="0.7" top="0.75" bottom="0.75" header="0.3" footer="0.3"/>
  <pageSetup paperSize="9" scale="21" orientation="portrait" r:id="rId3"/>
  <legacyDrawing r:id="rId4"/>
  <extLst>
    <ext xmlns:x14="http://schemas.microsoft.com/office/spreadsheetml/2009/9/main" uri="{78C0D931-6437-407d-A8EE-F0AAD7539E65}">
      <x14:conditionalFormattings>
        <x14:conditionalFormatting xmlns:xm="http://schemas.microsoft.com/office/excel/2006/main">
          <x14:cfRule type="containsText" priority="56" operator="containsText" id="{762A55B9-AC34-4712-86B0-486259AE6003}">
            <xm:f>NOT(ISERROR(SEARCH(#REF!,P12)))</xm:f>
            <xm:f>#REF!</xm:f>
            <x14:dxf>
              <fill>
                <patternFill>
                  <bgColor rgb="FFFF0000"/>
                </patternFill>
              </fill>
            </x14:dxf>
          </x14:cfRule>
          <xm:sqref>P12 P15</xm:sqref>
        </x14:conditionalFormatting>
        <x14:conditionalFormatting xmlns:xm="http://schemas.microsoft.com/office/excel/2006/main">
          <x14:cfRule type="containsText" priority="28" operator="containsText" id="{7D77536F-69F7-459D-8F3C-302169B6C7EB}">
            <xm:f>NOT(ISERROR(SEARCH(#REF!,P8)))</xm:f>
            <xm:f>#REF!</xm:f>
            <x14:dxf>
              <fill>
                <patternFill>
                  <bgColor rgb="FFFF0000"/>
                </patternFill>
              </fill>
            </x14:dxf>
          </x14:cfRule>
          <xm:sqref>P8</xm:sqref>
        </x14:conditionalFormatting>
        <x14:conditionalFormatting xmlns:xm="http://schemas.microsoft.com/office/excel/2006/main">
          <x14:cfRule type="containsText" priority="24" operator="containsText" id="{780BB5D2-EBFA-4C19-BD42-8608CA68CDF0}">
            <xm:f>NOT(ISERROR(SEARCH(#REF!,P21)))</xm:f>
            <xm:f>#REF!</xm:f>
            <x14:dxf>
              <fill>
                <patternFill>
                  <bgColor rgb="FFFF0000"/>
                </patternFill>
              </fill>
            </x14:dxf>
          </x14:cfRule>
          <xm:sqref>P21</xm:sqref>
        </x14:conditionalFormatting>
        <x14:conditionalFormatting xmlns:xm="http://schemas.microsoft.com/office/excel/2006/main">
          <x14:cfRule type="containsText" priority="20" operator="containsText" id="{C7602DA9-0CF1-440E-8CBD-A7C66763A665}">
            <xm:f>NOT(ISERROR(SEARCH(#REF!,P10)))</xm:f>
            <xm:f>#REF!</xm:f>
            <x14:dxf>
              <fill>
                <patternFill>
                  <bgColor rgb="FFFF0000"/>
                </patternFill>
              </fill>
            </x14:dxf>
          </x14:cfRule>
          <xm:sqref>P10</xm:sqref>
        </x14:conditionalFormatting>
        <x14:conditionalFormatting xmlns:xm="http://schemas.microsoft.com/office/excel/2006/main">
          <x14:cfRule type="containsText" priority="16" operator="containsText" id="{610A3F8F-42BA-4B2C-8033-3B09EBE65F03}">
            <xm:f>NOT(ISERROR(SEARCH(#REF!,P14)))</xm:f>
            <xm:f>#REF!</xm:f>
            <x14:dxf>
              <fill>
                <patternFill>
                  <bgColor rgb="FFFF0000"/>
                </patternFill>
              </fill>
            </x14:dxf>
          </x14:cfRule>
          <xm:sqref>P14</xm:sqref>
        </x14:conditionalFormatting>
        <x14:conditionalFormatting xmlns:xm="http://schemas.microsoft.com/office/excel/2006/main">
          <x14:cfRule type="containsText" priority="12" operator="containsText" id="{8347F415-3397-48E9-B7AC-774C8AD0A116}">
            <xm:f>NOT(ISERROR(SEARCH(#REF!,P17)))</xm:f>
            <xm:f>#REF!</xm:f>
            <x14:dxf>
              <fill>
                <patternFill>
                  <bgColor rgb="FFFF0000"/>
                </patternFill>
              </fill>
            </x14:dxf>
          </x14:cfRule>
          <xm:sqref>P17</xm:sqref>
        </x14:conditionalFormatting>
        <x14:conditionalFormatting xmlns:xm="http://schemas.microsoft.com/office/excel/2006/main">
          <x14:cfRule type="containsText" priority="8" operator="containsText" id="{8E429296-76C9-46BE-929A-78D4DAF12736}">
            <xm:f>NOT(ISERROR(SEARCH(#REF!,P19)))</xm:f>
            <xm:f>#REF!</xm:f>
            <x14:dxf>
              <fill>
                <patternFill>
                  <bgColor rgb="FFFF0000"/>
                </patternFill>
              </fill>
            </x14:dxf>
          </x14:cfRule>
          <xm:sqref>P19</xm:sqref>
        </x14:conditionalFormatting>
        <x14:conditionalFormatting xmlns:xm="http://schemas.microsoft.com/office/excel/2006/main">
          <x14:cfRule type="containsText" priority="4" operator="containsText" id="{09CE8828-C2A1-4A97-9D12-5035F87AB4A4}">
            <xm:f>NOT(ISERROR(SEARCH(#REF!,P20)))</xm:f>
            <xm:f>#REF!</xm:f>
            <x14:dxf>
              <fill>
                <patternFill>
                  <bgColor rgb="FFFF0000"/>
                </patternFill>
              </fill>
            </x14:dxf>
          </x14:cfRule>
          <xm:sqref>P20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50"/>
  </sheetPr>
  <dimension ref="A1:Q35"/>
  <sheetViews>
    <sheetView view="pageBreakPreview" topLeftCell="F23" zoomScale="80" zoomScaleNormal="80" zoomScaleSheetLayoutView="80" zoomScalePageLayoutView="85" workbookViewId="0">
      <selection activeCell="F27" sqref="A27:XFD27"/>
    </sheetView>
  </sheetViews>
  <sheetFormatPr baseColWidth="10" defaultColWidth="10.85546875" defaultRowHeight="12.75"/>
  <cols>
    <col min="1" max="1" width="10.85546875" style="105"/>
    <col min="2" max="2" width="25.42578125" style="105" customWidth="1"/>
    <col min="3" max="3" width="33.42578125" style="105" customWidth="1"/>
    <col min="4" max="4" width="18.140625" style="105" customWidth="1"/>
    <col min="5" max="5" width="18.42578125" style="105" customWidth="1"/>
    <col min="6" max="6" width="22.42578125" style="105" customWidth="1"/>
    <col min="7" max="7" width="17.28515625" style="105" customWidth="1"/>
    <col min="8" max="8" width="29.7109375" style="105" customWidth="1"/>
    <col min="9" max="9" width="52.85546875" style="105" customWidth="1"/>
    <col min="10" max="10" width="10.85546875" style="324"/>
    <col min="11" max="11" width="34.140625" style="105" customWidth="1"/>
    <col min="12" max="12" width="29.85546875" style="105" customWidth="1"/>
    <col min="13" max="13" width="39.140625" style="328" customWidth="1"/>
    <col min="14" max="14" width="24.28515625" style="105" customWidth="1"/>
    <col min="15" max="15" width="20" style="105" customWidth="1"/>
    <col min="16" max="16" width="16.28515625" style="105" customWidth="1"/>
    <col min="17" max="17" width="26" style="465" customWidth="1"/>
    <col min="18" max="16384" width="10.85546875" style="105"/>
  </cols>
  <sheetData>
    <row r="1" spans="1:17">
      <c r="A1" s="762" t="s">
        <v>307</v>
      </c>
      <c r="B1" s="762"/>
      <c r="C1" s="762"/>
      <c r="D1" s="762"/>
      <c r="E1" s="762"/>
      <c r="F1" s="762"/>
      <c r="G1" s="762"/>
      <c r="H1" s="762"/>
      <c r="I1" s="762"/>
      <c r="J1" s="762"/>
      <c r="K1" s="762"/>
      <c r="L1" s="762"/>
      <c r="M1" s="675" t="s">
        <v>623</v>
      </c>
      <c r="N1" s="676"/>
      <c r="O1" s="676"/>
      <c r="P1" s="676"/>
      <c r="Q1" s="677"/>
    </row>
    <row r="2" spans="1:17">
      <c r="A2" s="762"/>
      <c r="B2" s="762"/>
      <c r="C2" s="762"/>
      <c r="D2" s="762"/>
      <c r="E2" s="762"/>
      <c r="F2" s="762"/>
      <c r="G2" s="762"/>
      <c r="H2" s="762"/>
      <c r="I2" s="762"/>
      <c r="J2" s="762"/>
      <c r="K2" s="762"/>
      <c r="L2" s="762"/>
      <c r="M2" s="678"/>
      <c r="N2" s="679"/>
      <c r="O2" s="679"/>
      <c r="P2" s="679"/>
      <c r="Q2" s="680"/>
    </row>
    <row r="3" spans="1:17" ht="18.75" thickBot="1">
      <c r="A3" s="762" t="s">
        <v>573</v>
      </c>
      <c r="B3" s="762"/>
      <c r="C3" s="762"/>
      <c r="D3" s="762"/>
      <c r="E3" s="762"/>
      <c r="F3" s="762"/>
      <c r="G3" s="762"/>
      <c r="H3" s="762"/>
      <c r="I3" s="762"/>
      <c r="J3" s="762"/>
      <c r="K3" s="762"/>
      <c r="L3" s="762"/>
      <c r="M3" s="681"/>
      <c r="N3" s="682"/>
      <c r="O3" s="682"/>
      <c r="P3" s="682"/>
      <c r="Q3" s="683"/>
    </row>
    <row r="4" spans="1:17" s="252" customFormat="1" ht="63">
      <c r="A4" s="249" t="s">
        <v>131</v>
      </c>
      <c r="B4" s="250" t="s">
        <v>181</v>
      </c>
      <c r="C4" s="250" t="s">
        <v>2</v>
      </c>
      <c r="D4" s="250" t="s">
        <v>182</v>
      </c>
      <c r="E4" s="250" t="s">
        <v>183</v>
      </c>
      <c r="F4" s="250" t="s">
        <v>184</v>
      </c>
      <c r="G4" s="249" t="s">
        <v>104</v>
      </c>
      <c r="H4" s="249" t="s">
        <v>308</v>
      </c>
      <c r="I4" s="249" t="s">
        <v>185</v>
      </c>
      <c r="J4" s="251" t="s">
        <v>141</v>
      </c>
      <c r="K4" s="249" t="s">
        <v>186</v>
      </c>
      <c r="L4" s="251" t="s">
        <v>187</v>
      </c>
      <c r="M4" s="83" t="s">
        <v>103</v>
      </c>
      <c r="N4" s="84" t="s">
        <v>104</v>
      </c>
      <c r="O4" s="84" t="s">
        <v>105</v>
      </c>
      <c r="P4" s="84" t="s">
        <v>106</v>
      </c>
      <c r="Q4" s="85" t="s">
        <v>107</v>
      </c>
    </row>
    <row r="5" spans="1:17" s="252" customFormat="1" ht="18">
      <c r="A5" s="253"/>
      <c r="B5" s="254"/>
      <c r="C5" s="254"/>
      <c r="D5" s="254"/>
      <c r="E5" s="254"/>
      <c r="F5" s="254"/>
      <c r="G5" s="255"/>
      <c r="H5" s="255"/>
      <c r="I5" s="255"/>
      <c r="J5" s="256"/>
      <c r="K5" s="255"/>
      <c r="L5" s="257"/>
      <c r="M5" s="258"/>
      <c r="N5" s="258"/>
      <c r="O5" s="258"/>
      <c r="P5" s="258"/>
      <c r="Q5" s="258"/>
    </row>
    <row r="6" spans="1:17">
      <c r="A6" s="763" t="s">
        <v>309</v>
      </c>
      <c r="B6" s="764"/>
      <c r="C6" s="764"/>
      <c r="D6" s="764"/>
      <c r="E6" s="764"/>
      <c r="F6" s="764"/>
      <c r="G6" s="764"/>
      <c r="H6" s="764"/>
      <c r="I6" s="764"/>
      <c r="J6" s="764"/>
      <c r="K6" s="764"/>
      <c r="L6" s="765"/>
      <c r="M6" s="259"/>
      <c r="N6" s="259"/>
      <c r="O6" s="259"/>
      <c r="P6" s="259"/>
      <c r="Q6" s="459"/>
    </row>
    <row r="7" spans="1:17" s="266" customFormat="1" ht="409.5">
      <c r="A7" s="260">
        <v>1</v>
      </c>
      <c r="B7" s="261" t="s">
        <v>594</v>
      </c>
      <c r="C7" s="261" t="s">
        <v>310</v>
      </c>
      <c r="D7" s="262">
        <v>43586</v>
      </c>
      <c r="E7" s="262">
        <v>43830</v>
      </c>
      <c r="F7" s="261" t="s">
        <v>519</v>
      </c>
      <c r="G7" s="260" t="s">
        <v>595</v>
      </c>
      <c r="H7" s="260" t="s">
        <v>520</v>
      </c>
      <c r="I7" s="263"/>
      <c r="J7" s="264"/>
      <c r="K7" s="263"/>
      <c r="L7" s="265"/>
      <c r="M7" s="427" t="s">
        <v>695</v>
      </c>
      <c r="N7" s="427" t="s">
        <v>626</v>
      </c>
      <c r="O7" s="458">
        <v>1</v>
      </c>
      <c r="P7" s="427" t="s">
        <v>596</v>
      </c>
      <c r="Q7" s="474" t="s">
        <v>285</v>
      </c>
    </row>
    <row r="8" spans="1:17" s="271" customFormat="1" ht="369.75">
      <c r="A8" s="260">
        <v>2</v>
      </c>
      <c r="B8" s="261" t="s">
        <v>311</v>
      </c>
      <c r="C8" s="261" t="s">
        <v>312</v>
      </c>
      <c r="D8" s="262">
        <v>43466</v>
      </c>
      <c r="E8" s="262">
        <v>43830</v>
      </c>
      <c r="F8" s="261" t="s">
        <v>313</v>
      </c>
      <c r="G8" s="267" t="s">
        <v>314</v>
      </c>
      <c r="H8" s="260" t="s">
        <v>315</v>
      </c>
      <c r="I8" s="268"/>
      <c r="J8" s="269"/>
      <c r="K8" s="270"/>
      <c r="L8" s="265"/>
      <c r="M8" s="444" t="s">
        <v>696</v>
      </c>
      <c r="N8" s="445" t="s">
        <v>597</v>
      </c>
      <c r="O8" s="410">
        <v>1</v>
      </c>
      <c r="P8" s="427" t="s">
        <v>596</v>
      </c>
      <c r="Q8" s="474" t="s">
        <v>285</v>
      </c>
    </row>
    <row r="9" spans="1:17" s="271" customFormat="1" ht="105">
      <c r="A9" s="260">
        <v>3</v>
      </c>
      <c r="B9" s="261" t="s">
        <v>317</v>
      </c>
      <c r="C9" s="261" t="s">
        <v>312</v>
      </c>
      <c r="D9" s="262">
        <v>43466</v>
      </c>
      <c r="E9" s="262">
        <v>43830</v>
      </c>
      <c r="F9" s="261" t="s">
        <v>318</v>
      </c>
      <c r="G9" s="267" t="s">
        <v>319</v>
      </c>
      <c r="H9" s="260" t="s">
        <v>320</v>
      </c>
      <c r="I9" s="272"/>
      <c r="J9" s="269"/>
      <c r="K9" s="270"/>
      <c r="L9" s="265"/>
      <c r="M9" s="446" t="s">
        <v>697</v>
      </c>
      <c r="N9" s="447" t="s">
        <v>521</v>
      </c>
      <c r="O9" s="448">
        <v>1</v>
      </c>
      <c r="P9" s="427" t="s">
        <v>596</v>
      </c>
      <c r="Q9" s="474" t="s">
        <v>285</v>
      </c>
    </row>
    <row r="10" spans="1:17" s="271" customFormat="1" ht="105">
      <c r="A10" s="260">
        <v>4</v>
      </c>
      <c r="B10" s="261" t="s">
        <v>322</v>
      </c>
      <c r="C10" s="261" t="s">
        <v>323</v>
      </c>
      <c r="D10" s="262">
        <v>43466</v>
      </c>
      <c r="E10" s="262">
        <v>43830</v>
      </c>
      <c r="F10" s="261" t="s">
        <v>324</v>
      </c>
      <c r="G10" s="267" t="s">
        <v>325</v>
      </c>
      <c r="H10" s="260" t="s">
        <v>320</v>
      </c>
      <c r="I10" s="272"/>
      <c r="J10" s="273"/>
      <c r="K10" s="270"/>
      <c r="L10" s="265"/>
      <c r="M10" s="450" t="s">
        <v>486</v>
      </c>
      <c r="N10" s="445" t="s">
        <v>487</v>
      </c>
      <c r="O10" s="448">
        <v>1</v>
      </c>
      <c r="P10" s="441" t="s">
        <v>598</v>
      </c>
      <c r="Q10" s="472" t="s">
        <v>285</v>
      </c>
    </row>
    <row r="11" spans="1:17" s="271" customFormat="1" ht="51">
      <c r="A11" s="260">
        <v>5</v>
      </c>
      <c r="B11" s="261" t="s">
        <v>326</v>
      </c>
      <c r="C11" s="261" t="s">
        <v>327</v>
      </c>
      <c r="D11" s="262">
        <v>43466</v>
      </c>
      <c r="E11" s="262">
        <v>43830</v>
      </c>
      <c r="F11" s="261" t="s">
        <v>328</v>
      </c>
      <c r="G11" s="267" t="s">
        <v>329</v>
      </c>
      <c r="H11" s="260" t="s">
        <v>320</v>
      </c>
      <c r="I11" s="272"/>
      <c r="J11" s="273"/>
      <c r="K11" s="270"/>
      <c r="L11" s="265"/>
      <c r="M11" s="446" t="s">
        <v>488</v>
      </c>
      <c r="N11" s="421" t="s">
        <v>330</v>
      </c>
      <c r="O11" s="451">
        <v>1</v>
      </c>
      <c r="P11" s="449" t="s">
        <v>321</v>
      </c>
      <c r="Q11" s="472" t="s">
        <v>285</v>
      </c>
    </row>
    <row r="12" spans="1:17" s="271" customFormat="1" ht="127.5">
      <c r="A12" s="260">
        <v>6</v>
      </c>
      <c r="B12" s="261" t="s">
        <v>599</v>
      </c>
      <c r="C12" s="261" t="s">
        <v>331</v>
      </c>
      <c r="D12" s="262">
        <v>43466</v>
      </c>
      <c r="E12" s="262">
        <v>43830</v>
      </c>
      <c r="F12" s="261" t="s">
        <v>332</v>
      </c>
      <c r="G12" s="267" t="s">
        <v>333</v>
      </c>
      <c r="H12" s="260" t="s">
        <v>334</v>
      </c>
      <c r="I12" s="272"/>
      <c r="J12" s="273"/>
      <c r="K12" s="270"/>
      <c r="L12" s="265"/>
      <c r="M12" s="452" t="s">
        <v>600</v>
      </c>
      <c r="N12" s="452" t="s">
        <v>497</v>
      </c>
      <c r="O12" s="451">
        <v>1</v>
      </c>
      <c r="P12" s="452" t="s">
        <v>657</v>
      </c>
      <c r="Q12" s="472" t="s">
        <v>285</v>
      </c>
    </row>
    <row r="13" spans="1:17" s="271" customFormat="1" ht="102">
      <c r="A13" s="260">
        <v>7</v>
      </c>
      <c r="B13" s="261" t="s">
        <v>335</v>
      </c>
      <c r="C13" s="261" t="s">
        <v>331</v>
      </c>
      <c r="D13" s="262">
        <v>43497</v>
      </c>
      <c r="E13" s="262">
        <v>43830</v>
      </c>
      <c r="F13" s="261" t="s">
        <v>336</v>
      </c>
      <c r="G13" s="267" t="s">
        <v>337</v>
      </c>
      <c r="H13" s="260" t="s">
        <v>338</v>
      </c>
      <c r="I13" s="272"/>
      <c r="J13" s="273"/>
      <c r="K13" s="270"/>
      <c r="L13" s="265"/>
      <c r="M13" s="452" t="s">
        <v>498</v>
      </c>
      <c r="N13" s="445" t="s">
        <v>499</v>
      </c>
      <c r="O13" s="453">
        <v>1</v>
      </c>
      <c r="P13" s="452" t="s">
        <v>657</v>
      </c>
      <c r="Q13" s="472" t="s">
        <v>285</v>
      </c>
    </row>
    <row r="14" spans="1:17" s="271" customFormat="1" ht="153">
      <c r="A14" s="260">
        <v>8</v>
      </c>
      <c r="B14" s="274" t="s">
        <v>339</v>
      </c>
      <c r="C14" s="181" t="s">
        <v>271</v>
      </c>
      <c r="D14" s="262">
        <v>43497</v>
      </c>
      <c r="E14" s="262">
        <v>43830</v>
      </c>
      <c r="F14" s="261" t="s">
        <v>340</v>
      </c>
      <c r="G14" s="260" t="s">
        <v>340</v>
      </c>
      <c r="H14" s="260" t="s">
        <v>341</v>
      </c>
      <c r="I14" s="263"/>
      <c r="J14" s="269"/>
      <c r="K14" s="275"/>
      <c r="L14" s="265"/>
      <c r="M14" s="454" t="s">
        <v>662</v>
      </c>
      <c r="N14" s="426" t="s">
        <v>342</v>
      </c>
      <c r="O14" s="426">
        <v>1</v>
      </c>
      <c r="P14" s="493" t="s">
        <v>587</v>
      </c>
      <c r="Q14" s="474" t="s">
        <v>483</v>
      </c>
    </row>
    <row r="15" spans="1:17" s="91" customFormat="1" ht="63.75">
      <c r="A15" s="260">
        <v>9</v>
      </c>
      <c r="B15" s="261" t="s">
        <v>343</v>
      </c>
      <c r="C15" s="261" t="s">
        <v>344</v>
      </c>
      <c r="D15" s="262">
        <v>43496</v>
      </c>
      <c r="E15" s="262">
        <v>43830</v>
      </c>
      <c r="F15" s="261" t="s">
        <v>336</v>
      </c>
      <c r="G15" s="267" t="s">
        <v>345</v>
      </c>
      <c r="H15" s="260" t="s">
        <v>346</v>
      </c>
      <c r="I15" s="276"/>
      <c r="J15" s="277"/>
      <c r="K15" s="263"/>
      <c r="L15" s="262"/>
      <c r="M15" s="452" t="s">
        <v>498</v>
      </c>
      <c r="N15" s="445" t="s">
        <v>499</v>
      </c>
      <c r="O15" s="453">
        <v>1</v>
      </c>
      <c r="P15" s="427" t="s">
        <v>596</v>
      </c>
      <c r="Q15" s="472" t="s">
        <v>285</v>
      </c>
    </row>
    <row r="16" spans="1:17">
      <c r="A16" s="766" t="s">
        <v>347</v>
      </c>
      <c r="B16" s="767"/>
      <c r="C16" s="767"/>
      <c r="D16" s="767"/>
      <c r="E16" s="767"/>
      <c r="F16" s="767"/>
      <c r="G16" s="767"/>
      <c r="H16" s="767"/>
      <c r="I16" s="767"/>
      <c r="J16" s="767"/>
      <c r="K16" s="767"/>
      <c r="L16" s="768"/>
      <c r="M16" s="278"/>
      <c r="N16" s="278"/>
      <c r="O16" s="278"/>
      <c r="P16" s="278"/>
      <c r="Q16" s="460"/>
    </row>
    <row r="17" spans="1:17" ht="216">
      <c r="A17" s="279">
        <v>1</v>
      </c>
      <c r="B17" s="279" t="s">
        <v>601</v>
      </c>
      <c r="C17" s="280" t="s">
        <v>348</v>
      </c>
      <c r="D17" s="281">
        <v>43497</v>
      </c>
      <c r="E17" s="281">
        <v>43830</v>
      </c>
      <c r="F17" s="279" t="s">
        <v>349</v>
      </c>
      <c r="G17" s="279" t="s">
        <v>350</v>
      </c>
      <c r="H17" s="279" t="s">
        <v>351</v>
      </c>
      <c r="I17" s="282"/>
      <c r="J17" s="283"/>
      <c r="K17" s="284"/>
      <c r="L17" s="285"/>
      <c r="M17" s="427" t="s">
        <v>602</v>
      </c>
      <c r="N17" s="427" t="s">
        <v>640</v>
      </c>
      <c r="O17" s="455">
        <v>1</v>
      </c>
      <c r="P17" s="456" t="s">
        <v>478</v>
      </c>
      <c r="Q17" s="474" t="s">
        <v>285</v>
      </c>
    </row>
    <row r="18" spans="1:17" s="91" customFormat="1" ht="75">
      <c r="A18" s="286">
        <v>2</v>
      </c>
      <c r="B18" s="286" t="s">
        <v>352</v>
      </c>
      <c r="C18" s="286" t="s">
        <v>276</v>
      </c>
      <c r="D18" s="281">
        <v>43497</v>
      </c>
      <c r="E18" s="281">
        <v>43830</v>
      </c>
      <c r="F18" s="287" t="s">
        <v>353</v>
      </c>
      <c r="G18" s="287" t="s">
        <v>354</v>
      </c>
      <c r="H18" s="288" t="s">
        <v>355</v>
      </c>
      <c r="I18" s="282"/>
      <c r="J18" s="289"/>
      <c r="K18" s="290"/>
      <c r="L18" s="291"/>
      <c r="M18" s="427" t="s">
        <v>641</v>
      </c>
      <c r="N18" s="421" t="s">
        <v>356</v>
      </c>
      <c r="O18" s="442">
        <v>1</v>
      </c>
      <c r="P18" s="427" t="s">
        <v>642</v>
      </c>
      <c r="Q18" s="474" t="s">
        <v>285</v>
      </c>
    </row>
    <row r="19" spans="1:17" s="91" customFormat="1" ht="96">
      <c r="A19" s="286">
        <v>3</v>
      </c>
      <c r="B19" s="286" t="s">
        <v>357</v>
      </c>
      <c r="C19" s="286" t="s">
        <v>276</v>
      </c>
      <c r="D19" s="281">
        <v>43497</v>
      </c>
      <c r="E19" s="281">
        <v>43830</v>
      </c>
      <c r="F19" s="286" t="s">
        <v>603</v>
      </c>
      <c r="G19" s="287" t="s">
        <v>354</v>
      </c>
      <c r="H19" s="286" t="s">
        <v>358</v>
      </c>
      <c r="I19" s="282"/>
      <c r="J19" s="289"/>
      <c r="K19" s="290"/>
      <c r="L19" s="291"/>
      <c r="M19" s="427" t="s">
        <v>638</v>
      </c>
      <c r="N19" s="427" t="s">
        <v>639</v>
      </c>
      <c r="O19" s="442">
        <v>1</v>
      </c>
      <c r="P19" s="427" t="s">
        <v>642</v>
      </c>
      <c r="Q19" s="474" t="s">
        <v>285</v>
      </c>
    </row>
    <row r="20" spans="1:17" s="91" customFormat="1" ht="72">
      <c r="A20" s="279">
        <v>4</v>
      </c>
      <c r="B20" s="279" t="s">
        <v>359</v>
      </c>
      <c r="C20" s="279" t="s">
        <v>327</v>
      </c>
      <c r="D20" s="281">
        <v>43497</v>
      </c>
      <c r="E20" s="281">
        <v>43830</v>
      </c>
      <c r="F20" s="279" t="s">
        <v>360</v>
      </c>
      <c r="G20" s="292" t="s">
        <v>361</v>
      </c>
      <c r="H20" s="279" t="s">
        <v>362</v>
      </c>
      <c r="I20" s="282"/>
      <c r="J20" s="289"/>
      <c r="K20" s="290"/>
      <c r="L20" s="291"/>
      <c r="M20" s="427" t="s">
        <v>652</v>
      </c>
      <c r="N20" s="427" t="s">
        <v>653</v>
      </c>
      <c r="O20" s="442">
        <v>1</v>
      </c>
      <c r="P20" s="427" t="s">
        <v>363</v>
      </c>
      <c r="Q20" s="474" t="s">
        <v>285</v>
      </c>
    </row>
    <row r="21" spans="1:17" ht="384">
      <c r="A21" s="279">
        <v>5</v>
      </c>
      <c r="B21" s="293" t="s">
        <v>364</v>
      </c>
      <c r="C21" s="294" t="s">
        <v>252</v>
      </c>
      <c r="D21" s="295">
        <v>43497</v>
      </c>
      <c r="E21" s="295">
        <v>43724</v>
      </c>
      <c r="F21" s="294" t="s">
        <v>365</v>
      </c>
      <c r="G21" s="294" t="s">
        <v>366</v>
      </c>
      <c r="H21" s="294" t="s">
        <v>367</v>
      </c>
      <c r="I21" s="296"/>
      <c r="J21" s="283"/>
      <c r="K21" s="284"/>
      <c r="L21" s="285"/>
      <c r="M21" s="423" t="s">
        <v>624</v>
      </c>
      <c r="N21" s="424" t="s">
        <v>630</v>
      </c>
      <c r="O21" s="442">
        <v>1</v>
      </c>
      <c r="P21" s="427"/>
      <c r="Q21" s="474" t="s">
        <v>285</v>
      </c>
    </row>
    <row r="22" spans="1:17">
      <c r="A22" s="769" t="s">
        <v>368</v>
      </c>
      <c r="B22" s="770"/>
      <c r="C22" s="770"/>
      <c r="D22" s="770"/>
      <c r="E22" s="770"/>
      <c r="F22" s="770"/>
      <c r="G22" s="770"/>
      <c r="H22" s="770"/>
      <c r="I22" s="770"/>
      <c r="J22" s="770"/>
      <c r="K22" s="770"/>
      <c r="L22" s="771"/>
      <c r="M22" s="297" t="str">
        <f>+IF(O22="","",IF(O22&lt;=59%,"INCUMPLIMIENTO",IF(AND(O22&gt;59%,O22&lt;100%),"CUMPLIMIENTO PARCIAL",IF(O22=100%,"CUMPLIMIENTO",IF(O22="N/A","N/A","INFORMACIÓN MAL DILIGENCIADA")))))</f>
        <v/>
      </c>
      <c r="N22" s="297"/>
      <c r="O22" s="297"/>
      <c r="P22" s="297"/>
      <c r="Q22" s="461"/>
    </row>
    <row r="23" spans="1:17" s="91" customFormat="1" ht="240">
      <c r="A23" s="149">
        <v>1</v>
      </c>
      <c r="B23" s="149" t="s">
        <v>369</v>
      </c>
      <c r="C23" s="149" t="s">
        <v>370</v>
      </c>
      <c r="D23" s="298">
        <v>43497</v>
      </c>
      <c r="E23" s="298">
        <v>43830</v>
      </c>
      <c r="F23" s="149" t="s">
        <v>371</v>
      </c>
      <c r="G23" s="149" t="s">
        <v>371</v>
      </c>
      <c r="H23" s="149" t="s">
        <v>372</v>
      </c>
      <c r="I23" s="146"/>
      <c r="J23" s="299"/>
      <c r="K23" s="161"/>
      <c r="L23" s="161"/>
      <c r="M23" s="427" t="s">
        <v>500</v>
      </c>
      <c r="N23" s="427" t="s">
        <v>501</v>
      </c>
      <c r="O23" s="426">
        <v>1</v>
      </c>
      <c r="P23" s="427" t="s">
        <v>587</v>
      </c>
      <c r="Q23" s="473" t="s">
        <v>285</v>
      </c>
    </row>
    <row r="24" spans="1:17" ht="135">
      <c r="A24" s="300">
        <v>2</v>
      </c>
      <c r="B24" s="300" t="s">
        <v>373</v>
      </c>
      <c r="C24" s="300" t="s">
        <v>327</v>
      </c>
      <c r="D24" s="301">
        <v>43496</v>
      </c>
      <c r="E24" s="301">
        <v>43830</v>
      </c>
      <c r="F24" s="300" t="s">
        <v>374</v>
      </c>
      <c r="G24" s="302" t="s">
        <v>375</v>
      </c>
      <c r="H24" s="300" t="s">
        <v>9</v>
      </c>
      <c r="I24" s="143"/>
      <c r="J24" s="152"/>
      <c r="K24" s="143"/>
      <c r="L24" s="143"/>
      <c r="M24" s="446" t="s">
        <v>490</v>
      </c>
      <c r="N24" s="421" t="s">
        <v>489</v>
      </c>
      <c r="O24" s="426">
        <v>1</v>
      </c>
      <c r="P24" s="449" t="s">
        <v>321</v>
      </c>
      <c r="Q24" s="473" t="s">
        <v>285</v>
      </c>
    </row>
    <row r="25" spans="1:17" s="91" customFormat="1" ht="76.5">
      <c r="A25" s="149">
        <v>3</v>
      </c>
      <c r="B25" s="149" t="s">
        <v>376</v>
      </c>
      <c r="C25" s="149" t="s">
        <v>377</v>
      </c>
      <c r="D25" s="298">
        <v>43497</v>
      </c>
      <c r="E25" s="298">
        <v>43830</v>
      </c>
      <c r="F25" s="149" t="s">
        <v>378</v>
      </c>
      <c r="G25" s="162" t="s">
        <v>379</v>
      </c>
      <c r="H25" s="149" t="s">
        <v>380</v>
      </c>
      <c r="I25" s="303"/>
      <c r="J25" s="304"/>
      <c r="K25" s="305"/>
      <c r="L25" s="306"/>
      <c r="M25" s="409" t="s">
        <v>704</v>
      </c>
      <c r="N25" s="513" t="s">
        <v>381</v>
      </c>
      <c r="O25" s="502">
        <v>0.99</v>
      </c>
      <c r="P25" s="441" t="s">
        <v>598</v>
      </c>
      <c r="Q25" s="472" t="s">
        <v>285</v>
      </c>
    </row>
    <row r="26" spans="1:17" s="91" customFormat="1" ht="89.25">
      <c r="A26" s="149">
        <v>4</v>
      </c>
      <c r="B26" s="149" t="s">
        <v>382</v>
      </c>
      <c r="C26" s="149" t="s">
        <v>377</v>
      </c>
      <c r="D26" s="298">
        <v>43497</v>
      </c>
      <c r="E26" s="298">
        <v>43830</v>
      </c>
      <c r="F26" s="149" t="s">
        <v>383</v>
      </c>
      <c r="G26" s="162" t="s">
        <v>384</v>
      </c>
      <c r="H26" s="149" t="s">
        <v>385</v>
      </c>
      <c r="I26" s="303"/>
      <c r="J26" s="304"/>
      <c r="K26" s="305"/>
      <c r="L26" s="306"/>
      <c r="M26" s="513" t="s">
        <v>705</v>
      </c>
      <c r="N26" s="513" t="s">
        <v>706</v>
      </c>
      <c r="O26" s="502">
        <v>1</v>
      </c>
      <c r="P26" s="513" t="s">
        <v>707</v>
      </c>
      <c r="Q26" s="472" t="s">
        <v>285</v>
      </c>
    </row>
    <row r="27" spans="1:17" s="91" customFormat="1" ht="204">
      <c r="A27" s="149">
        <v>6</v>
      </c>
      <c r="B27" s="148" t="s">
        <v>604</v>
      </c>
      <c r="C27" s="149" t="s">
        <v>658</v>
      </c>
      <c r="D27" s="298">
        <v>43497</v>
      </c>
      <c r="E27" s="298">
        <v>43830</v>
      </c>
      <c r="F27" s="162" t="s">
        <v>386</v>
      </c>
      <c r="G27" s="162" t="s">
        <v>387</v>
      </c>
      <c r="H27" s="149" t="s">
        <v>388</v>
      </c>
      <c r="I27" s="162"/>
      <c r="J27" s="307"/>
      <c r="K27" s="303"/>
      <c r="L27" s="308"/>
      <c r="M27" s="427" t="s">
        <v>698</v>
      </c>
      <c r="N27" s="500" t="s">
        <v>177</v>
      </c>
      <c r="O27" s="426">
        <v>1</v>
      </c>
      <c r="P27" s="427" t="s">
        <v>596</v>
      </c>
      <c r="Q27" s="472" t="s">
        <v>285</v>
      </c>
    </row>
    <row r="28" spans="1:17" s="91" customFormat="1" ht="114.75">
      <c r="A28" s="149">
        <v>7</v>
      </c>
      <c r="B28" s="148" t="s">
        <v>605</v>
      </c>
      <c r="C28" s="149" t="s">
        <v>370</v>
      </c>
      <c r="D28" s="298">
        <v>43497</v>
      </c>
      <c r="E28" s="298">
        <v>43830</v>
      </c>
      <c r="F28" s="162" t="s">
        <v>389</v>
      </c>
      <c r="G28" s="162" t="s">
        <v>389</v>
      </c>
      <c r="H28" s="162" t="s">
        <v>390</v>
      </c>
      <c r="I28" s="162"/>
      <c r="J28" s="307"/>
      <c r="K28" s="308"/>
      <c r="L28" s="308"/>
      <c r="M28" s="427" t="s">
        <v>659</v>
      </c>
      <c r="N28" s="427" t="s">
        <v>606</v>
      </c>
      <c r="O28" s="426">
        <v>1</v>
      </c>
      <c r="P28" s="427" t="s">
        <v>587</v>
      </c>
      <c r="Q28" s="473" t="s">
        <v>285</v>
      </c>
    </row>
    <row r="29" spans="1:17">
      <c r="A29" s="756" t="s">
        <v>391</v>
      </c>
      <c r="B29" s="757"/>
      <c r="C29" s="757"/>
      <c r="D29" s="757"/>
      <c r="E29" s="757"/>
      <c r="F29" s="757"/>
      <c r="G29" s="757"/>
      <c r="H29" s="757"/>
      <c r="I29" s="757"/>
      <c r="J29" s="757"/>
      <c r="K29" s="757"/>
      <c r="L29" s="758"/>
      <c r="M29" s="309" t="str">
        <f>+IF(O29="","",IF(O29&lt;=59%,"INCUMPLIMIENTO",IF(AND(O29&gt;59%,O29&lt;100%),"CUMPLIMIENTO PARCIAL",IF(O29=100%,"CUMPLIMIENTO",IF(O29="N/A","N/A","INFORMACIÓN MAL DILIGENCIADA")))))</f>
        <v/>
      </c>
      <c r="N29" s="309"/>
      <c r="O29" s="309"/>
      <c r="P29" s="309"/>
      <c r="Q29" s="462"/>
    </row>
    <row r="30" spans="1:17" ht="102">
      <c r="A30" s="310">
        <v>1</v>
      </c>
      <c r="B30" s="311" t="s">
        <v>392</v>
      </c>
      <c r="C30" s="128" t="s">
        <v>393</v>
      </c>
      <c r="D30" s="220">
        <v>43496</v>
      </c>
      <c r="E30" s="220">
        <v>43830</v>
      </c>
      <c r="F30" s="127" t="s">
        <v>394</v>
      </c>
      <c r="G30" s="311" t="s">
        <v>395</v>
      </c>
      <c r="H30" s="122" t="s">
        <v>396</v>
      </c>
      <c r="I30" s="122"/>
      <c r="J30" s="312"/>
      <c r="K30" s="313"/>
      <c r="L30" s="313"/>
      <c r="M30" s="427" t="s">
        <v>607</v>
      </c>
      <c r="N30" s="427" t="s">
        <v>492</v>
      </c>
      <c r="O30" s="458">
        <v>1</v>
      </c>
      <c r="P30" s="427" t="s">
        <v>587</v>
      </c>
      <c r="Q30" s="473" t="s">
        <v>285</v>
      </c>
    </row>
    <row r="31" spans="1:17" s="266" customFormat="1" ht="228">
      <c r="A31" s="310">
        <v>2</v>
      </c>
      <c r="B31" s="314" t="s">
        <v>397</v>
      </c>
      <c r="C31" s="314" t="s">
        <v>276</v>
      </c>
      <c r="D31" s="220">
        <v>43497</v>
      </c>
      <c r="E31" s="220">
        <v>43830</v>
      </c>
      <c r="F31" s="314" t="s">
        <v>398</v>
      </c>
      <c r="G31" s="314" t="s">
        <v>266</v>
      </c>
      <c r="H31" s="314" t="s">
        <v>399</v>
      </c>
      <c r="I31" s="122"/>
      <c r="J31" s="315"/>
      <c r="K31" s="313"/>
      <c r="L31" s="313"/>
      <c r="M31" s="427" t="s">
        <v>709</v>
      </c>
      <c r="N31" s="427" t="s">
        <v>643</v>
      </c>
      <c r="O31" s="442">
        <v>1</v>
      </c>
      <c r="P31" s="427" t="s">
        <v>587</v>
      </c>
      <c r="Q31" s="473" t="s">
        <v>285</v>
      </c>
    </row>
    <row r="32" spans="1:17">
      <c r="A32" s="759" t="s">
        <v>400</v>
      </c>
      <c r="B32" s="760"/>
      <c r="C32" s="760"/>
      <c r="D32" s="760"/>
      <c r="E32" s="760"/>
      <c r="F32" s="760"/>
      <c r="G32" s="760"/>
      <c r="H32" s="760"/>
      <c r="I32" s="760"/>
      <c r="J32" s="760"/>
      <c r="K32" s="760"/>
      <c r="L32" s="761"/>
      <c r="M32" s="316" t="str">
        <f>+IF(O32="","",IF(O32&lt;=59%,"INCUMPLIMIENTO",IF(AND(O32&gt;59%,O32&lt;100%),"CUMPLIMIENTO PARCIAL",IF(O32=100%,"CUMPLIMIENTO",IF(O32="N/A","N/A","INFORMACIÓN MAL DILIGENCIADA")))))</f>
        <v/>
      </c>
      <c r="N32" s="316"/>
      <c r="O32" s="316"/>
      <c r="P32" s="316"/>
      <c r="Q32" s="463"/>
    </row>
    <row r="33" spans="1:17" ht="216">
      <c r="A33" s="317">
        <v>1</v>
      </c>
      <c r="B33" s="113" t="s">
        <v>401</v>
      </c>
      <c r="C33" s="107" t="s">
        <v>276</v>
      </c>
      <c r="D33" s="318">
        <v>43497</v>
      </c>
      <c r="E33" s="318">
        <v>43830</v>
      </c>
      <c r="F33" s="113" t="s">
        <v>402</v>
      </c>
      <c r="G33" s="113" t="s">
        <v>403</v>
      </c>
      <c r="H33" s="113" t="s">
        <v>404</v>
      </c>
      <c r="I33" s="319"/>
      <c r="J33" s="320"/>
      <c r="K33" s="319"/>
      <c r="L33" s="319"/>
      <c r="M33" s="427" t="s">
        <v>602</v>
      </c>
      <c r="N33" s="427" t="s">
        <v>640</v>
      </c>
      <c r="O33" s="455">
        <v>1</v>
      </c>
      <c r="P33" s="456" t="s">
        <v>478</v>
      </c>
      <c r="Q33" s="474" t="s">
        <v>285</v>
      </c>
    </row>
    <row r="34" spans="1:17" ht="204.75" thickBot="1">
      <c r="A34" s="317">
        <v>2</v>
      </c>
      <c r="B34" s="113" t="s">
        <v>397</v>
      </c>
      <c r="C34" s="321" t="s">
        <v>405</v>
      </c>
      <c r="D34" s="318">
        <v>43496</v>
      </c>
      <c r="E34" s="318">
        <v>43830</v>
      </c>
      <c r="F34" s="113" t="s">
        <v>406</v>
      </c>
      <c r="G34" s="113" t="s">
        <v>407</v>
      </c>
      <c r="H34" s="113" t="s">
        <v>404</v>
      </c>
      <c r="I34" s="319"/>
      <c r="J34" s="322"/>
      <c r="K34" s="319"/>
      <c r="L34" s="319"/>
      <c r="M34" s="427" t="s">
        <v>660</v>
      </c>
      <c r="N34" s="427" t="s">
        <v>661</v>
      </c>
      <c r="O34" s="442">
        <v>1</v>
      </c>
      <c r="P34" s="427" t="s">
        <v>491</v>
      </c>
      <c r="Q34" s="473" t="s">
        <v>285</v>
      </c>
    </row>
    <row r="35" spans="1:17" ht="13.5" thickBot="1">
      <c r="C35" s="323"/>
      <c r="K35" s="325"/>
      <c r="M35" s="326"/>
      <c r="N35" s="326"/>
      <c r="O35" s="327"/>
      <c r="P35" s="326"/>
      <c r="Q35" s="464" t="str">
        <f>+IF(O35="","",IF(O35&lt;=59%,"INCUMPLIMIENTO",IF(AND(O35&gt;59%,O35&lt;100%),"CUMPLIMIENTO PARCIAL",IF(O35=100%,"CUMPLIMIENTO",IF(O35="N/A","N/A","INFORMACIÓN MAL DILIGENCIADA")))))</f>
        <v/>
      </c>
    </row>
  </sheetData>
  <autoFilter ref="A5:Q35">
    <filterColumn colId="2">
      <filters>
        <filter val="Oficina Asesora de  Planeación y Oficina Asesora de Comunicaciones"/>
        <filter val="Oficina de Tecnología de la Información y las Comunicaciones_x000a__x000a_Procesos que cuentan con tramites y/o servicios de cara a la ciudadanía._x000a__x000a_Oficina asesora de planeaciòn"/>
        <filter val="Oficina de Tecnología de la Información y las Comunicaciones_x000a_Oficina Asesora de Planeación"/>
        <filter val="Oficinas Asesoras de Planeación_x000a_Oficina Asesora de Comunicaciones"/>
      </filters>
    </filterColumn>
  </autoFilter>
  <mergeCells count="8">
    <mergeCell ref="A29:L29"/>
    <mergeCell ref="A32:L32"/>
    <mergeCell ref="A1:L2"/>
    <mergeCell ref="M1:Q3"/>
    <mergeCell ref="A3:L3"/>
    <mergeCell ref="A6:L6"/>
    <mergeCell ref="A16:L16"/>
    <mergeCell ref="A22:L22"/>
  </mergeCells>
  <conditionalFormatting sqref="Q35">
    <cfRule type="cellIs" dxfId="56" priority="109" operator="equal">
      <formula>#REF!</formula>
    </cfRule>
  </conditionalFormatting>
  <conditionalFormatting sqref="Q35">
    <cfRule type="cellIs" dxfId="55" priority="110" operator="equal">
      <formula>#REF!</formula>
    </cfRule>
    <cfRule type="cellIs" dxfId="54" priority="111" operator="equal">
      <formula>#REF!</formula>
    </cfRule>
  </conditionalFormatting>
  <conditionalFormatting sqref="Q14">
    <cfRule type="cellIs" dxfId="53" priority="85" operator="equal">
      <formula>#REF!</formula>
    </cfRule>
  </conditionalFormatting>
  <conditionalFormatting sqref="Q14">
    <cfRule type="cellIs" dxfId="52" priority="86" operator="equal">
      <formula>#REF!</formula>
    </cfRule>
    <cfRule type="cellIs" dxfId="51" priority="87" operator="equal">
      <formula>#REF!</formula>
    </cfRule>
  </conditionalFormatting>
  <conditionalFormatting sqref="Q21">
    <cfRule type="cellIs" dxfId="50" priority="29" operator="equal">
      <formula>#REF!</formula>
    </cfRule>
  </conditionalFormatting>
  <conditionalFormatting sqref="Q21">
    <cfRule type="cellIs" dxfId="49" priority="30" operator="equal">
      <formula>#REF!</formula>
    </cfRule>
    <cfRule type="cellIs" dxfId="48" priority="31" operator="equal">
      <formula>#REF!</formula>
    </cfRule>
  </conditionalFormatting>
  <conditionalFormatting sqref="Q17">
    <cfRule type="cellIs" dxfId="47" priority="25" operator="equal">
      <formula>#REF!</formula>
    </cfRule>
  </conditionalFormatting>
  <conditionalFormatting sqref="Q17">
    <cfRule type="cellIs" dxfId="46" priority="26" operator="equal">
      <formula>#REF!</formula>
    </cfRule>
    <cfRule type="cellIs" dxfId="45" priority="27" operator="equal">
      <formula>#REF!</formula>
    </cfRule>
  </conditionalFormatting>
  <conditionalFormatting sqref="Q18">
    <cfRule type="cellIs" dxfId="44" priority="21" operator="equal">
      <formula>#REF!</formula>
    </cfRule>
  </conditionalFormatting>
  <conditionalFormatting sqref="Q18">
    <cfRule type="cellIs" dxfId="43" priority="22" operator="equal">
      <formula>#REF!</formula>
    </cfRule>
    <cfRule type="cellIs" dxfId="42" priority="23" operator="equal">
      <formula>#REF!</formula>
    </cfRule>
  </conditionalFormatting>
  <conditionalFormatting sqref="Q19">
    <cfRule type="cellIs" dxfId="41" priority="17" operator="equal">
      <formula>#REF!</formula>
    </cfRule>
  </conditionalFormatting>
  <conditionalFormatting sqref="Q19">
    <cfRule type="cellIs" dxfId="40" priority="18" operator="equal">
      <formula>#REF!</formula>
    </cfRule>
    <cfRule type="cellIs" dxfId="39" priority="19" operator="equal">
      <formula>#REF!</formula>
    </cfRule>
  </conditionalFormatting>
  <conditionalFormatting sqref="Q33">
    <cfRule type="cellIs" dxfId="38" priority="13" operator="equal">
      <formula>#REF!</formula>
    </cfRule>
  </conditionalFormatting>
  <conditionalFormatting sqref="Q33">
    <cfRule type="cellIs" dxfId="37" priority="14" operator="equal">
      <formula>#REF!</formula>
    </cfRule>
    <cfRule type="cellIs" dxfId="36" priority="15" operator="equal">
      <formula>#REF!</formula>
    </cfRule>
  </conditionalFormatting>
  <conditionalFormatting sqref="Q20">
    <cfRule type="cellIs" dxfId="35" priority="5" operator="equal">
      <formula>#REF!</formula>
    </cfRule>
  </conditionalFormatting>
  <conditionalFormatting sqref="Q20">
    <cfRule type="cellIs" dxfId="34" priority="6" operator="equal">
      <formula>#REF!</formula>
    </cfRule>
    <cfRule type="cellIs" dxfId="33" priority="7" operator="equal">
      <formula>#REF!</formula>
    </cfRule>
  </conditionalFormatting>
  <conditionalFormatting sqref="Q7:Q9">
    <cfRule type="cellIs" dxfId="32" priority="1" operator="equal">
      <formula>#REF!</formula>
    </cfRule>
  </conditionalFormatting>
  <conditionalFormatting sqref="Q7:Q9">
    <cfRule type="cellIs" dxfId="31" priority="2" operator="equal">
      <formula>#REF!</formula>
    </cfRule>
    <cfRule type="cellIs" dxfId="30" priority="3" operator="equal">
      <formula>#REF!</formula>
    </cfRule>
  </conditionalFormatting>
  <hyperlinks>
    <hyperlink ref="G8" r:id="rId1" display="http://www.cajaviviendapopular.gov.co/?q=content/transparencia"/>
    <hyperlink ref="G9" r:id="rId2" display="http://www.cajaviviendapopular.gov.co/?q=content/transparencia"/>
    <hyperlink ref="G12" r:id="rId3" display="http://www.cajaviviendapopular.gov.co/?q=content/transparencia"/>
    <hyperlink ref="G13" r:id="rId4" display="http://www.cajaviviendapopular.gov.co/?q=content/transparencia"/>
    <hyperlink ref="G15" r:id="rId5" display="http://www.cajaviviendapopular.gov.co/?q=content/transparencia"/>
    <hyperlink ref="G24" r:id="rId6" display="http://www.cajaviviendapopular.gov.co/?q=content/transparencia_x000a__x000a_10.4 Esquema de públicación de información"/>
    <hyperlink ref="N18" r:id="rId7"/>
    <hyperlink ref="N9" r:id="rId8"/>
    <hyperlink ref="N11" r:id="rId9"/>
    <hyperlink ref="N8" r:id="rId10" display="https://www.cajaviviendapopular.gov.co/?q=transparencia-0_x000a__x000a_Matriz de cumplimiento de la Ley 1712 en custodia de Oficina de Asesoria de Planeación"/>
    <hyperlink ref="N10" r:id="rId11" location="concertaci-n-acuerdos-de-gesti-n-2019"/>
    <hyperlink ref="N24" r:id="rId12" location="10-instrumentos-de-gesti-n-de-informaci-n-p-blica _x000a__x000a_en 10.4 Esquema de publicación de información"/>
    <hyperlink ref="N13" r:id="rId13"/>
    <hyperlink ref="N15" r:id="rId14"/>
    <hyperlink ref="N27" r:id="rId15" location="overlay-context=tr%25C3%25A1mites-ante-la-caja-de-la-vivienda-popular%3Fq%3Dtr%25C3%25A1mites-ante-la-caja-de-la-vivienda-popular" display="https://www.cajaviviendapopular.gov.co/?q=tr%C3%A1mites-ante-la-caja-de-la-vivienda-popular - overlay-context=tr%25C3%25A1mites-ante-la-caja-de-la-vivienda-popular%3Fq%3Dtr%25C3%25A1mites-ante-la-caja-de-la-vivienda-popular"/>
  </hyperlinks>
  <pageMargins left="0.7" right="0.7" top="0.75" bottom="0.75" header="0.3" footer="0.3"/>
  <pageSetup scale="20" orientation="portrait" r:id="rId16"/>
  <extLst>
    <ext xmlns:x14="http://schemas.microsoft.com/office/spreadsheetml/2009/9/main" uri="{78C0D931-6437-407d-A8EE-F0AAD7539E65}">
      <x14:conditionalFormattings>
        <x14:conditionalFormatting xmlns:xm="http://schemas.microsoft.com/office/excel/2006/main">
          <x14:cfRule type="containsText" priority="112" operator="containsText" id="{9E7B599D-F354-4AD6-8B45-20B91671C247}">
            <xm:f>NOT(ISERROR(SEARCH(#REF!,Q35)))</xm:f>
            <xm:f>#REF!</xm:f>
            <x14:dxf>
              <fill>
                <patternFill>
                  <bgColor rgb="FFFF0000"/>
                </patternFill>
              </fill>
            </x14:dxf>
          </x14:cfRule>
          <xm:sqref>Q35</xm:sqref>
        </x14:conditionalFormatting>
        <x14:conditionalFormatting xmlns:xm="http://schemas.microsoft.com/office/excel/2006/main">
          <x14:cfRule type="containsText" priority="88" operator="containsText" id="{1851168A-1EC1-414E-990C-0D38CAD7A822}">
            <xm:f>NOT(ISERROR(SEARCH(#REF!,Q14)))</xm:f>
            <xm:f>#REF!</xm:f>
            <x14:dxf>
              <fill>
                <patternFill>
                  <bgColor rgb="FFFF0000"/>
                </patternFill>
              </fill>
            </x14:dxf>
          </x14:cfRule>
          <xm:sqref>Q14</xm:sqref>
        </x14:conditionalFormatting>
        <x14:conditionalFormatting xmlns:xm="http://schemas.microsoft.com/office/excel/2006/main">
          <x14:cfRule type="containsText" priority="32" operator="containsText" id="{9E7F08D6-71DB-47DE-A57C-BE95DF669B6E}">
            <xm:f>NOT(ISERROR(SEARCH(#REF!,Q21)))</xm:f>
            <xm:f>#REF!</xm:f>
            <x14:dxf>
              <fill>
                <patternFill>
                  <bgColor rgb="FFFF0000"/>
                </patternFill>
              </fill>
            </x14:dxf>
          </x14:cfRule>
          <xm:sqref>Q21</xm:sqref>
        </x14:conditionalFormatting>
        <x14:conditionalFormatting xmlns:xm="http://schemas.microsoft.com/office/excel/2006/main">
          <x14:cfRule type="containsText" priority="28" operator="containsText" id="{816414E0-0157-48F0-81EB-18C674401C82}">
            <xm:f>NOT(ISERROR(SEARCH(#REF!,Q17)))</xm:f>
            <xm:f>#REF!</xm:f>
            <x14:dxf>
              <fill>
                <patternFill>
                  <bgColor rgb="FFFF0000"/>
                </patternFill>
              </fill>
            </x14:dxf>
          </x14:cfRule>
          <xm:sqref>Q17</xm:sqref>
        </x14:conditionalFormatting>
        <x14:conditionalFormatting xmlns:xm="http://schemas.microsoft.com/office/excel/2006/main">
          <x14:cfRule type="containsText" priority="24" operator="containsText" id="{38FA2808-AC22-4B30-BCB9-94F67C115105}">
            <xm:f>NOT(ISERROR(SEARCH(#REF!,Q18)))</xm:f>
            <xm:f>#REF!</xm:f>
            <x14:dxf>
              <fill>
                <patternFill>
                  <bgColor rgb="FFFF0000"/>
                </patternFill>
              </fill>
            </x14:dxf>
          </x14:cfRule>
          <xm:sqref>Q18</xm:sqref>
        </x14:conditionalFormatting>
        <x14:conditionalFormatting xmlns:xm="http://schemas.microsoft.com/office/excel/2006/main">
          <x14:cfRule type="containsText" priority="20" operator="containsText" id="{44610477-E5BF-41DC-A0A4-86B5400F2723}">
            <xm:f>NOT(ISERROR(SEARCH(#REF!,Q19)))</xm:f>
            <xm:f>#REF!</xm:f>
            <x14:dxf>
              <fill>
                <patternFill>
                  <bgColor rgb="FFFF0000"/>
                </patternFill>
              </fill>
            </x14:dxf>
          </x14:cfRule>
          <xm:sqref>Q19</xm:sqref>
        </x14:conditionalFormatting>
        <x14:conditionalFormatting xmlns:xm="http://schemas.microsoft.com/office/excel/2006/main">
          <x14:cfRule type="containsText" priority="16" operator="containsText" id="{90FDD783-ADAD-4D8E-BB31-0E6B063DF8B1}">
            <xm:f>NOT(ISERROR(SEARCH(#REF!,Q33)))</xm:f>
            <xm:f>#REF!</xm:f>
            <x14:dxf>
              <fill>
                <patternFill>
                  <bgColor rgb="FFFF0000"/>
                </patternFill>
              </fill>
            </x14:dxf>
          </x14:cfRule>
          <xm:sqref>Q33</xm:sqref>
        </x14:conditionalFormatting>
        <x14:conditionalFormatting xmlns:xm="http://schemas.microsoft.com/office/excel/2006/main">
          <x14:cfRule type="containsText" priority="8" operator="containsText" id="{BDF51010-F0BC-408C-8683-66CAC9131A50}">
            <xm:f>NOT(ISERROR(SEARCH(#REF!,Q20)))</xm:f>
            <xm:f>#REF!</xm:f>
            <x14:dxf>
              <fill>
                <patternFill>
                  <bgColor rgb="FFFF0000"/>
                </patternFill>
              </fill>
            </x14:dxf>
          </x14:cfRule>
          <xm:sqref>Q20</xm:sqref>
        </x14:conditionalFormatting>
        <x14:conditionalFormatting xmlns:xm="http://schemas.microsoft.com/office/excel/2006/main">
          <x14:cfRule type="containsText" priority="4" operator="containsText" id="{1CF64667-30BE-425C-BE41-548ED6EAADCF}">
            <xm:f>NOT(ISERROR(SEARCH(#REF!,Q7)))</xm:f>
            <xm:f>#REF!</xm:f>
            <x14:dxf>
              <fill>
                <patternFill>
                  <bgColor rgb="FFFF0000"/>
                </patternFill>
              </fill>
            </x14:dxf>
          </x14:cfRule>
          <xm:sqref>Q7:Q9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Resultados PAAC</vt:lpstr>
      <vt:lpstr>Resultados Comp . pro</vt:lpstr>
      <vt:lpstr>mapa de riesgos</vt:lpstr>
      <vt:lpstr>1,1  Est. gest riesgo</vt:lpstr>
      <vt:lpstr>2,1 est rac tramites</vt:lpstr>
      <vt:lpstr>2. ANTITRAMITES</vt:lpstr>
      <vt:lpstr>3. RENDICION DE CUENTAS</vt:lpstr>
      <vt:lpstr>4. ATENCION AL CIUDADANO</vt:lpstr>
      <vt:lpstr>5. TRANSPARENCIA </vt:lpstr>
      <vt:lpstr>6. INICIATIVAS</vt:lpstr>
      <vt:lpstr>7. CODIGO DE INTEGRIDAD</vt:lpstr>
      <vt:lpstr>CONTROL DE CAMBIOS REGISTROS </vt:lpstr>
      <vt:lpstr>'Resultados PAAC'!_Hlk514259072</vt:lpstr>
      <vt:lpstr>'4. ATENCION AL CIUDADANO'!Área_de_impresión</vt:lpstr>
      <vt:lpstr>'7. CODIGO DE INTEGRIDAD'!Área_de_impresión</vt:lpstr>
      <vt:lpstr>'Resultados Comp . pro'!Área_de_impresión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Nubia Cristina Mejia Perez</dc:creator>
  <cp:lastModifiedBy>Angelo Maurizio Diaz Rodriguez</cp:lastModifiedBy>
  <cp:lastPrinted>2019-09-12T22:26:52Z</cp:lastPrinted>
  <dcterms:created xsi:type="dcterms:W3CDTF">2017-01-16T23:14:16Z</dcterms:created>
  <dcterms:modified xsi:type="dcterms:W3CDTF">2020-01-17T20:25:49Z</dcterms:modified>
</cp:coreProperties>
</file>