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320" tabRatio="772"/>
  </bookViews>
  <sheets>
    <sheet name="Resultados PAAC" sheetId="11" r:id="rId1"/>
    <sheet name="Resultados Comp . pro" sheetId="10" r:id="rId2"/>
    <sheet name="1,1  Est. gest riesgo" sheetId="1" r:id="rId3"/>
    <sheet name="2,1 est rac tramites" sheetId="2" r:id="rId4"/>
    <sheet name="2. ANTITRAMITES" sheetId="3" r:id="rId5"/>
    <sheet name="3. RENDICION DE CUENTAS" sheetId="4" r:id="rId6"/>
    <sheet name="4. ATENCION AL CIUDADANO" sheetId="5" r:id="rId7"/>
    <sheet name="5. TRANSPARENCIA " sheetId="6" r:id="rId8"/>
    <sheet name="6. INICIATIVAS" sheetId="7" r:id="rId9"/>
    <sheet name="7. CODIGO DE INTEGRIDAD" sheetId="8" r:id="rId10"/>
    <sheet name="CONTROL DE CAMBIOS REGISTROS " sheetId="9" r:id="rId11"/>
  </sheets>
  <externalReferences>
    <externalReference r:id="rId12"/>
    <externalReference r:id="rId13"/>
    <externalReference r:id="rId14"/>
    <externalReference r:id="rId15"/>
    <externalReference r:id="rId16"/>
  </externalReferences>
  <definedNames>
    <definedName name="_xlnm._FilterDatabase" localSheetId="2" hidden="1">'1,1  Est. gest riesgo'!$A$8:$K$31</definedName>
    <definedName name="_xlnm._FilterDatabase" localSheetId="4" hidden="1">'2. ANTITRAMITES'!$A$6:$AL$8</definedName>
    <definedName name="_xlnm._FilterDatabase" localSheetId="5" hidden="1">'3. RENDICION DE CUENTAS'!$A$4:$P$29</definedName>
    <definedName name="_xlnm._FilterDatabase" localSheetId="6" hidden="1">'4. ATENCION AL CIUDADANO'!$A$6:$P$21</definedName>
    <definedName name="_xlnm._FilterDatabase" localSheetId="7" hidden="1">'5. TRANSPARENCIA '!$A$5:$Q$36</definedName>
    <definedName name="_xlnm._FilterDatabase" localSheetId="8" hidden="1">'6. INICIATIVAS'!$A$5:$P$10</definedName>
    <definedName name="_xlnm._FilterDatabase" localSheetId="9" hidden="1">'7. CODIGO DE INTEGRIDAD'!$A$6:$M$14</definedName>
    <definedName name="_Hlk514259072" localSheetId="0">'Resultados PAAC'!$E$7</definedName>
    <definedName name="_xlnm.Print_Area" localSheetId="6">'4. ATENCION AL CIUDADANO'!$A$1:$P$21</definedName>
    <definedName name="_xlnm.Print_Area" localSheetId="9">'7. CODIGO DE INTEGRIDAD'!$A$1:$M$14</definedName>
    <definedName name="Clasificacion" localSheetId="6">#REF!</definedName>
    <definedName name="Clasificacion" localSheetId="7">#REF!</definedName>
    <definedName name="Clasificacion" localSheetId="1">#REF!</definedName>
    <definedName name="Clasificacion" localSheetId="0">#REF!</definedName>
    <definedName name="Clasificacion">#REF!</definedName>
    <definedName name="departamentos">[1]TABLA!$D$2:$D$36</definedName>
    <definedName name="DI" localSheetId="6">[2]INFORMACIÓN!#REF!</definedName>
    <definedName name="DI" localSheetId="7">[3]INFORMACIÓN!#REF!</definedName>
    <definedName name="DI" localSheetId="1">[4]INFORMACIÓN!#REF!</definedName>
    <definedName name="DI" localSheetId="0">[4]INFORMACIÓN!#REF!</definedName>
    <definedName name="DI">[5]INFORMACIÓN!#REF!</definedName>
    <definedName name="lista" localSheetId="8">#REF!</definedName>
    <definedName name="lista" localSheetId="9">#REF!</definedName>
    <definedName name="lista" localSheetId="1">#REF!</definedName>
    <definedName name="lista" localSheetId="0">#REF!</definedName>
    <definedName name="lista">#REF!</definedName>
    <definedName name="nivel">[1]TABLA!$C$2:$C$3</definedName>
    <definedName name="orden">[1]TABLA!$A$3:$A$4</definedName>
    <definedName name="Procesos" localSheetId="6">#REF!</definedName>
    <definedName name="Procesos" localSheetId="7">#REF!</definedName>
    <definedName name="Procesos" localSheetId="1">#REF!</definedName>
    <definedName name="Procesos" localSheetId="0">#REF!</definedName>
    <definedName name="Procesos">#REF!</definedName>
    <definedName name="sector">[1]TABLA!$B$2:$B$26</definedName>
    <definedName name="Tipos">[1]TABLA!$G$2:$G$4</definedName>
    <definedName name="vigencias">[1]TABLA!$E$2:$E$7</definedName>
  </definedNames>
  <calcPr calcId="145621"/>
</workbook>
</file>

<file path=xl/calcChain.xml><?xml version="1.0" encoding="utf-8"?>
<calcChain xmlns="http://schemas.openxmlformats.org/spreadsheetml/2006/main">
  <c r="D14" i="11" l="1"/>
  <c r="D13" i="11" l="1"/>
  <c r="D12" i="11"/>
  <c r="D11" i="11"/>
  <c r="D10" i="11"/>
  <c r="D9" i="11"/>
  <c r="D8" i="11"/>
  <c r="D7" i="11"/>
  <c r="D5" i="11"/>
  <c r="J15" i="10"/>
  <c r="J5" i="10"/>
  <c r="I5" i="10"/>
  <c r="I8" i="10"/>
  <c r="H13" i="10"/>
  <c r="H15" i="10"/>
  <c r="H12" i="10"/>
  <c r="H14" i="10"/>
  <c r="H11" i="10"/>
  <c r="H5" i="10"/>
  <c r="H4" i="10"/>
  <c r="H16" i="10"/>
  <c r="H17" i="10"/>
  <c r="H19" i="10"/>
  <c r="G11" i="10" l="1"/>
  <c r="G16" i="10"/>
  <c r="G5" i="10" l="1"/>
  <c r="G19" i="10"/>
  <c r="F19" i="10"/>
  <c r="F13" i="10"/>
  <c r="F11" i="10"/>
  <c r="F10" i="10"/>
  <c r="F9" i="10"/>
  <c r="F8" i="10"/>
  <c r="F7" i="10"/>
  <c r="F5" i="10"/>
  <c r="F4" i="10"/>
  <c r="B18" i="10"/>
  <c r="B17" i="10"/>
  <c r="B16" i="10"/>
  <c r="B15" i="10"/>
  <c r="B14" i="10"/>
  <c r="B13" i="10"/>
  <c r="B12" i="10"/>
  <c r="B11" i="10"/>
  <c r="B10" i="10"/>
  <c r="B9" i="10"/>
  <c r="B8" i="10"/>
  <c r="B7" i="10"/>
  <c r="B6" i="10"/>
  <c r="B19" i="10"/>
  <c r="B5" i="10"/>
  <c r="B4" i="10"/>
  <c r="C14" i="11" l="1"/>
  <c r="B14" i="11"/>
  <c r="M14" i="8" l="1"/>
  <c r="M13" i="8"/>
  <c r="M12" i="8"/>
  <c r="M10" i="8"/>
  <c r="Q36" i="6"/>
  <c r="M33" i="6"/>
  <c r="M30" i="6"/>
  <c r="M22" i="6"/>
  <c r="L18" i="5"/>
  <c r="L16" i="5"/>
  <c r="L13" i="5"/>
  <c r="L11" i="5"/>
  <c r="L9" i="5"/>
  <c r="P23" i="4"/>
  <c r="P15" i="4"/>
  <c r="P14" i="4"/>
  <c r="P9" i="4"/>
</calcChain>
</file>

<file path=xl/comments1.xml><?xml version="1.0" encoding="utf-8"?>
<comments xmlns="http://schemas.openxmlformats.org/spreadsheetml/2006/main">
  <authors>
    <author>Claudia Marcela García</author>
  </authors>
  <commentList>
    <comment ref="F1" author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text>
        <r>
          <rPr>
            <b/>
            <sz val="9"/>
            <color indexed="81"/>
            <rFont val="Tahoma"/>
            <family val="2"/>
          </rPr>
          <t>portátil: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<sst xmlns="http://schemas.openxmlformats.org/spreadsheetml/2006/main" count="1206" uniqueCount="733">
  <si>
    <t>COMPONENTE/
SUBCOMPONENTE</t>
  </si>
  <si>
    <t xml:space="preserve">ACTIVIDAD </t>
  </si>
  <si>
    <t>RESPONSABLE</t>
  </si>
  <si>
    <t>META/PRODUCTO</t>
  </si>
  <si>
    <t>Consulta y Divulgación</t>
  </si>
  <si>
    <t>Seguimiento</t>
  </si>
  <si>
    <t>Oficina de Control Interno</t>
  </si>
  <si>
    <t xml:space="preserve">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t>
  </si>
  <si>
    <t>Socialización</t>
  </si>
  <si>
    <t xml:space="preserve">Publicación </t>
  </si>
  <si>
    <t xml:space="preserve"> Monitoreo</t>
  </si>
  <si>
    <t xml:space="preserve">Seguimiento </t>
  </si>
  <si>
    <t>Elaboración</t>
  </si>
  <si>
    <t>Oficina Asesora de Planeación</t>
  </si>
  <si>
    <t>Oficina Asesora de Planeación
Oficina Asesora de Comunicaciones</t>
  </si>
  <si>
    <t xml:space="preserve">
Oficina de Control Interno
</t>
  </si>
  <si>
    <t>Los diez (10) primeros días hábiles del mes de mayo - Con corte a 30 de abril
Los diez (10) primeros días hábiles del mes de septiembre - Con corte al 31 de agosto.
Los diez (10) primeros días hábiles del mes de enero de 2019 - Con corte al 31 de diciembre de 2018</t>
  </si>
  <si>
    <t>Monitoreo y Revisión</t>
  </si>
  <si>
    <t>Gestionar tratamiento para los riesgos en los cuales la evaluación de la solidez de los controles, requiera establecer un plan de acción, de acuerdo con la Guía para la Adminsitración de Riesgo.</t>
  </si>
  <si>
    <t xml:space="preserve">CAJA DE LA VIVIENDA POPULAR </t>
  </si>
  <si>
    <t xml:space="preserve">Una (1)  jornada de sensibilización a los enlaces de los procesos de la entidad. </t>
  </si>
  <si>
    <t>Oficina Asesora de Planeación 
Oficina Asesora de Comunicaciones</t>
  </si>
  <si>
    <t xml:space="preserve">Difusión Masiva </t>
  </si>
  <si>
    <t xml:space="preserve">Política de Administración del Riesgo </t>
  </si>
  <si>
    <t>EVIDENCIAS</t>
  </si>
  <si>
    <t>https://mail.google.com/mail/u/0/#advanced-search/subject=RIESGOS&amp;subset=all&amp;has=comunicaciones%40cajaviviendapopular.gov.co&amp;within=1d&amp;sizeoperator=s_sl&amp;sizeunit=s_smb&amp;query=subject%3ARIESGOS+comunicaciones%40cajaviviendapopular.gov.co/QgrcJHsBqKrdTdhKKDQcxMHZhfHkvQvwZBB</t>
  </si>
  <si>
    <t>Oficina Asesora de Planeación 
Con Apoyo de Transparencia por Colombia - Presidencia</t>
  </si>
  <si>
    <t>https://mail.google.com/mail/u/0/#advanced-search/subject=RIESGOS&amp;subset=all&amp;has=comunicaciones%40cajaviviendapopular.gov.co&amp;within=1d&amp;sizeoperator=s_sl&amp;sizeunit=s_smb&amp;query=subject%3ARIESGOS+comunicaciones%40cajaviviendapopular.gov.co/FMfcgxwBVWJSBHmmzKKJqbSHnbHkBBSB</t>
  </si>
  <si>
    <t>https://mail.google.com/mail/u/0/#search/in%3Asent+marthaortega%40presidencia.gov.co/QgrcJHrhwLdSwmckRZZXfSmGhCTPtMBJVpB</t>
  </si>
  <si>
    <t>Enero 9 - 2019</t>
  </si>
  <si>
    <t>Enero 10 -  2019</t>
  </si>
  <si>
    <t xml:space="preserve">Sensibilizar a los funcionarios de la CVP sobre los riesgos de la entidad mediante la divulgación por correo Instuitucional  </t>
  </si>
  <si>
    <t>Sensibilización Administración del riesgo</t>
  </si>
  <si>
    <t>Responsables de procesos y Oficina Asesora de Planeación .</t>
  </si>
  <si>
    <t>Responsables de proceso
Oficina Asesora de Planeación</t>
  </si>
  <si>
    <t>Enero 7 -  2019</t>
  </si>
  <si>
    <t xml:space="preserve">Tres (3) mesas de trabajo para ajustar las herramientas correspondientes. </t>
  </si>
  <si>
    <t xml:space="preserve">Seguimiento efectuado, con reporte cuatrimestral.  </t>
  </si>
  <si>
    <t>Enero 29 - 2019</t>
  </si>
  <si>
    <t>Enero 31 -  2019</t>
  </si>
  <si>
    <t xml:space="preserve">Oficina de Control Interno </t>
  </si>
  <si>
    <t>Oficina Asesora de Planeación
Responsables de Procesos</t>
  </si>
  <si>
    <t>Enero 29 - 2019
Enero 31 - 2019</t>
  </si>
  <si>
    <t>FECHA</t>
  </si>
  <si>
    <t>Enero 31 -  2019
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Acorde a la Necesidad</t>
  </si>
  <si>
    <t xml:space="preserve">Tres (3) reportes cuatrimestrales
Uno (1) con corte a 30 de Abril
Uno (1) con corte a 31 de Agosto
Uno (1) con corte a 31 de Diciembre </t>
  </si>
  <si>
    <t>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t>
  </si>
  <si>
    <t>Enero 31 - 2019</t>
  </si>
  <si>
    <t>Actualizar las Fichas de la Gestión del Riesgo,  para el fortalecimiento de los controles de los Procesos de la Entidad.</t>
  </si>
  <si>
    <t xml:space="preserve">Política de Administración del Riesgo ajustada y socializada </t>
  </si>
  <si>
    <t>Generar Informe 
Acompañar al responsable del proceso en la revisión/actualizacion de la matriz en caso de ser necesario.</t>
  </si>
  <si>
    <t>https://www.cajaviviendapopular.gov.co/?q=matriz-de-riesgos-plan-anticorrupci%C3%B3n-y-atenci%C3%B3n-al-ciudadano</t>
  </si>
  <si>
    <t>Seguimiento publicado en la página web de la entidad - Informe.</t>
  </si>
  <si>
    <t xml:space="preserve">ESTRATEGIA DE LA ADMINISTRACIÓN DEL RIESGO </t>
  </si>
  <si>
    <t xml:space="preserve">Versión: 1 </t>
  </si>
  <si>
    <t>Realización del Ajuste de la Política de Administración del Riesgo de la Caja de la Vivienda Popular</t>
  </si>
  <si>
    <t xml:space="preserve">Procedimiento Actualizado </t>
  </si>
  <si>
    <t xml:space="preserve">Oficina Asesora de Planeación </t>
  </si>
  <si>
    <t>Vigente desde: 8/08/2019</t>
  </si>
  <si>
    <t xml:space="preserve">Actualización del Procedimeinto de Administración del Riesgo </t>
  </si>
  <si>
    <t xml:space="preserve">Divulgación de la Política de Administración del Riesgo a todos los Niveles de la Entidad </t>
  </si>
  <si>
    <t xml:space="preserve">Política de Administración del Riesgo socializada </t>
  </si>
  <si>
    <t>Código: 208-PLA-Ft-88</t>
  </si>
  <si>
    <t>Octubre 31 - 2019</t>
  </si>
  <si>
    <t>Septiembre 30 -  2019</t>
  </si>
  <si>
    <t>Septiembre 15- 2019</t>
  </si>
  <si>
    <t xml:space="preserve">Publicación PLAN ANTICORRUPCIÓN Y DE ATENCIÓN AL CIUDADANO 2019 </t>
  </si>
  <si>
    <t>Publicación del MAPA DE RIESGOS</t>
  </si>
  <si>
    <t xml:space="preserve"> MAPA  DE RIESGOS - PLAN ANTICORRUPCIÓN Y DE ATENCIÓN AL CIUDADANO 2019 </t>
  </si>
  <si>
    <t xml:space="preserve">MAPA  DE RIESGOS - PLAN ANTICORRUPCIÓN Y DE ATENCIÓN AL CIUDADANO 2019 </t>
  </si>
  <si>
    <t>\\10.216.160.201\calidad\30. PRESENTACIONES E INFORMES\SISTEMA INTEGRADO DE GESTIÓN\2019\MATRIZ DE RIESGO -  MAPA  DE RIESGOS - PLAN ANTICORRUPCIÓN Y DE ATENCIÓN AL CIUDADANO 2019   2019</t>
  </si>
  <si>
    <t xml:space="preserve">Construcción del  MAPA  DE RIESGOS - PLAN ANTICORRUPCIÓN Y DE ATENCIÓN AL CIUDADANO 2019 </t>
  </si>
  <si>
    <t>Actualizar la  MAPA  DE RIESGOS - PLAN ANTICORRUPCIÓN Y DE ATENCIÓN AL CIUDADANO 2019   tomando como base la Guía para la Administración de Riesgo.</t>
  </si>
  <si>
    <t>MAPA  DE RIESGOS - PLAN ANTICORRUPCIÓN Y DE ATENCIÓN AL CIUDADANO 2019   Actualizada.</t>
  </si>
  <si>
    <t>\\10.216.160.201\calidad\19. CONSOLIDADO MAPAS DE RIESGO\MAPA  DE RIESGOS -  MAPA  DE RIESGOS - PLAN ANTICORRUPCIÓN Y DE ATENCIÓN AL CIUDADANO 2019  \2019</t>
  </si>
  <si>
    <t>Proceso de consulta y divulgación realizado DE LA MAPA  DE RIESGOS - PLAN ANTICORRUPCIÓN Y DE ATENCIÓN AL CIUDADANO 2019 - PRELIMINAR.</t>
  </si>
  <si>
    <t xml:space="preserve">Publicación MAPA  DE RIESGOS - PLAN ANTICORRUPCIÓN Y DE ATENCIÓN AL CIUDADANO 2019 - FINAL </t>
  </si>
  <si>
    <t>\\10.216.160.201\calidad\19. CONSOLIDADO MAPAS DE RIESGO\MAPA  DE RIESGOS - PAAC\2019</t>
  </si>
  <si>
    <t xml:space="preserve">Generar Informe de Seguimiento MAPA  DE RIESGOS - PLAN ANTICORRUPCIÓN Y DE ATENCIÓN AL CIUDADANO 2019 </t>
  </si>
  <si>
    <t>Hacer seguimiento y evaluación al  MAPA  DE RIESGOS - PLAN ANTICORRUPCIÓN Y DE ATENCIÓN AL CIUDADANO 2019  (procesos de auditoria interna: evaluar causas, riesgos de corrupción y la efectividad de los controles incorporados en el Mapa de Riesgos de Corrupción).</t>
  </si>
  <si>
    <t xml:space="preserve"> ASPECTOS GENERALES DE LA MAPA  DE RIESGOS - PLAN ANTICORRUPCIÓN Y DE ATENCIÓN AL CIUDADANO 2019 </t>
  </si>
  <si>
    <t>Elaborar y Consolidar el  MAPA  DE RIESGOS - PLAN ANTICORRUPCIÓN Y DE ATENCIÓN AL CIUDADANO 2019   2019 y las versiones necesarias en la vigencia</t>
  </si>
  <si>
    <t xml:space="preserve">MAPA  DE RIESGOS - PLAN ANTICORRUPCIÓN Y DE ATENCIÓN AL CIUDADANO 2019  </t>
  </si>
  <si>
    <t>\\10.216.160.201\calidad\19. CONSOLIDADO MAPAS DE RIESGO\MAPA  DE RIESGOS - PAAC\2019\MAPA  DE RIESGOS - PAAC PRELIMINAR</t>
  </si>
  <si>
    <t>Mesas de trabajo con delegados de todas las áreas para la elaboración del   MAPA  DE RIESGOS - PLAN ANTICORRUPCIÓN Y DE ATENCIÓN AL CIUDADANO 2019  
Publicación del Proyecto  MAPA  DE RIESGOS - PLAN ANTICORRUPCIÓN Y DE ATENCIÓN AL CIUDADANO 2019   en página WEB e Intranet</t>
  </si>
  <si>
    <t xml:space="preserve">Publicar el  MAPA  DE RIESGOS - PLAN ANTICORRUPCIÓN Y DE ATENCIÓN AL CIUDADANO 2019   y sus respectivas versiones  </t>
  </si>
  <si>
    <t xml:space="preserve">MAPA  DE RIESGOS - PLAN ANTICORRUPCIÓN Y DE ATENCIÓN AL CIUDADANO 2019: 
Versión Preliminar: Publicado el 29 de enero -  2019
Versión Final: Publicado el 31 de enero -  2019
Versiones  MAPA  DE RIESGOS - PLAN ANTICORRUPCIÓN Y DE ATENCIÓN AL CIUDADANO 2019: Acorde a la necesidad de los responsables de Procesos, se efectuará la  actualización. </t>
  </si>
  <si>
    <t>MAPA  DE RIESGOS - PLAN ANTICORRUPCIÓN Y DE ATENCIÓN AL CIUDADANO 2019, publicada en la página WEB</t>
  </si>
  <si>
    <t>Octubre 15 - 2019</t>
  </si>
  <si>
    <t>Publicar el  MAPA  DE RIESGOS ajustado acorde a la Guia de Administración del Riesgos - versión 4 de octubre 2018.</t>
  </si>
  <si>
    <t>Publicar el  PLAN ANTICORRUPCIÓN Y DE ATENCIÓN AL CIUDADANO Vigencia - 2019, ajustada acorde a la Guia de Administración del Riesgos - versión 4 de octubre 2018.</t>
  </si>
  <si>
    <t xml:space="preserve">Publicar el  MAPA  DE RIESGOS - PLAN ANTICORRUPCIÓN Y DE ATENCIÓN AL CIUDADANO Vigencia - 2019  </t>
  </si>
  <si>
    <t>Realizar el proceso de consulta y divulgación con actores internos y externos, previo a la publicación del  MAPA  DE RIESGOS - PLAN ANTICORRUPCIÓN Y DE ATENCIÓN AL CIUDADANO 2019  .</t>
  </si>
  <si>
    <t xml:space="preserve">Realizar seguimiento al  MAPA  DE RIESGOS - PLAN ANTICORRUPCIÓN Y DE ATENCIÓN AL CIUDADANO 2019, efectuando el monitoreo de los controles establecidos por los responsables de procesos radicados en la Oficina Asesora de Planeación. 
</t>
  </si>
  <si>
    <t xml:space="preserve">Dar a conocer los lineamientos establecidos en el  MAPA  DE RIESGOS - PLAN ANTICORRUPCIÓN Y DE ATENCIÓN AL CIUDADANO 2019  , durante su elaboración, antes de su publicación y después de publicado </t>
  </si>
  <si>
    <t xml:space="preserve">Monitorear y evaluar las actividades contempladas en cada componente del MAPA  DE RIESGOS - PLAN ANTICORRUPCIÓN Y DE ATENCIÓN AL CIUDADANO 2019 </t>
  </si>
  <si>
    <t xml:space="preserve">Verificar la elaboración y publicación del MAPA  DE RIESGOS - PLAN ANTICORRUPCIÓN Y DE ATENCIÓN AL CIUDADANO 2019 </t>
  </si>
  <si>
    <t>Efectuar seguimiento de las actividades programadas en el MAPA  DE RIESGOS - PLAN ANTICORRUPCIÓN Y DE ATENCIÓN AL CIUDADANO 2019  y posterior a la publicación</t>
  </si>
  <si>
    <t>Septiembre 30 - 2019</t>
  </si>
  <si>
    <t xml:space="preserve">Sensibilización  </t>
  </si>
  <si>
    <t>Convocar mesas de trabajo para ajustar el Mapa de  Riesgos - Plan Anticorrupción y de Atención al Ciudadano de los 16 procesos de la entidad, a través de un proceso participativo con las diferentes dependencias de la Caja de la Vivienda Popular.</t>
  </si>
  <si>
    <t xml:space="preserve">
Actualización de las Matrices de Riesgos de cada proceso, donde se verifica y actualiza la identificación (incluir o excluir riesgos), identificación de controles, reevaluación de los riesgos y formulaciónde actividades de contigencia) 
</t>
  </si>
  <si>
    <t xml:space="preserve">Matrices de Riesgos actualizadas y publicadas en la carpeta de calidad y en la página web de la entidad. </t>
  </si>
  <si>
    <t>ANALISIS</t>
  </si>
  <si>
    <t>EVIDENCIA</t>
  </si>
  <si>
    <t>CALIFICACIÓN</t>
  </si>
  <si>
    <t>JUSTIFICACIÓN DE CALIFICACIÓN</t>
  </si>
  <si>
    <t>ESTADO</t>
  </si>
  <si>
    <t>FASES</t>
  </si>
  <si>
    <t>ACTIVIDADES</t>
  </si>
  <si>
    <t>RESPONSABLE(S)</t>
  </si>
  <si>
    <t>FECHA INICIO DE ACTIVIDADES</t>
  </si>
  <si>
    <t>FECHA FINALIZACIÓN DE ACTIVIDADES</t>
  </si>
  <si>
    <t>RESULTADO</t>
  </si>
  <si>
    <t>1. Identificación de Trámites</t>
  </si>
  <si>
    <t>Revisión de Procesos misionales y análisis normativo, con el fin de determinar si aplica como trámite u OPA (Otros Procedimientos Administrativos)</t>
  </si>
  <si>
    <t xml:space="preserve"> Oficina Asesora de Planeación - Líderes de Procesos</t>
  </si>
  <si>
    <t xml:space="preserve">Inventario de Trámites </t>
  </si>
  <si>
    <t>2. Priorización de Trámites</t>
  </si>
  <si>
    <t>Elaborar el Diagnóstico de los trámites u OPAs Diagnóstico de trámites a intervenir</t>
  </si>
  <si>
    <t>Inventario de Trámites  Priorizado</t>
  </si>
  <si>
    <t>3. Racionalización de Trámites</t>
  </si>
  <si>
    <t>Simplificación</t>
  </si>
  <si>
    <t>Estandarización</t>
  </si>
  <si>
    <t>Optimización</t>
  </si>
  <si>
    <t>Automatización (Si aplica)</t>
  </si>
  <si>
    <t>Interoperabilidad (Si aplica)</t>
  </si>
  <si>
    <t>4. Interoperabilidad</t>
  </si>
  <si>
    <t>Identificación de escenarios y aplicación del marco de interoperabilidad de GEL</t>
  </si>
  <si>
    <t>2. COMPONENTE: ESTRATEGIA ANTITRÁMITES</t>
  </si>
  <si>
    <t>FORMULACIÓN - 2019</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</si>
  <si>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</si>
  <si>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</si>
  <si>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</si>
  <si>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</si>
  <si>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</si>
  <si>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</si>
  <si>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</si>
  <si>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</si>
  <si>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</si>
  <si>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</si>
  <si>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</si>
  <si>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</si>
  <si>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</si>
  <si>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</si>
  <si>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</si>
  <si>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</si>
  <si>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</si>
  <si>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</si>
  <si>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</si>
  <si>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</si>
  <si>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</si>
  <si>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</si>
  <si>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</si>
  <si>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</si>
  <si>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</si>
  <si>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</si>
  <si>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</si>
  <si>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</si>
  <si>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</si>
  <si>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</si>
  <si>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</si>
  <si>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</si>
  <si>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</si>
  <si>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</si>
  <si>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</si>
  <si>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</si>
  <si>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</si>
  <si>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</si>
  <si>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</si>
  <si>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t>X</t>
  </si>
  <si>
    <t>El ciudadano se debe acercar a las instalaciones de la CVP, al área de Cartera para solicitar el paz y salvo que acredita que la deuda ya está condonada</t>
  </si>
  <si>
    <t>01/02/2018</t>
  </si>
  <si>
    <t>31/10/2019</t>
  </si>
  <si>
    <t>Reducción de costos y tiempos de desplazamiento de los beneficiaros deudores.</t>
  </si>
  <si>
    <t>Se enviará el paz y salvo al beneficiario deudor a través de correo electrónico o correo físico.</t>
  </si>
  <si>
    <t>Se elabora un plan de trabajo con fecha de inicio 20/02/2019 y fecha de finalización 17/06/2019, es cual se ha cumplido a la fecha</t>
  </si>
  <si>
    <t>https://www.cajaviviendapopular.gov.co/?q=tr%C3%A1mites-ante-la-caja-de-la-vivienda-popular#overlay-context=tr%25C3%25A1mites-ante-la-caja-de-la-vivienda-popular%3Fq%3Dtr%25C3%25A1mites-ante-la-caja-de-la-vivienda-popular</t>
  </si>
  <si>
    <t>EN DESARROLLO</t>
  </si>
  <si>
    <r>
      <t>Expedición de Recibos de Pagos 
(</t>
    </r>
    <r>
      <rPr>
        <b/>
        <sz val="11"/>
        <color theme="1"/>
        <rFont val="Arial"/>
        <family val="2"/>
      </rPr>
      <t>SUBDIRECCION FINANCIERA</t>
    </r>
    <r>
      <rPr>
        <sz val="11"/>
        <color theme="1"/>
        <rFont val="Arial"/>
        <family val="2"/>
      </rPr>
      <t>)</t>
    </r>
  </si>
  <si>
    <t>El ciudadano se debe acercar a las instalaciones de la CVP, al área de Cartera para solicitar el recibo de pago.</t>
  </si>
  <si>
    <t>3. COMPONENTE: RENDICIÓN DE CUENTAS</t>
  </si>
  <si>
    <t>ACCIÓN</t>
  </si>
  <si>
    <t>FECHA INICIO</t>
  </si>
  <si>
    <t>FECHA FINAL</t>
  </si>
  <si>
    <t>PRODUCTO</t>
  </si>
  <si>
    <t>DESCRIPCIÓN AVANCE</t>
  </si>
  <si>
    <t>OBSERVACIONES/
RECOMENDACIONES</t>
  </si>
  <si>
    <t>FECHA DE REPROGRAMACIÓN</t>
  </si>
  <si>
    <t>ANÁLISIS DEL ESTADO DEL PROCESO DE RENDICIÓN DE CUENTAS</t>
  </si>
  <si>
    <t>Revisión del Procedimiento 208-PLA-Pr-19 - RENDICIÓN DE CUENTAS,
PARTICIPACIÓN CIUDADANA Y CONTROL
SOCIAL</t>
  </si>
  <si>
    <t>Jefe Oficina Asesora de Planeación</t>
  </si>
  <si>
    <t xml:space="preserve">Procedimiento </t>
  </si>
  <si>
    <t xml:space="preserve">Socialización del Procedimiento 
Publicación carpeta de Calidad </t>
  </si>
  <si>
    <t>N/A</t>
  </si>
  <si>
    <t>NO INICIADO</t>
  </si>
  <si>
    <t xml:space="preserve">Revisar la Caracterización de  ciudadanos y grupos de interés,  identificando necesidades de información para la vigencia 2019
</t>
  </si>
  <si>
    <t xml:space="preserve">Responsabilidad Social 
Direcciones Misionales
Servicio al Ciudadano </t>
  </si>
  <si>
    <t>Caracterización de ciudadanos y grupos de interés</t>
  </si>
  <si>
    <t xml:space="preserve">Jefe Oficina Asesora de Planeación en conjunto con el Director (a) General </t>
  </si>
  <si>
    <t xml:space="preserve">Documento - Diagnóstico Rendición de Cuentas </t>
  </si>
  <si>
    <t xml:space="preserve">Documento socializado y publicado en la carpeta de Calidad </t>
  </si>
  <si>
    <t>ESTRATEGIA DE RENDICIÓN DE CUENTAS</t>
  </si>
  <si>
    <t>Promover escenarios o eventos de participación ciudadana entre la población beneficiada  y la entidad (Mínimo (1) escenario para la vigencia 2019).</t>
  </si>
  <si>
    <t>Director(a) de Mejoramiento de Barrios en conjunto con la Oficina Asesora de Comunicaciones</t>
  </si>
  <si>
    <t>Escenario o evento  con participación ciudadana programado</t>
  </si>
  <si>
    <t xml:space="preserve">208-PLA-FT-54  REGISTRO DE REUNIÓN </t>
  </si>
  <si>
    <t>Promover escenarios o eventos de participación ciudadana entre los(as) ciudadanos(as) y la entidad (Mínimo dos para la vigencia 2019).</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</si>
  <si>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</si>
  <si>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</si>
  <si>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</si>
  <si>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</si>
  <si>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</si>
  <si>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</si>
  <si>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208-PLA-FT-54  REGISTRO DE REUNIÓN</t>
  </si>
  <si>
    <t>Realizar seguimiento a la Estrategia de Rendición de Cuentas, formulada en la vigencia 2019.</t>
  </si>
  <si>
    <t xml:space="preserve">Oficina Asesora de Planeación y Oficina Asesora de Comunicaciones </t>
  </si>
  <si>
    <t>Herramienta de Seguimiento</t>
  </si>
  <si>
    <t>Avance con porcentaje</t>
  </si>
  <si>
    <t>IMPLEMENTACIÓN Y DESARROLLO DE LA ESTRATEGIA</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</si>
  <si>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</si>
  <si>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Informe de Gestión Vigencias 2018</t>
  </si>
  <si>
    <t>Publicación y Divulgación del Informe de Gestión Vigencias 2018</t>
  </si>
  <si>
    <t>https://www.cajaviviendapopular.gov.co/?q=Nosotros/Informes/informe-de-ejecucion-del-presupuesto-de-gastos-e-inversiones</t>
  </si>
  <si>
    <t>Esta actividad es mensual, se debe realizar durante la vigencia.</t>
  </si>
  <si>
    <t xml:space="preserve">Generar información de calidad y en lenguaje comprensible antes, durante y pos Rendición de Cuentas </t>
  </si>
  <si>
    <t>Comunicaciones</t>
  </si>
  <si>
    <t xml:space="preserve">Informe de desarrollo estrategia de comunicaciones </t>
  </si>
  <si>
    <t>Publicaciones en medios, piezas impresas, digitales, audiovisuales publicadas y elaboradas</t>
  </si>
  <si>
    <t>https://www.cajaviviendapopular.gov.co/?q=Nosotros/Informes/rendicion-de-cuentas</t>
  </si>
  <si>
    <t>Se ejecutó la actividad programada</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</si>
  <si>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</si>
  <si>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</si>
  <si>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</si>
  <si>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 xml:space="preserve">Subdirección Financiera 
</t>
  </si>
  <si>
    <t xml:space="preserve">Informe de Ejecución Presupuestal </t>
  </si>
  <si>
    <t xml:space="preserve">Informe de Ejecución Presupuestal Publicación </t>
  </si>
  <si>
    <t>Definir los criterios para presentación de los resultados en los aspectos técnicos, financieros y sociales en la Rendición de Cuentas</t>
  </si>
  <si>
    <t xml:space="preserve">Documento </t>
  </si>
  <si>
    <t xml:space="preserve">Presentación para la Rendición de Cuentas
Imágenes y publicidad, por los diferentes canales de comunicación de la entidad y Redes sociales. </t>
  </si>
  <si>
    <t>Se evidenció que se realizó reunión de planeación de rendición de cuentas el día 13 de marzo de 2019, adicionalmente se realizó presentación con cronograma de rendición de cuentas.</t>
  </si>
  <si>
    <t>https://www.cajaviviendapopular.gov.co/sites/default/files/Estrategia%20RdC%20CVP%202018%20v2.pdf</t>
  </si>
  <si>
    <t>Definir los criterios para presentación de los resultados en los aspectos técnicos, financieros y sociales en la rendición de cuentas</t>
  </si>
  <si>
    <t xml:space="preserve">Director(a) de Reasentamientos </t>
  </si>
  <si>
    <t>Realizar  tres (3) Acuerdos de Sostenibilidad</t>
  </si>
  <si>
    <t xml:space="preserve">Director(a) de Mejoramiento de Barrios </t>
  </si>
  <si>
    <t>Acuerdo de Sostenibilidad con la Comunidad</t>
  </si>
  <si>
    <t xml:space="preserve"> 208-MB-Ft-28 ACUERDO DE SOSTENIBILIDAD</t>
  </si>
  <si>
    <t>EVALUACIÓN A LA RENDICIÓN DE CUENTAS</t>
  </si>
  <si>
    <t xml:space="preserve">Evaluar veinte (3) escenarios o eventos de participación ciudadana </t>
  </si>
  <si>
    <t>Encuesta de satisfacción del evento o escenario  realizada</t>
  </si>
  <si>
    <t>208-PLA-Ft-58 Evaluación encuentro con la Ciudadanía y/o rendición de cuentas.</t>
  </si>
  <si>
    <t xml:space="preserve">Evaluar los escenarios o eventos de participación ciudadana a través de los(as) ciudadanos(as) </t>
  </si>
  <si>
    <t>Director(a) de Urbanizaciones y Titulación</t>
  </si>
  <si>
    <t>Inmediata (una vez finalice el escenario o evento de participación ciudadana)</t>
  </si>
  <si>
    <t>208-PLA-FT-54  REGISTRO DE REUNIÓN v1
208-SADM-Ft-43 LISTADO DE ASISTENCIA</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</si>
  <si>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</si>
  <si>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</si>
  <si>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</si>
  <si>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</si>
  <si>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208-SADM-Ft-105 INFORME CAJA DE LA VIVIENDA POPULAR</t>
  </si>
  <si>
    <t>memorando 2019IE5983 del 30 de abril 2019</t>
  </si>
  <si>
    <t>Evaluar los escenarios o eventos de participación ciudadana a través de los(as) ciudadanos(as), mínimo cuatro (4) foros de cierre durante el periodo</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</si>
  <si>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</si>
  <si>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</si>
  <si>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Evaluar  las jornadas de socialización del proceso de asistencia técnica, entrega de licencias de construcción y/o actos de reconocimiento o eventos de participación ciudadana a través de los(as) ciudadanos(as).</t>
  </si>
  <si>
    <t>Director(a) de Mejoramiento de Vivienda</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</si>
  <si>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</si>
  <si>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</si>
  <si>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 xml:space="preserve">Informe de los  resultados de todas las acciones de la Rendición de Cuentas: 
Documento memoria, publicados y divulgados para conocimiento de la ciudadanía. </t>
  </si>
  <si>
    <t xml:space="preserve">Procedimiento de Rendición de Cuentas </t>
  </si>
  <si>
    <t xml:space="preserve">Informe </t>
  </si>
  <si>
    <t>https://www.cajaviviendapopular.gov.co/?q=Nosotros/Informes/rendicion-de-cuentas
\\10.216.160.201\calidad\1. PROCESO DE GESTIÓN ESTRATÉGICA\PROCEDIMIENTOS\208-PLA-Pr-19 RENDICIÓN DE CUENTAS, PARTIC. CIUDADANA Y CTRL SOCIAL</t>
  </si>
  <si>
    <t>4. COMPONENTE: MECANISMOS PARA MEJORAR LA ATENCIÓN AL CIUDADANO</t>
  </si>
  <si>
    <t>ESTRUCTURA ADMINISTRATIVA Y DIRECCIONAMIENTO ESTRATÉGICO</t>
  </si>
  <si>
    <t>Incorporar en el presupuesto recursos que mejoren la atención al ciudadano</t>
  </si>
  <si>
    <t>Dirección de Gestión Corporativa y CID 
(Gestión de Adquisición de Bienes y Servicios)</t>
  </si>
  <si>
    <t>Rubro en presupuesto para atención al ciudadano</t>
  </si>
  <si>
    <t xml:space="preserve">Plan Anual de Adquisiciones </t>
  </si>
  <si>
    <t>FORTALECIMIENTO DE LOS CANALES DE ATENCIÓN</t>
  </si>
  <si>
    <t>Fortalecimiento del canal presencial con la atención adecuada por parte de los servidores públicos de Servicio al Ciudadano, con relación a los tramites y servicios que cuenta la entidad.</t>
  </si>
  <si>
    <t>Dirección de Gestión Corporativa y CID 
(Servicio al Ciudadano)</t>
  </si>
  <si>
    <t>Funcionarios(as) sensibilizados y capacitados sobre tramites y servicios        (una cuatrimestral)</t>
  </si>
  <si>
    <t>Actas de capacitaciones y/o sensibilizaciones ,  Funcionarios capacitados y/o sensibilizados  sobre tramites y servicios</t>
  </si>
  <si>
    <t xml:space="preserve">Acta de reunión de 29 de abril de 2019 en custodia del archivo del servicio al ciudadano.
</t>
  </si>
  <si>
    <t>TALENTO HUMANO</t>
  </si>
  <si>
    <t>Senbilizar y socializar a los(as) funcionarios(as)  y contratistas  el documento 208-SADM-Mn-01 MANUAL DE SERVICIO AL CIUDADANO</t>
  </si>
  <si>
    <t>Funcionarios(as) sensibilizados y socializados manual de servicio al ciudadano</t>
  </si>
  <si>
    <t>208-SADM-Ft-43 LISTADO DE ASISTENCIA</t>
  </si>
  <si>
    <t>Se realizó socialización del  208-SADM-Mn-01 MANUAL DE SERVICIO AL CIUDADANO  el 29 de abril de 2019 de 4:30 pm a 5:50 pm</t>
  </si>
  <si>
    <t>CUMPLIDA</t>
  </si>
  <si>
    <t>NORMATIVO Y PROCIDEMENTAL</t>
  </si>
  <si>
    <t>Revisar la pertinencia de la documentación del proceso Servicio al Ciudadano, frente a la atención al usuario, para incentivar la mejora continua</t>
  </si>
  <si>
    <t xml:space="preserve">Documentos en versión actualizada, cuando se requiera </t>
  </si>
  <si>
    <t xml:space="preserve">Documentos del proceso Servicio al ciudadano, publicado en la carpeta de Calidad </t>
  </si>
  <si>
    <t>Generar información de calidad y en lenguaje comprensible</t>
  </si>
  <si>
    <t xml:space="preserve">Publicaciones en medios, piezas impresas, digitales, audiovisuales elaboradas y publicadas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</si>
  <si>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</si>
  <si>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</si>
  <si>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</si>
  <si>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</si>
  <si>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Ruta: https://www.cajaviviendapopular.gov.co/?q=Servicio-al-ciudadano/informes-de-asistencia</t>
  </si>
  <si>
    <t>PETICIONES, QUEJAS, RECLAMOS, SUGERENCIAS Y DENUNCIAS</t>
  </si>
  <si>
    <t>Fortalecer de manera  permanente a los funcionarios del área de servicio al ciudadano, en  el uso de lenguaje sencillo e incluyente  y mecanismos para las la atención de PQRSD</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</si>
  <si>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</si>
  <si>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</si>
  <si>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</si>
  <si>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</si>
  <si>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208-PLA-FT-54  REGISTRO DE REUNIÓN v1
o
208-SADM-Ft-105 INFORME CAJA DE LA VIVIENDA POPULAR</t>
  </si>
  <si>
    <t>Ruta: https://www.cajaviviendapopular.gov.co/?q=Nosotros/Informes/informe-pqrs-2019</t>
  </si>
  <si>
    <t>Elaborar un informe semestral respecto de la atención de las PQRS's, de conformidad con lo indicado el artículo 76 de la Ley 1474 de 2011</t>
  </si>
  <si>
    <t>Un Informe semestral con los resultados de la revisión de la atención de las PQRS's en la CVP elaborado, entregado al Director General y publicado en la página web de la CVP</t>
  </si>
  <si>
    <t xml:space="preserve">208-SADM-Ft-105 INFORME </t>
  </si>
  <si>
    <t>5. COMPONENTE: MECANISMOS PARA LA TRANSPARENCIA Y ACCESO A LA INFORMACIÓN</t>
  </si>
  <si>
    <t>INDICADOR</t>
  </si>
  <si>
    <t>LINEAMIENTO DE TRANSPARENCIA ACTIVA</t>
  </si>
  <si>
    <t>Oficinas Asesoras de Planeación
Oficina Asesora de Comunicaciones</t>
  </si>
  <si>
    <t xml:space="preserve">Avanzar en la implementación de la Ley 1712 /14 </t>
  </si>
  <si>
    <t>Oficina Asesora de  Planeación y Oficina Asesora de Comunicaciones</t>
  </si>
  <si>
    <t>Botón de Transparencia actualizado</t>
  </si>
  <si>
    <t>Matriz de cumplimiento Ley 1712 /14</t>
  </si>
  <si>
    <t>% de cumplimiento mensual</t>
  </si>
  <si>
    <t>Se realizó la actividad programada</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</si>
  <si>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</si>
  <si>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</si>
  <si>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</si>
  <si>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</si>
  <si>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Esta actividad se realiza durante la vigencia.</t>
  </si>
  <si>
    <t>Actualizar y publicar los acuerdos de gestión de los gerentes públicos de la entidad</t>
  </si>
  <si>
    <t xml:space="preserve">Subdirección Administrativa y Oficina Asesora de Comunicaciones </t>
  </si>
  <si>
    <t xml:space="preserve">Acuerdos de Gestión Actualizados y publicados </t>
  </si>
  <si>
    <t xml:space="preserve">Botón de Transparencia </t>
  </si>
  <si>
    <t>Publicar un banner permanente en la página web para la promoción y consulta ciudadana  del PAAC 2019</t>
  </si>
  <si>
    <t xml:space="preserve">Oficina Asesora de Comunicaciones </t>
  </si>
  <si>
    <t>Promoción del PAAC</t>
  </si>
  <si>
    <t xml:space="preserve">Home de la página web </t>
  </si>
  <si>
    <t>https://www.cajaviviendapopular.gov.co/?q=estrategia-anticorrupcion</t>
  </si>
  <si>
    <t>Oficina Tecnologías de la Información y las Comunicaciones</t>
  </si>
  <si>
    <t>Infraestructura Tecnológica Disponible</t>
  </si>
  <si>
    <t>Pagina Web e Intranet Disponibles</t>
  </si>
  <si>
    <t>Disponibilidad</t>
  </si>
  <si>
    <t>Actualizar y publicar los Datos Abiertos de la Entidad para la vigencia 2019, en el marco de la Política de Gobierno Digital, con el insumo suministrado por las diferentes Dependencias de la Entidad</t>
  </si>
  <si>
    <t xml:space="preserve">Set de datos abiertos CVP </t>
  </si>
  <si>
    <t>Set de datos abiertos publicados en los portales establecidos para tal fin</t>
  </si>
  <si>
    <t>Publicación del set de datos abiertos de vigencia 2019</t>
  </si>
  <si>
    <t>NO INICIADA</t>
  </si>
  <si>
    <t>Revisar la ejecución del Plan Anual de Adquisiciones (PAA) de la Entidad, tomando las acciones a que haya lugar.</t>
  </si>
  <si>
    <t>Seguimiento al avance en la ejecución del Plan de Adquisiciones</t>
  </si>
  <si>
    <t>Porcentaje de seguimiento a la ejecución del Plan Anual de Adquisiciones</t>
  </si>
  <si>
    <t>formato 208-PLA-FT-11</t>
  </si>
  <si>
    <t xml:space="preserve">Avanzar en el cumplimiento de Datos Abiertos en el marco de la Estrategia de Gobierno en Línea </t>
  </si>
  <si>
    <t xml:space="preserve">Oficina de Tecnología de la Información y las Comunicaciones
Oficina Asesora de Planeación </t>
  </si>
  <si>
    <t>Set de datos abiertos publicados en el portal www.datosabiertos.gov.co</t>
  </si>
  <si>
    <t>% de cumplimiento semestral</t>
  </si>
  <si>
    <t>LINEAMIENTOS DE TRANSPARENCIA PASIVA</t>
  </si>
  <si>
    <t>Servicio al Ciudadano
Oficina Asesora de Comunicaciones
Oficina de Tecnología de la Información y las Comunicaciones</t>
  </si>
  <si>
    <t>Pieza de comunicación visual</t>
  </si>
  <si>
    <t>Informe de divulgación con evidencias de todos los canales</t>
  </si>
  <si>
    <t xml:space="preserve">Divulgación de información a la ciudadanía </t>
  </si>
  <si>
    <t xml:space="preserve">Generar informes mensuales de solicitudes de información pública con tiempos de respuesta </t>
  </si>
  <si>
    <t>Informes de Publicación de las solicitudes de acceso a la información.</t>
  </si>
  <si>
    <t>Informes</t>
  </si>
  <si>
    <t xml:space="preserve">12 Informes durante la vigencia </t>
  </si>
  <si>
    <t>https://www.cajaviviendapopular.gov.co/?q=Servicio-al-ciudadano/solicitudes-de-acceso-la-informacion</t>
  </si>
  <si>
    <t xml:space="preserve">Generar informes PQRS de acuerdo con los criterios de Ley 1712/14 y Auditoría de Transparencia </t>
  </si>
  <si>
    <t>Informe de gestión de PQRSD</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</si>
  <si>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</si>
  <si>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</si>
  <si>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</si>
  <si>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</si>
  <si>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no se ha realizado esta actividad</t>
  </si>
  <si>
    <t>Realizar una verificación de la elaboración y publicación del PAAC y efectuar dos seguimientos a los avances de las actividades consignadas en el PAAC</t>
  </si>
  <si>
    <t>Dos informes con el seguimiento a los avances de las actividades consignadas en el PAAC (primer cuatrimestre de 2019, incluye la verificación de la elaboración y publicación del PAAC y segundo cuatrimestre con corte al 31 de agosto de 2019), elaborado, entregado al Director General y publicado en la página web de la CVP</t>
  </si>
  <si>
    <t>Dos informes elaborados, entregados al Director General y publicados en la página web de la CVP. Antes del 16-May-2019 y antes del 16-Sep-2019</t>
  </si>
  <si>
    <t>(No. de informes elaborados, entregados al Director General y publicados en la página web de la CVP / 2) X 100%</t>
  </si>
  <si>
    <t>ELABORACIÓN DE LOS INSTRUMENTOS DE GESTIÓN DE LA INFORMACIÓN</t>
  </si>
  <si>
    <t>Gestionar la consolidación de la información por parte de las diferentes dependencias de la entidad, que permitan actualizar la información correspondiente a la Matriz de Activos de información y el Registro de Información Clasificada y Reservada, en el marco de la Política de Gobierno Digital</t>
  </si>
  <si>
    <t>Oficina de Tecnología de la Información y las Comunicaciones</t>
  </si>
  <si>
    <t>Matriz de Activos de Información Actualizada</t>
  </si>
  <si>
    <t>Actualización de la Matriz de Activos de Información para la vigencia 2019</t>
  </si>
  <si>
    <t>Actualizar y Publicar el esquema de publicación de información en la página Web.</t>
  </si>
  <si>
    <t>Publicación del esquema</t>
  </si>
  <si>
    <t>http://www.cajaviviendapopular.gov.co/?q=content/transparencia
10.4 Esquema de publicación de información</t>
  </si>
  <si>
    <t>Implementación del Programa de Gestión Documental</t>
  </si>
  <si>
    <t>Subdirección Administrativa</t>
  </si>
  <si>
    <t>Implementación del cronograma del PGD aprobado</t>
  </si>
  <si>
    <t xml:space="preserve">Documentos generados </t>
  </si>
  <si>
    <t>% de avance del cronograma</t>
  </si>
  <si>
    <t xml:space="preserve">Cronograma de actividades </t>
  </si>
  <si>
    <t>Informe estadístico de atención de solicitudes, consultas y préstamos internos y externos del archivo Central como garantía de acceso a la información</t>
  </si>
  <si>
    <t xml:space="preserve">Informe Anual </t>
  </si>
  <si>
    <t>Informe Anual</t>
  </si>
  <si>
    <t>Número de solicitudes atendidas efectivamente / Número de solicitudes realizadas.</t>
  </si>
  <si>
    <t>Registro de Solicitudes Y Préstamos Archivo Central/ Fondo Acumulado 2019</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</si>
  <si>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</si>
  <si>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</si>
  <si>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</si>
  <si>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1  (una) Resolución vigencia 2019</t>
  </si>
  <si>
    <t xml:space="preserve">Informe de identificación trámites </t>
  </si>
  <si>
    <t>Actas de reunión y entrega de  informe que de cuenta cuáles documentos y formularios , certificaciones etc., existentes en procedimientos de la CVP pueden disponerse para descarga web</t>
  </si>
  <si>
    <t xml:space="preserve">Numero y % de Formularios, documentos, certificaciones,  para descarga identificados y con plan de acción de Política de Gobierno Digital </t>
  </si>
  <si>
    <t>Documento de Evaluación y Viabilidad para la virtualización del trámite y/u OPA, previamente racionalizado</t>
  </si>
  <si>
    <t>Documento de Evaluación y Viabilidad generados, con respecto a las solicitudes recibidas para virtualización de trámites y/u OPAs racionalizados</t>
  </si>
  <si>
    <t>falta realizar el documento de evaluación y viabilidad para la virtualización de tramites</t>
  </si>
  <si>
    <t>CRITERIO DIFERENCIAL DE ACCESIBILIDAD</t>
  </si>
  <si>
    <t>Revisar y analizar y/o adecuar los diferentes medios establecidos para la publicación de la información mínima requerida con el fin de  permitir la accesibilidad a la población en situación de discapacidad</t>
  </si>
  <si>
    <t xml:space="preserve">Oficina de Tecnología de la Información y las Comunicaciones
Oficina Asesora de Comunicaciones
</t>
  </si>
  <si>
    <t>Herramientas Implementadas con criterios de accesibilidad</t>
  </si>
  <si>
    <t xml:space="preserve">Informe de Herramientas Implementadas 
Encuesta de Satisfacción </t>
  </si>
  <si>
    <t>Herramientas implementadas</t>
  </si>
  <si>
    <t xml:space="preserve">Seguimiento a las solicitudes de acceso de la información </t>
  </si>
  <si>
    <t xml:space="preserve">Informe de seguimiento, con análisis y tiempos de respuesta </t>
  </si>
  <si>
    <t xml:space="preserve">Publicación del Informe </t>
  </si>
  <si>
    <t>MONITOREO DEL ACCESO A LA INFORMACIÓN PÚBLICA</t>
  </si>
  <si>
    <t>Crear, publicar y divulgar en diferentes medios, el  aviso público de gratuidad en trámites y servicios de la CVP</t>
  </si>
  <si>
    <t>Informe de divulgación en diferentes medios</t>
  </si>
  <si>
    <t>Registro en página web, volantes, monitores de la Oficina de Servicio al Ciudadano, entre otros</t>
  </si>
  <si>
    <t xml:space="preserve">Divulgación </t>
  </si>
  <si>
    <t xml:space="preserve">Dirección de Gestión Corporativa y CID 
Oficina de Tecnología de la Información y las Comunicaciones
Servicio al Ciudadano
</t>
  </si>
  <si>
    <t>Informe de seguimiento</t>
  </si>
  <si>
    <t xml:space="preserve">Informe publicado </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</si>
  <si>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</si>
  <si>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</si>
  <si>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</si>
  <si>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</si>
  <si>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</si>
  <si>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Esta actividad se desarrolla durante la vigencia</t>
  </si>
  <si>
    <t>Divulgar  la Matriz anticorrupción constantemente, entre los grupos de interés y la ciudadanía, en los diferentes canales de la entidad.</t>
  </si>
  <si>
    <t>Matriz de Riesgos -  Plan Anticorrupción</t>
  </si>
  <si>
    <t>Pagina web y redes sociales</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</si>
  <si>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</si>
  <si>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</si>
  <si>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 xml:space="preserve">Actas de reunión de los territorios Jalisco y Cable.
Ruta: \\10.216.160.201\vivienda\CONVENIO 575 DE 2017\EVIDENCIAS SOCIALES\EVIDENCIAS AVANCE TERRITORIOS\DOCUMENTOS
</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</si>
  <si>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</si>
  <si>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</si>
  <si>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PLAN ANTICORRUPCIÓN Y DE ATENCIÓN AL CIUDADANO 
7. COMPONENTE ADICIONAL: PLAN DE GESTIÓN DE LA INTEGRIDAD</t>
  </si>
  <si>
    <t>SUBCOMPONENTE
ETAPA / FASE</t>
  </si>
  <si>
    <t>ACTIVIDAD</t>
  </si>
  <si>
    <t>META O
PRODUCTO</t>
  </si>
  <si>
    <t xml:space="preserve">DESCRIPCIÓN DE AVANCE </t>
  </si>
  <si>
    <t>FECHA DE REALIZACIÓN</t>
  </si>
  <si>
    <t>Fortalecimiento  Alistamiento</t>
  </si>
  <si>
    <t xml:space="preserve">Sensibilización 
Listados de Asistencia </t>
  </si>
  <si>
    <t xml:space="preserve">Ajuste Cartilla Código de Integridad </t>
  </si>
  <si>
    <t>Cartilla de Integridad Ajustada</t>
  </si>
  <si>
    <t xml:space="preserve">Oficina  Asesora de Comunicaciones/Subdirección Administrativa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</si>
  <si>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</si>
  <si>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</si>
  <si>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</si>
  <si>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</si>
  <si>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</si>
  <si>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</si>
  <si>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Fortalecimiento Implementación</t>
  </si>
  <si>
    <t xml:space="preserve">Definir herramienta de Fortalecimiento de  Implementación </t>
  </si>
  <si>
    <t xml:space="preserve">Acta de reunión </t>
  </si>
  <si>
    <t xml:space="preserve">Equipo de gestores, Subdirección Administrativa </t>
  </si>
  <si>
    <t xml:space="preserve">Aplicar herramienta seleccionadas </t>
  </si>
  <si>
    <t>Informe de resultados</t>
  </si>
  <si>
    <t>Equipo de gestores</t>
  </si>
  <si>
    <t>Seguimiento y Evaluación</t>
  </si>
  <si>
    <t>Elaboración de informe de Gestión</t>
  </si>
  <si>
    <t xml:space="preserve">Informe de Gestión </t>
  </si>
  <si>
    <t>CONTROL DE CAMBIOS DE REGISTROS</t>
  </si>
  <si>
    <t xml:space="preserve">VERSION </t>
  </si>
  <si>
    <t>PROCESO</t>
  </si>
  <si>
    <t>CAMBIO REALIZADO</t>
  </si>
  <si>
    <t>MATRIZ DE RIESGOS</t>
  </si>
  <si>
    <t xml:space="preserve">GESTIÓN FINANCIERA </t>
  </si>
  <si>
    <t>FEBRERO 19 - 2019</t>
  </si>
  <si>
    <t xml:space="preserve">Se ajusta la información total del proceso. Por fallas de digitación en la consolidación de la Herramienta, no se actualizaron los Riesgos correctamente para la vigencia 2019, acorde a lo remitido por el enlace de la Subdirección Financiera. </t>
  </si>
  <si>
    <t xml:space="preserve">MEJORAMIENTO DE BARRIOS </t>
  </si>
  <si>
    <t>MARZO 6 - 2019</t>
  </si>
  <si>
    <t>Se ajusta los procedimeintos asociados en los riesgos No. 1 y 4 (columna B).</t>
  </si>
  <si>
    <t xml:space="preserve">MEJORAMIENTO DE VIVIENDA </t>
  </si>
  <si>
    <t xml:space="preserve">Se ajusta la Descripción, el Resultado esperado y la Fecha de Inicio, para los Riesgos 3 y 4 del proceso. </t>
  </si>
  <si>
    <t xml:space="preserve">REASENTAMIENTOS HUMANOS </t>
  </si>
  <si>
    <t xml:space="preserve">Se ajustan campos para los riesgos 2 y 3 del proceso de Reasentamientos Humanos. </t>
  </si>
  <si>
    <t>ANTITRAMITES</t>
  </si>
  <si>
    <t>ABRIL 24 - 2019</t>
  </si>
  <si>
    <t>Se ajusta la información del "Componente 2 Antitrámites" de acuerdo a la estrategia registrada en el SUIT para el 2019, esto conforme a lo establecido por la Ley de Transparencia y del Derecho de Acceso a la Información (Ley 1712 de 2014)</t>
  </si>
  <si>
    <t>RENDICION DE CUENTAS</t>
  </si>
  <si>
    <t>EVALUACIÓN DE LA GESTIÓN</t>
  </si>
  <si>
    <t>MARZO 6 DE 2019</t>
  </si>
  <si>
    <t>Se realizan cambios en las fechas de ejecucion de la accion: "Evaluar el proceso de Audiencia Pública en el marco de la Rendición de Cuentas ", indicandose que se realizara del 1° de febrero de 2019 al 30 de abril de 2019</t>
  </si>
  <si>
    <t>ATENCION AL CIUDADANO</t>
  </si>
  <si>
    <t>Se realizan cambios en las fechas de ejecucion de la accion: "Elaborar un informe semestral respecto de la atención de las PQRS's, de conformidad con lo indicado el artículo 76 de la Ley 1474 de 2011",  indicandose que se realizara del 1° de enero de 2019 al 30 de julio de 2019</t>
  </si>
  <si>
    <t xml:space="preserve">TRANSPARENCIA </t>
  </si>
  <si>
    <t>Se realizan cambios en las fechas de ejecucion de la accion: "Realizar una verificación de la elaboración y publicación del PAAC y efectuar dos seguimientos a los avances de las actividades consignadas en el PAAC", indicandose que esta accion tendra como fecha final el 15 de septiembre de 2019,</t>
  </si>
  <si>
    <t>INICIATIVAS</t>
  </si>
  <si>
    <t>CODIGO DE INTEGRIDAD</t>
  </si>
  <si>
    <t xml:space="preserve">Acta de reunión de 29 de abril de 2019 en custodia del archivo del servicio al ciudadano.
Acta de sensibilización del 26-ago-2019, Informe de evaluación de sensibilización al personal de atención de servicio al ciudadano con fecha 29-ago-2019
</t>
  </si>
  <si>
    <t>\\10.216.160.201\calidad\8. PROCESO SERVICIO AL CIUDADANO</t>
  </si>
  <si>
    <t>Se realizaron los informes de asistencia a canales de atención de los meses enero a julio 2019 el cual esta publicado en la pagina web de la entidad.
Ruta: https://www.cajaviviendapopular.gov.co/?q=Servicio-al-ciudadano/informes-de-asistencia</t>
  </si>
  <si>
    <t xml:space="preserve">Acta de reunión de 29 de abril de 2019 en custodia del archivo del servicio al ciudadano.
Acta de sensibilización del 26-ago-2019, Informe de evaluación de sensibilización al personal de atención de servicio al ciudadano con fecha 29-ago-2019
</t>
  </si>
  <si>
    <t>Se han realizado las actividades programadas</t>
  </si>
  <si>
    <t>Se realizó la actividad según lo programado.</t>
  </si>
  <si>
    <t>Se elaboraron  los  Informes de solicitudes de acceso a la información pública 2019 de los meses enero a julio de 2019
Se debe publicar los informes de febrero y marzo en la pagina web.</t>
  </si>
  <si>
    <t>Ruta: https://www.cajaviviendapopular.gov.co/?q=Nosotros/Informes/informe-y-tiempos-de-respuesta-pqrs-2019</t>
  </si>
  <si>
    <t>Se evidencia Informe Seguimiento a las Solicitudes de Acceso a la Información Pública Primer Trimestre 2019  publicado en la pagina web.
Se evidencia Informe Seguimiento a las Solicitudes de Acceso a la Información Pública Segundo  Trimestre 2019  elaborado y solicitud de publicación en pagina web, falta publicarlo por parte del área de comunicaciones.</t>
  </si>
  <si>
    <t>Acta de programación de evento del 18 de junio de 2019.
Acta de entrega de licencias de construcción y actos de reconocimiento 2019 del 04 de julio de 2019</t>
  </si>
  <si>
    <t>Se ha realizado la actividad según lo programado</t>
  </si>
  <si>
    <t>Se evidenció que se realizó informe de evento de entrega de licencias de construcción y socialización de procesos de asistencia técnica  nombrado como informe de "ENTREGA DE LICENCIAS DE CONSTRUCCION Y/O ACTOS DE RECONOCIMIENTO A BENEFICIARIOS"</t>
  </si>
  <si>
    <t>Informe "ENTREGA DE LICENCIAS DE CONSTRUCCION Y/O ACTOS DE
RECONOCIMIENTO A BENEFICIARIOS"</t>
  </si>
  <si>
    <t>\\10.216.160.201\calidad\35. PARTICIPACION CIUDADANA\DIRECCIÓN MEJORAMIENTO DE VIVIENDA\2019</t>
  </si>
  <si>
    <t>Se evidencia publicación de mapa de riesgos en la pagina web de la CVP</t>
  </si>
  <si>
    <t xml:space="preserve">Se realizó la actividad programada </t>
  </si>
  <si>
    <t>Cumplida</t>
  </si>
  <si>
    <t>Se realizó publicación de formulación y I seguimiento (30 a bril ) del  PAAC 2019 en la pagina web de la CVP</t>
  </si>
  <si>
    <t>Se esta realizado la acividad según los tiempos programados</t>
  </si>
  <si>
    <t>En Desarrollo</t>
  </si>
  <si>
    <t>Esta actividad se desarrolla durante la vigencia.</t>
  </si>
  <si>
    <t xml:space="preserve">Se evidenció que el botón de transparencia se encuentra actualizado de manera permanente, con la información enviada por las áreas.
Se evidenció que se cuenta con matriz de cumplimiento de la Ley 1712 </t>
  </si>
  <si>
    <t>Los acuerdos de gestión 2019 se realizaron en el mes de abril y se encuentran publicados en la página web de la entidad</t>
  </si>
  <si>
    <t>https://www.cajaviviendapopular.gov.co/?q=Nosotros/Gestion-Humana/acuerdos-de-gesti%C3%B3n-cvp#concertaci-n-acuerdos-de-gesti-n-2019</t>
  </si>
  <si>
    <t xml:space="preserve">Se evidenció banner permanente de la publicación del del PAAC 2019 </t>
  </si>
  <si>
    <t>https://www.cajaviviendapopular.gov.co/?q=transparencia-0#10-instrumentos-de-gesti-n-de-informaci-n-p-blica 
en 10.4 Esquema de publicación de información</t>
  </si>
  <si>
    <t xml:space="preserve">Se evidenció que se cuenta con ESQUEMA DE PUBLICACIÓN DE INFORMACIÓN DE LA PÁGINA WEB DE LA CAJA DE LA VIVIENDA POPULAR publicado en la pagina web de la entidad
</t>
  </si>
  <si>
    <t>alta realizar informe y encuesta</t>
  </si>
  <si>
    <t>herramientas publicadas en pagina web de la entidad
https://www.convertic.gov.co/641/w3-channel.html</t>
  </si>
  <si>
    <t xml:space="preserve">Evidencias de divulgación en diferentes medio </t>
  </si>
  <si>
    <t>https://www.cajaviviendapopular.gov.co/?q=codigo-de-integridad</t>
  </si>
  <si>
    <t>se realizó actividad según lo programado</t>
  </si>
  <si>
    <t>Se realizó ajuste y publicación de cartilla de integridad en página web de la entidad el 29 de agosto de 2019</t>
  </si>
  <si>
    <t>Pagina web publicada 
https://www.cajaviviendapopular.gov.co/
intranet publicada
http://192.168.0.6/</t>
  </si>
  <si>
    <t>Se evidenció que se ha venido publicando en la pagina de datos Bogotá la información en datos abiertos de las diferentes misionales de la CVP</t>
  </si>
  <si>
    <t>http://datosabiertos.bogota.gov.co/organization/caja-de-la-vivienda-popular</t>
  </si>
  <si>
    <t>Esta actividad se debe realizar durante la vigencia</t>
  </si>
  <si>
    <t>Se evidenció que se consolidó y actualizó la matriz de activos de información para la vigencia 2019 con fecha 20-jun-2019, la cual se publicó en pagina web y en carpeta de calidad</t>
  </si>
  <si>
    <t xml:space="preserve">Matriz de activos de información publicada en pagina web y en carpeta de calidad
\\10.216.160.201\calidad\14. PROCESO GESTIÓN TECNOLOGÍA DE LA INFORMACIÓN Y COMUNICACIONES\INVENTARIO Y CLASIFICACION ACTIVOS DE INFORMACION\2019
https://www.cajaviviendapopular.gov.co/?q=transparencia-0#10-instrumentos-de-gesti-n-de-informaci-n-p-blica
</t>
  </si>
  <si>
    <t>Se realizó actividad según lo programado</t>
  </si>
  <si>
    <t>Se evidenció que se realizó virtualización de la solicitud de los servicios:
Solicitud de Certificación de la Deuda*  
Solicitud de Paz y Salvo*  
Solicitud de Recibos de Pago* 
los cuales se realizan desde la página web de la CVP
falta realizar informe de identificación de tramites</t>
  </si>
  <si>
    <t>Falta realizar un evento</t>
  </si>
  <si>
    <t>INFORME ENCUENTRO CIUDADANO
Entrega del proyecto Urbanístico la Casona y Titulación de predios de 313 predios del 10 de julio de 2019, se debe publicar en pagina web</t>
  </si>
  <si>
    <t>Se evidenció que se cuenta con la Politica de administración de riesgos actualizada en borrador , la cual será presentada en el proximo CICCI para su aprobación</t>
  </si>
  <si>
    <t xml:space="preserve"> Politica de administración de riesgos actualizada en borrador</t>
  </si>
  <si>
    <t>Fallta revisión y aprobación por parte del CICCI</t>
  </si>
  <si>
    <t>Esta actividad se realizará una vez se apruebe la  Politica de administración de riesgos por parte del CICCI</t>
  </si>
  <si>
    <t>Se evidenció actualización del Procedimiento de Administración del Riesgo en borrador</t>
  </si>
  <si>
    <t>Se evidenció publicación de formulación de matriz de riesgos para la vigencia 2019, sin embargo no es calro con que metodología fue estabñlecida ya que la actividad no da calridad de esto.</t>
  </si>
  <si>
    <t>Martiz de formulación publicada en página web ruta:
https://www.cajaviviendapopular.gov.co/?q=matriz-de-riesgos-plan-anticorrupci%C3%B3n-y-atenci%C3%B3n-al-ciudadano</t>
  </si>
  <si>
    <t>Se realizó actividad programada</t>
  </si>
  <si>
    <t>208-PLA-Pr-08 ADMINISTRACIÓN DEL RIESGO V6 -en borrador</t>
  </si>
  <si>
    <t>Falta aprobación y normalización en el SGC</t>
  </si>
  <si>
    <t>Se inicio el traslado de los riesgos en los formatos 208-PLA-Ft-73 - 75 y 78 Mapa de Riesgos - 2019, sin embargo aun no se ha terminado ya que se requiere aclaraciones en la metodología, las cuales estan siendo resuelta por Secretaría general.</t>
  </si>
  <si>
    <t>Esta actividad se encuentra en desarrollo</t>
  </si>
  <si>
    <t>Se realizó mesa ténica - reestructuración mapa riesgos, el día 28-agosto-2019  en el cual se revisó el procedimiento y lo formatos de riesgos y se realizaron observaciones a los mismos.</t>
  </si>
  <si>
    <t xml:space="preserve"> formatos 208-PLA-Ft-73 - 75 y 78 Mapa de Riesgos - 2019
Correo electronico dirigido a Secretría General  el 29-ago-2019</t>
  </si>
  <si>
    <t>formato de asistencia a mesa tecnica del 08-ago-2019</t>
  </si>
  <si>
    <t>Falta realizar 2 mesas de trabajo</t>
  </si>
  <si>
    <t>Se realizó publicación en pagina web de la Matriz PAAC 2019 para socializacion y  observaciones de los grupos de interes, de la cual no se no se realizaron aportes u obervaciones al PAAC 2019</t>
  </si>
  <si>
    <t xml:space="preserve">correo de solicitud de publicación de matriz PAAC 2019 preliminar </t>
  </si>
  <si>
    <t>falta realizar dos seguimientos al PAAC</t>
  </si>
  <si>
    <t>Se evidencia publicación en pagina web  del PAAC 2019 en el primer cuatrimestre del 2019 con fecha 14-05-2019
se esta realizando el segundo seguimiento al PAAC 2019 el cual será  publicado en página web antes del 13-sep-2019</t>
  </si>
  <si>
    <t>Se realizó sensibilización el 10 de enero de 2019 a los enlaces de los procesos  sobre PAAC y matriz de riesgos.</t>
  </si>
  <si>
    <t>Acta de sensibilización del 10-01-2019 y presentación realizada</t>
  </si>
  <si>
    <t>Se realizó divulgación interna en los canales de la CVP con el siguiente mensaje "Presentamos ante los servidores públicos de la Caja de la Vivienda Popular, La Matriz de Riesgos - Plan Anticorrupción - 2019, para su participación durante toda la vigencia, esperamos sus aportes, inquietudes y preguntas al siguiente correo - comunicaciones@cajaviviendapopular.gov.co "</t>
  </si>
  <si>
    <t>correo de solicitud de publicación en canales de comunicación el día 29-01-2019</t>
  </si>
  <si>
    <t>Se realizó consolidación y publicación de la formulación del PAAC 2019, en la pagina web de la entidad con fecha 31-01-2019</t>
  </si>
  <si>
    <t>Se realizó sensibilización el 10 de enero de 2019 a los enlaces de los procesos  sobre PAAC y matriz de riesgos.
Se realizó publicación en pagina web de la Matriz PAAC 2019 para socializacion y  observaciones de los grupos de interes, de la cual no se no se realizaron aportes u obervaciones al PAAC 2019</t>
  </si>
  <si>
    <t xml:space="preserve">Acta de sensibilización del 10-01-2019 y presentación realizada
correo de solicitud de publicación de matriz PAAC 2019 preliminar </t>
  </si>
  <si>
    <t xml:space="preserve">El procedimiento está en revisión y actualización , teniendo en cuenta el ajuste que debe hacerse con los formatos creados, acorde al lineamiento de Veeduría. 
</t>
  </si>
  <si>
    <t>Se encuentra en actualización</t>
  </si>
  <si>
    <t xml:space="preserve">Se realizó  la actualización de la caracterización de los grupos de interés de los 16 procesos de la Entidad en el formato PARTES INTERESADAS NUMERAL 4.2 ISO 9001 DE 2015 Código: 208-PLA-Ft-72
</t>
  </si>
  <si>
    <t>\\10.216.160.201\calidad\1. PROCESO DE GESTIÓN ESTRATÉGICA\DOCUMENTOS REFERENCIA\PARTES INTERESADAS\2019</t>
  </si>
  <si>
    <t>No se evidencia documento de diagnostico de Rendición de Cuentas</t>
  </si>
  <si>
    <t xml:space="preserve">Acciones de Mejora para el Índice de Transparencia - Formulario </t>
  </si>
  <si>
    <t>% de acciones adelantadas sobre oportunidades de mejora, acorde al formulario de Réplica ITB.</t>
  </si>
  <si>
    <t xml:space="preserve"> memorandos 2019IE13320,13323, 13324, 13326, 13328,13330 y 13331
oficio 2019EE15450
Formato de Réplica - Consolidado</t>
  </si>
  <si>
    <t>https://www.cajaviviendapopular.gov.co/?q=transparencia-0
Actas de reunión con fechas 08 y 22 agosto de 2019</t>
  </si>
  <si>
    <t>inventario de tramites preliminar</t>
  </si>
  <si>
    <t>Falta verificar con asesor para determinar inventario definitivo</t>
  </si>
  <si>
    <t>Es</t>
  </si>
  <si>
    <t>En el Plan Anual de Adquisiciones se evidencia que el proceso de servicio al ciudadano incorporó el presupuesto del recurso humano para la atención al ciudadano, la cual se declara cumplida a satisfacción con un 100%.</t>
  </si>
  <si>
    <t>El proceso de Adquisición de Bienes y Servicios presento el seguimiento al avance en la ejecución del Plan Anual de Adquisiciones en el cual se evidenciaron durante el cuatrimestre seis seguimientos.
a continuación, se muestra el avance con corte al 30 de agosto:
* Proyecto de inversión 208: 64,1%
* Proyecto de inversión 404: 84,3%
* Proyecto de inversión 471: 76,4%
* Proyecto de inversión 943: 100%
* Proyecto de inversión 1174: 64,3%
* Proyecto de inversión 3075: 3,4%
* Proyecto de inversión 7328: 52,2%</t>
  </si>
  <si>
    <t xml:space="preserve">El cronograma viene ejecutándose. Algunas actividades evidencian retraso por cuanto entre el mes de mayo y julio no se contó con el archivista del equipo y fue necesario reprogramar las fechas de entrega de productos sujetos a profesional.  </t>
  </si>
  <si>
    <t>Se realiza un reporte estadístico mensual, encontrándose que desde el mes de mayo a agosto se atendieron un total de 164 solicitudes de búsqueda para archivos del fondo documental acumulado y de la transferencia No. 001 con un total de 516 expedientes/carpetas requeridos por las diferentes dependencias,  de las cuales se ubicaron 403 carpetas (las demás corresponden a documentos que nunca fueron entregados al Archivo Central o que ya se encuentran en préstamo).</t>
  </si>
  <si>
    <t xml:space="preserve">*Como se ejecutó tarde la actividad:  Convocar gestores de integridad  por tal motivo se da retazo del Acto Administrativo 
*Se evidencia en borrador el acto administrativo a la fecha  sin firma, por tal motivo se da un incumplimiento en la actividad 
</t>
  </si>
  <si>
    <t>No se tiene evidencia puesto que el acto administrativo está sin firma y en proceso de ajustes</t>
  </si>
  <si>
    <t xml:space="preserve">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31 de agosto de 2019. </t>
  </si>
  <si>
    <t xml:space="preserve">“PROYECTO LA CASONA” Localidad de Ciudad Bolívar 
*Carpeta compartida en matriz de riesgos de la dirección </t>
  </si>
  <si>
    <t>PAG. WEB,  FACEBOOK , TWITTER</t>
  </si>
  <si>
    <t>Se evidencian los escenarios de participación ciudadana:
https://www.cajaviviendapopular.gov.co/?q=Noticias/%E2%80%9Cm%C3%A1s-de-20-mil-bogotanos-se-beneficiaron-de-mejoramientos-de-barrios-en-el-2018%E2%80%9D
https://www.cajaviviendapopular.gov.co/?q=Noticias/brochas-rodillos-y-color-en-ocho-localidades-de-bogotá
https://www.cajaviviendapopular.gov.co/?q=Noticias/alcald%C3%ADa-de-bogot%C3%A1-entrega-dos-obras-m%C3%A1s-para-san-crist%C3%B3bal
https://www.cajaviviendapopular.gov.co/?q=Noticias/con-lirios-embellecimos-el-ingreso-un-colegio-en-bogot%C3%A1-intervenido-por-la-alcald%C3%ADa
https://www.cajaviviendapopular.gov.co/?q=Noticias/alcalde-pe%C3%B1alosa-inspeccion%C3%B3-avances-de-obras-claves-para-los-habitantes-de-ciudad-bol%C3%ADvar
https://www.cajaviviendapopular.gov.co/?q=Noticias/bella-flor-y-el-sue%C3%B1o-de-conocer-al-alcalde-pe%C3%B1alosa
https://www.cajaviviendapopular.gov.co/?q=Nosotros/Informes/rendicion-de-cuentas</t>
  </si>
  <si>
    <t xml:space="preserve">Se evidenció que se realizó 3 acuerdos de Sostenibilidad:
Acuerdo de Sostenibilidad 583-18 del 08-jun-2019
Acuerdo de sostenibilidad 584-18 CIV`s San Cristóbal  del 24-05-2019
Acuerdo de Sostenibilidad Fresado 766-18 del 17-may-2019
</t>
  </si>
  <si>
    <t xml:space="preserve">Acuerdo de Sostenibilidad 583-18 del 08-jun-2019
Acuerdo de sostenibilidad 584-18 CIV`s San Cristóbal  del 24-05-2019
Acuerdo de Sostenibilidad Fresado 766-18 del 17-may-2019
</t>
  </si>
  <si>
    <t>ENCUESTA DE SATISFACCIÓN CTO 766-18
ENCUESTAS DE SATISFACCIÓN CTO 584-18</t>
  </si>
  <si>
    <t>Proceso</t>
  </si>
  <si>
    <t>2. Antitramites</t>
  </si>
  <si>
    <t>3. Rendición de Cuentas</t>
  </si>
  <si>
    <t>4. Atención al Ciudadano</t>
  </si>
  <si>
    <t>5. Transparencia</t>
  </si>
  <si>
    <t>6. Iniciativas Adicionales</t>
  </si>
  <si>
    <t>7. Codigo de Integridad</t>
  </si>
  <si>
    <t>1. Gestión Estratégica</t>
  </si>
  <si>
    <t>2. Gestión de Comunicaciones</t>
  </si>
  <si>
    <t>3. Prevención del Daño Antijurídico y Representación Judicial</t>
  </si>
  <si>
    <t>4. Reasentamientos Humanos</t>
  </si>
  <si>
    <t>5. Mejoramiento de Vivienda</t>
  </si>
  <si>
    <t>6. Mejoramiento de Barrios</t>
  </si>
  <si>
    <t>7. Urbanizaciones y Titulación</t>
  </si>
  <si>
    <t>8. Servicio al Ciudadano</t>
  </si>
  <si>
    <t>9. Gestión Administrativa</t>
  </si>
  <si>
    <t>10. Gestión Financiera</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</si>
  <si>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</si>
  <si>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</si>
  <si>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</si>
  <si>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</si>
  <si>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</si>
  <si>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</si>
  <si>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 xml:space="preserve">MATRIZ DE SEGUIMIENTO AL PAAC </t>
  </si>
  <si>
    <t xml:space="preserve">Componente </t>
  </si>
  <si>
    <t>Actividades Programadas en el PAAC 2019</t>
  </si>
  <si>
    <t>Estado de Avance</t>
  </si>
  <si>
    <t xml:space="preserve">Observaciones </t>
  </si>
  <si>
    <t>4. Mecanismos para Mejorar la Atención al Ciudadano</t>
  </si>
  <si>
    <t>5.Mecanismos para la Transparencia y el Acceso a la Información</t>
  </si>
  <si>
    <t xml:space="preserve">7. Gestión de la Integridad </t>
  </si>
  <si>
    <t> Total</t>
  </si>
  <si>
    <t>1.1 Estrategia de Administración del Riesgo</t>
  </si>
  <si>
    <t>1.2 Matriz de Riesgos</t>
  </si>
  <si>
    <t>2.1 Estrategia de racionalizaciónde Tramites</t>
  </si>
  <si>
    <t>Se evidencia que sigue la misma resolución 4720-2018 sin ajustes pertinentes para esta vigencia</t>
  </si>
  <si>
    <t xml:space="preserve">Se realizó el primer seguimiento del PAAC del 2019 con memorando del 23Abr2019 con Cordis 2019IE5856 y se realizó el informe de seguimiento al PAAC vigencia 2019, con memorando del 15May2019 con Cordis 2019IE7329 y se publicó en la página web el 15May2019 dentro de sus términos 
2. se realizo seguimiento a los 16 procesos con corte al 31 de agosto
se esta trabajando en la elaboración del informe </t>
  </si>
  <si>
    <t xml:space="preserve">Se realizó el primer seguimiento del PAAC del 2019 con memorando del 23Abr2019 con Cordis 2019IE5856 y se realizó el informe de seguimiento al PAAC vigencia 2019, con memorando del 15May2019 con Cordis 2019IE7329 y se publicó en la página web el 15May2019
2.  Se realizo el segundo seguimiento  con corte al 31 de agosto para poder realizar el informe correspondiente y ser publicado en sus terminos. </t>
  </si>
  <si>
    <t xml:space="preserve">Memo sol 2019IE5856 del 23Abr2019
Informe de seguimiento I cuatrimestre de 2019
Memorando 2019IE7329 del 15May2019
Correo verificación publicación en página web el 15May2019
2. memorando 2019IE13408 DEL 21 DE AGOSTO 2019
Se realizaron agendas  por cada uno de los procesos para poder reunirnos con cada uno de los enlaces </t>
  </si>
  <si>
    <t xml:space="preserve">se evidencia que esta elaborada y publicada el MAPA  DE RIESGOS - PLAN ANTICORRUPCIÓN Y DE ATENCIÓN AL CIUDADANO 2019 en la pagina web de la entidad CVP
</t>
  </si>
  <si>
    <t>EL 10/12/2018 se envía memornado  mediante cordis 2018IE17736 para el tercer seguimiento del 2018
En enero se realizó verificación del cumplimiento del PAAC y se presentó informe con memorando de fecha el día 16Ene2019 con radicado Cordis No.2019IE260 y se publicó en página web el 17Ene2019</t>
  </si>
  <si>
    <t xml:space="preserve">
1. EL 10/12/2018 se envía memornado  mediante cordis 2018IE17736 para el tercer seguimiento del 2018
En enero se realizó verificación del cumplimiento del PAAC y se presentó informe con memorando de fecha el día 16Ene2019 con radicado Cordis No.2019IE260 y se publicó en página web el 17Ene2019
2. Se realizó el primer seguimiento del PAAC del 2019 con memorando del 23Abr2019 con Cordis 2019IE5856 y se realizó el informe de seguimiento al PAAC vigencia 2019, con memorando del 15May2019 con Cordis 2019IE7329 y se publicó en la página web el 15May2019
3. Se realizo el segundo seguimiento  con corte al 31 de agosto para poder realizar el informe correspondiente y ser publicado en sus terminos. </t>
  </si>
  <si>
    <t xml:space="preserve">
1.Memo de sol. 2018IE17736 del 10Dic2018
* se presentó informe con memorando 2019IE260 del 16Ene2019
2.Memo sol 2019IE5856 del 23Abr2019
*Informe de seguimiento I cuatrimestre de 2019
Memorando 2019IE7329 del 15May2019
 publicación en página web el 15May2019
3. memorando 2019IE13408 del 21 Agos 2019
Se realizaron agendas  por cada uno de los procesos para poder reunirnos con cada uno de los enlaces </t>
  </si>
  <si>
    <t>Se solicitó la información en el mes de marzo mediante memorando 2019IE2914, la cual fue entregada por los responsables al final de mes, durante el mes de abril y mayo se elaboro informe de PQRS con corte 01 de julio al 31 de diciembre de 2018, el cual se remitió el 06 de junio a la Asesora de Control Interno para su revisión y aprobación, una vez se tenga esta se publicará en pagina web.
Así mismo se solicito información en los meses de julio y agosto mediante memorandos 2019IE9682 y 2019IE13240, con la cual se esta realizando informe de PQRS con corte 01 de enero al 30 de junio de 2019.</t>
  </si>
  <si>
    <r>
      <t xml:space="preserve">* Memorando de sol. 2019IE2914 con fecha del 07/03/2019
*durante el cuatrimestre se evidencia </t>
    </r>
    <r>
      <rPr>
        <sz val="8"/>
        <color theme="1"/>
        <rFont val="Arial"/>
        <family val="2"/>
      </rPr>
      <t xml:space="preserve">CARACTERIZACIÓN DEL PROCESO - SERVICIO AL CIUDADANO 2018 V3
*Normativa
*Papeles de trabajo
* a la fecha del corte al 30 de agosto no se ha realizado la elaboración del informe final </t>
    </r>
  </si>
  <si>
    <t xml:space="preserve">Se realizó el primer seguimiento cuatrimestral al Plan Anticorrupción y Atención al Ciudadano a cada uno de los 16 procesos del cual resulto informe y matriz de seguimiento, la cual se encuentra publicada en la pagina web, en la siguiente ruta:
https://www.cajaviviendapopular.gov.co/?q=matriz-de-riesgos-plan-anticorrupci%C3%B3n-y-atenci%C3%B3n-al-ciudadano#matriz-de-riesgos---plan-anticorrupci-n-y-atenci-n-al-ciudadano-2019
Así mismo se realizó planeación del segundo seguimiento cuatrimestral al  PAAC, del cual se envió cronograma mediante memorando 2019IE13408, en el cual se establece los seguimientos que se realizarán del 02 al 06 de septiembre de 2019 con cada uno de los 16 procesos
</t>
  </si>
  <si>
    <t>1.1 Estrategia Administración del Riesgo</t>
  </si>
  <si>
    <t>1.2 Mapa de Riesgos</t>
  </si>
  <si>
    <t>Actividades con avance en el segundo cuatrimestre 2019</t>
  </si>
  <si>
    <t>2.1 Estrategia de  Racionalización de Trámites</t>
  </si>
  <si>
    <t>2.2 Racionalización de Trámites</t>
  </si>
  <si>
    <t xml:space="preserve">En el momento de la visita no se tienen listados de asistencia
No se ha realizado la capacitación a los nuevos gestores de Integridad </t>
  </si>
  <si>
    <t>Aun no se tiene evidencias</t>
  </si>
  <si>
    <t>INCUMPLIMIENTO</t>
  </si>
  <si>
    <t>Corte de Seguimiento: 31 de agosto de 2019.</t>
  </si>
  <si>
    <t xml:space="preserve">FECHA DE ACTUALIZACIÓN:       DÍA 31   MES 08  AÑO 2019             
</t>
  </si>
  <si>
    <t xml:space="preserve">                                                                                                          
FECHA DE ACTUALIZACIÓN:       DÍA 31   MES 8  AÑO 2019
</t>
  </si>
  <si>
    <t xml:space="preserve">
FECHA DE ACTUALIZACIÓN:       DÍA 31   MES 8  AÑO 2019       
</t>
  </si>
  <si>
    <t xml:space="preserve">FECHA DE ACTUALIZACIÓN:       DÍA 31   MES 8 AÑO 2019
</t>
  </si>
  <si>
    <t>FECHA DE ACTUALIZACIÓN:       DÍA 31   MES 8  AÑO 2019</t>
  </si>
  <si>
    <t>Se  realizó solicitud de los tramites y OPAs de cada unas de las misionales, las cuales se consolidaron en el listado de inventario de trámites.
Falta realizar verificación de si son o no tramite u Opas con asesor del DAFP</t>
  </si>
  <si>
    <t xml:space="preserve">En el mes de mayo de 2019, las solicitudes de talonarios de recibos de pago fueron 22, de los cuales 1 se solicito por correo electrónico y el resto se entregaron personalmente.
En el mes de junio de 2019, las solicitudes de talonarios de recibos de pago fueron 20, de los cuales 3 se solucionó por correo electrónico y el resto se entregaron personalmente.
En el mes de julio de  2019 se han entregado un total de 139 talonarios de pago, de los cuales 20 fueron solicitados por teléfono y uno por página WEB, estos fueron enviados por correo electrónico.
En el mes de agosto de 2019, las solicitudes de talonarios de recibos de pago fueron 17, de los cuales 2 fueron solicitados por la página web.
segundo cuatrimestre de 2019 se realizaron 11 acciones como: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
</t>
  </si>
  <si>
    <t>https://www.cajaviviendapopular.gov.co/?q=tr%C3%A1mites-ante-la-caja-de-la-vivienda-popular#overlay-context=tr%25C3%25A1mites-ante-la-caja-de-la-vivienda-popular%3Fq%3Dtr%25C3%25A1mites-ante-la-caja-de-la-vivienda-popular
*Correo electrónico
* capturas de pantalla de Facebook y twitter
*Divulgación del procedimiento o instructivo aprobado.
*Creación de la Campaña Publicitaria de Comunicaciones para la divulgación del trámite a los grupos de interés - por medio del memorando 2019IE7193 del 13 de mayo de 2019</t>
  </si>
  <si>
    <t>Subdirección Financiera</t>
  </si>
  <si>
    <t>Al 31 de mayo de 2019 fueron solicitados 37 paz y salvos y 4 certificaciones de deuda, las cuales uno fue recibo y entregado por medio electrónico, los demás fueron por los medios tradicionales, envió por correo físico y reclamación personal. Adicionalmente se recibieron 12 solicitud de Paz y Salvos, uno por medio electrónico y los demás de manera presencial.
Al 30 de junio de 2019 fueron solicitados 44 paz y salvos y 7 certificaciones de deuda, las cuales siete fueron recibos por medio electrónico, los demás fueron por los medios tradicionales, envió por correo físico y reclamación personal. 
A 31 de julio de 2019 fueron solicitados 58 paz y salvos y 10 certificaciones de deuda, las cuales 18 fueron recibos por medio electrónico, los demás por los medios tradicionales, solicitud personal. 
A 31 de agosto de 2019 se recibieron 14 solicitud de Paz y Salvos y 2 certificaciones de deuda,  de los cuales 11 fueron solicitados por medio electrónico, esto demuestra que en la medida que se ha divulgado esta alternativa se ahorra tiempo y dinero a los usuarios. En el mes de julio se observa que el 69% de las solicitudes de paz y salvos y certificación fueron solicitados por la página WEB.
Segundo cuatrimestre de 2019 se realizaron 11 acciones como: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t>
  </si>
  <si>
    <t>Se evidenció que se realizó informe de rendición de cuentas 2018 , en el cual se incluyeron  aspectos técnicos, financieros y sociales, para ser presentados a la ciudadanía.
Se evidenció procedimiento 208-PLA-Pr-19 Ren Cuentas, Partí Ciudad y Control Social - V3</t>
  </si>
  <si>
    <t>Se cumplió con la activó con la actidad programada</t>
  </si>
  <si>
    <t>208-PLA-Pr-019 Ren Cuentas, Partí Ciudad y Control Social - V4 borrador</t>
  </si>
  <si>
    <t xml:space="preserve">Caracterización de usuarios publicada en la carpeta de Calidad </t>
  </si>
  <si>
    <t xml:space="preserve">Realizar el Diagnóstico de Rendición de Cuentas, con base en el ejercicio realizado durante la vigencia 2019. 
(Capacidad operativa y disponibilidad de recursos en la vigencia 2019, para realizar las actividades de Rendición de Cuentas) </t>
  </si>
  <si>
    <t xml:space="preserve">Se evidenció que se han realizado espacios de participación ciudadana por parte de la Dirección de mejoramiento de Barrios, actividad que se desarrolló de manera conjunta con la Oficina Asesora de Comunicaciones y que fue comunicada a la Secretaría Distrital del Hábitat.
</t>
  </si>
  <si>
    <t>Se evidenció que se realizó 1  evento de participación ciudadana el día 10 de julio de 2019 en el Barrio  Candelaria La Nueva-Simón Bolívar, para lo cual se entregó el Proyecto Urbanístico La Casona y entrega de 313 títulos</t>
  </si>
  <si>
    <t>*INFORME EVENTO SORTEO DE VIVIENDA “PROYECTO LA CASONA”
Localidad de Ciudad Bolívar
 15 de marzo de 2019
Los respectivos formatos se encuentran en las evidencias.
*Clausura Escuela de Formación Ruta PAAS Localidad de Usme.  colores de Bolonia - Mayo 18 de 2019.
*Clausura Escuela de Formación Ruta PAAS Localidad de Ciudad Bolívar - un. distrital. Mayo 18 de 2019.</t>
  </si>
  <si>
    <t xml:space="preserve">Se evidenció que el  día 18 de junio de 2019  se realizó reunión con el grupo del proceso de Asistencia Técnica encargado de programar el primer evento de entrega de licencias obtenidas durante el primer semestre de 2019, así mismo el  día 4 de julio de 2019, en las instalaciones de la Caja de la Vivienda Popular, se realizó una (1) jornada en la cual el Director de Mejoramiento de Vivienda, Fernando López Gutiérrez, hizo entrega de 18 licencias de construcción y actos de reconocimiento obtenidos durante el primer semestre de 2019, las cuales permitirán a estos beneficiarios construir sus viviendas de acuerdo con las normas urbanísticas del distrito. A dicho encuentro asistieron 38 beneficiarios. Adicionalmente, se realizó la socialización del proceso de Asistencia Técnica, divulgando además los logros alcanzados a la fecha en el proceso y los mayores impactos sociales realizados, así como la responsabilidad de los beneficiarios al momento de ejecutar las obras aprobadas mediante acto administrativo expedido por las respectivas curadurías urbanas. </t>
  </si>
  <si>
    <t>Se cuenta con estrategia de la rendición de cuentas dentro del PAAC 2019 el cual se le realiza seguimiento cuatrimestral, para el primer cuatrimestre se obtuvo una calificación de 35,71%, se publicará el segundo seguimiento cuatrimestral antes del 13 de septiembre de 2019.</t>
  </si>
  <si>
    <t>Esta actividad se esta desarrollando</t>
  </si>
  <si>
    <t>Se evidenció que se realizó  Informes de ejecución mensual del presupuesto de ingresos y gastos de los meses enero a julio de 2019, los cuales están publicado en la pagina web</t>
  </si>
  <si>
    <t>Se evidenció que dentro del  Informe Final Rendición de Cuentas  publicado en la pagina web en el botón de transparencia se incluyó el desarrollo de las estrategias establecidas por comunicaciones  y planeación para el desarrollo de la misma, desde su planeación hasta su ejecución y seguimiento.</t>
  </si>
  <si>
    <t xml:space="preserve">Se evidenció que se han realizado informes con evidencia de dialogo por parte de la Dirección de Mejoramiento de Barrios , Dirección de Mejoramiento de Vivienda y  Dirección de Reasentamiento Humanos, los cuales están publicados en la pagina web de la entidad.
</t>
  </si>
  <si>
    <t>Esta actividad se debe desarrollar durante la vigencia</t>
  </si>
  <si>
    <t xml:space="preserve">soportadas por mediante memorandos : 2019IE8170 -  06/06/2019
*2019IE9744 - 04/07/2019
*2019IE11716 - 02/08/2019
*2019IE14009 - 03/09/2019
* Correo electrónicos
*Matriz  pasivos
</t>
  </si>
  <si>
    <t>Se cumplió con la actividad programada</t>
  </si>
  <si>
    <t>Entre Mayo y Agosto se ha publicado lo siguiente:
FACEBOOK
- María Camargo - Familias de Caracolí.
- Familia Martínez, seleccionó en Arboleda Santa Teresita.
- Más de 3000 familias en riesgo han accedido a viviendas seguras.
- Habitantes de caracolí.
-Familias de la ocupación Caracolí.
- Seguimos avanzando en el proceso de reubicación.
- Total admiración para los militantes.
- La Alcaldía de Bogotá construye.
- Atención familias Caracolí
TWITTER
-María del Carmen y su vida después de Caracolí
- Jesica Julieth Vanoy
- La familia Martínez
-El Director de la Caja de la Vivienda Popular.
- Más de 3000 familias en Riesgo.
- Habitantes de Caracolí.
- Familias de ocupación Caracolí.
- En la CVP recibimos mas de 100 familias de Caracolí.
- Ellos también aceptaron las ofertas de la Alcaldía.
PÁGINA WEB
- Así se sobrevive en Caracolí.
- 508 familias de Caracolí.
- Ana Betilda Amado.
- Gran feria de servicios.
- 524 hogares serán reasentados.
- Johan le dijo adiós a Caracolí.
- Empezó la entrega de llaves.
- Alcaldía paga arriendo a familias de Caracolí.</t>
  </si>
  <si>
    <t>Se evidenció que se realizó la encuesta de satisfacción de la entrega a la comunidad del contrato de Obra 584 de 2018.
Se realizó la encuesta de satisfacción de la entrega a la comunidad del contrato de Obra 766 de 2018</t>
  </si>
  <si>
    <t>falta realizar una encuetas de satisfacción</t>
  </si>
  <si>
    <t>Se evidenció que se realizó evaluación de la Entrega del proyecto Urbanístico la Casona y Titulación de predios de 313 predios ATRAVES DE FORMATO 208-PLA-Ft-58 Evaluación encuentro ciudadano con la ciudadanía y/o rendición de cuentas, así mismo dentro del informe del encuentro ciudadano en el capitulo 3. se analiza la evaluación realizada.</t>
  </si>
  <si>
    <t>INFORME ENCUENTRO CIUDADANO
Entrega del proyecto Urbanístico la Casona y Titulación de predios de 313 predios del 10 de julio de 2019, se debe publicar en pagina web y formatos 08-PLA-Ft-58 Evaluación encuentro ciudadano con la ciudadanía y/o rendición de cuentas</t>
  </si>
  <si>
    <t>falta realizar una evaluación de evento ciudadano</t>
  </si>
  <si>
    <t xml:space="preserve">Se envió mediante memorando 2019IE5983 del 30 de abril 2019, a la Directora General (E) y a la Oficina Asesora de Planeación con el fin de que sea publicado  en la página WEB de la entidad  y a los destinatarios pertinentes. </t>
  </si>
  <si>
    <t>1.Se realizó la Rendición de cuentas de la Caja de la Vivienda popular el día  21 de marzo del 2019. Información recolectada y publicada por la OAP. 
Ruta https://www.cajaviviendapopular.gov.co/?q=Nosotros/Informes/rendicion-de-cuentas
2.Clausura Escuela de Formación Ruta PAAS Localidad de Usme. Mayo 18 de 2019.
3.Clausura Escuela de Formación Ruta PAAS Localidad de Ciudad Bolívar. Mayo 18 de 2019.</t>
  </si>
  <si>
    <t>1.https://www.cajaviviendapopular.gov.co/?q=Nosotros/Informes/rendicion-de-cuentas
2 y 3 No se evidencia la publicación en la pagina web de los dos últimos encuentros con la ciudadanía.</t>
  </si>
  <si>
    <t>Plan Anual de Adquisiciones</t>
  </si>
  <si>
    <t xml:space="preserve">Se realizó una (1) sensibilización al personal del proceso servicio al Ciudadano sobre temas de mecanismos de atención a las PQRSD, trámites y servicios, lenguaje claro y manual del servicio al ciudadano el 29 de abril de 2019 de 4:30 pm a 5:50 pm.
Se realizó sensibilización con el objetivo de "Realizar una sensibilización al personal del proceso de Servicio al Ciudadano, para reforzar los temas de Lenguaje Claro e Incluyente, Tipologías y Tiempos de Respuesta de Peticiones, Trámites &amp; Servicios, de conformidad con la retro alimentación realizada en la jornada de sensibilización del 29 de abril de 2019", la cual se realizó el 26-ago-2019, así mismo se realizó Informe de evaluación de sensibilización al personal de atención de servicio al ciudadano con fecha 29-ago-2019
</t>
  </si>
  <si>
    <t>Se realizó dos sensibilización de las 3 programadas para la vigencia.</t>
  </si>
  <si>
    <t xml:space="preserve">Se ha realizado actualización de un (1) procedimiento "ATENCIÓN A PETICIONES, QUEJAS, RECLAMOS,  UGERENCIAS Y DENUNCIAS POR ACTOS DE CORRUPCIÓN 208-SC-Pr-07" y cuatro "4" formatos: 
208-SC-Ft-01 INFORME DE ASISTENCIA POR CANALES DE ATENCIÓN CAJA DE LA VIVIENDA POPULAR 
208-SC-Ft-02 INFORME PQRS (Peticiones, Quejas, Reclamos y Sugerencias) 
208-SC-Ft-03 RADICACIÓN PETICIONES, QUEJAS, RECLAMOS, SUGERENCIAS Y DENUNCIAS POR ACTOS DE CORRUPCIÓN O FALTAS DISCIPLINARIAS 
208-SC-Ft-04 INFORME GESTIÓN Y OPORTUNIDAD DE RESPUESTA A PQRSD
</t>
  </si>
  <si>
    <t>La actividad se seguirá ejecutando durante la vigencia</t>
  </si>
  <si>
    <t>Se evidenció que se realizó publicaciones en pagina web, redes sociales e intranet sobre todos los servicios que presta la entidad, la nacionalidad de la entidad.
Así mismo se cuenta con informes mensuales de metricas y redes sociales, en lo que se muestran el comportamiento de las redes sociales y la pagina web.</t>
  </si>
  <si>
    <t>pagina web, redes sociales y matriz de seguimiento a las publicaciones de la pagina web
informes de metricas y redes sociales</t>
  </si>
  <si>
    <t>Se realizó una (1) sensibilización al personal del proceso servicio al Ciudadano sobre temas de mecanismos de atención a las PQRSD, trámites y servicios, lenguaje claro y manual del servicio al ciudadano el 29 de abril de 2019 de 4:30 pm a 5:50 pm de las cuatro (4) programadas para la vigencia.
Se realizó sensibilización con el objetivo de "Realizar una sensibilización al personal del proceso de Servicio al Ciudadano, para reforzar los temas de Lenguaje Claro e Incluyente, Tipologías y Tiempos de Respuesta de Peticiones, Trámites &amp; Servicios, de conformidad con la retro alimentación realizada en la jornada de sensibilización del 29 de abril de 2019", la cual se realizó el 26-ago-2019, así mismo se realizó Informe de evaluación de sensibilización al personal de atención de servicio al ciudadano con fecha 29-ago-2019</t>
  </si>
  <si>
    <t>Se realizó 7 Informes de gestión PQRSD  de los meses de enero a julio de 2019, los cuales están publicados en la pagina web de la entidad.
Ruta: https://www.cajaviviendapopular.gov.co/?q=Nosotros/Informes/informe-pqrs-2019</t>
  </si>
  <si>
    <t xml:space="preserve">Indicé de Transparencia Bogotá. </t>
  </si>
  <si>
    <t xml:space="preserve">Evaluación ITB - Indicé de Transparencia </t>
  </si>
  <si>
    <t xml:space="preserve">Se realizó  evaluación de ITB la cual día como resultado una calificación del  67,0 , del cual se generaron unas observaciones mediante el formulario de replica, el cual fue enviado mediante memorandos 2019IE13320,13323, 13324, 13326, 13328,13330 y 13331 a las áreas involucradas para gestionar estas actividades,  esta información fue consolidada por la Oficina asesora de planeación y remitió a Transparencia por Colombia  mediante el oficio 2019EE15450, con el cual se radicó el formulario y sus respectivas evidencias.
</t>
  </si>
  <si>
    <t>Se realizó de actividad</t>
  </si>
  <si>
    <t>https://www.cajaviviendapopular.gov.co/?q=transparencia-0
Matriz de cumplimiento de la Ley 1712 en custodia de Oficina de Asesoría de Planeación</t>
  </si>
  <si>
    <t xml:space="preserve">Se evidenció que se han publicado documentos en datos abiertos de los procesos Tecnologías de la información y las comunicaciones y Servicio al Ciudadano.
Así mismo se están realizando mesas de trabajo para definir los lineamientos de datos abiertos en la CVP.,  las cuales se realizaron en las fechas: 08-08-2019 y 20-08-2019
</t>
  </si>
  <si>
    <t>se realizó la actividad según lo programado</t>
  </si>
  <si>
    <t xml:space="preserve">Mantener disponible la infraestructura tecnológica para que la oficina de comunicaciones pueda administrar los contenidos y hacerlos adecuados de acuerdos a las necesidades y alcances identificados para la implementación de la Ley 1712 /14 </t>
  </si>
  <si>
    <t>Se evidenció que se tiene contrato suscrito con ETB 476-2019 que garantiza la publicación d ella pagina web de la CVP (Hosting) y canal de internet para acceder a la actualización de la misma, solo se presento una caída del sistema en lo que lleva del año la cual duro 2 horas, por caída masiva a nivel nacional por el nodo NAP Colombia</t>
  </si>
  <si>
    <t>Divulgar y Publicar en página web, pantallas, y volantes una pieza visual que explique como la ciudadanía puede solicitar información pública de acuerdo con los principios de gratuidad y los canales de respuesta, según la Ley de 1712/14</t>
  </si>
  <si>
    <t>Se diseñaron y publicaron dos (2) banner en la pagina web de la entidad:
1 sobre derechos y deberes y el otro sobre la gratuidad de los servicios.
Se cuenta con piezas publicitarias en  el área de servició al ciudadano que expresa la gratuidad de los servicios, así mismo con volantes los cuales son entregados a los ciudadanos al momento de ser atendidos</t>
  </si>
  <si>
    <t>2 banners publicados en la pagina web de la entidad
https://www.cajaviviendapopular.gov.co/
Piezas publicitarias en el área de Servicio al Ciudadano y volante que expresen que los servicios y trámites son gratuitos.</t>
  </si>
  <si>
    <t>Informe de Gestión de las PQRSD</t>
  </si>
  <si>
    <t xml:space="preserve">Se realizó 7 Informes de gestión PQRSD  de los meses de enero a julio 2019, los cuales están publicados en la pagina web de la entidad.
</t>
  </si>
  <si>
    <t>*primer informe publicado enla pagina web ruta:https://www.cajaviviendapopular.gov.co/?q=matriz-de-riesgos-plan-anticorrupci%C3%B3n-y-atenci%C3%B3n-al-ciudadano#matriz-de-riesgos---plan-anticorrupci-n-y-atenci-n-al-ciudadano-2019
*se envía memorando para realizar el segundo seguimiento cuatrimestral con numero cordis 2019IE13408 de fecha  21/08/2019</t>
  </si>
  <si>
    <t>esta evidencia será ejecutada durante todo el año</t>
  </si>
  <si>
    <t>Luego de revisar la resolución 4720 de 29 de Octubre de 2018 la cual modifico la resolución 0091 de 2016, se establece que no requiere actualización en su componente de valor de las copias con ocasión a las solicitudes formuladas en el ejercicio del derecho de petición y se reglamento el procedimiento para el tramite de expedición de copias, en su Artículo 1 determina" el interesado deberá dirigirse al centro de copiado previsto por la CVP, para que realice el pago correspondiente</t>
  </si>
  <si>
    <t>Continuar con los lineamientos de política de Gobierno Digital, de manera que los procesos que cuentan con tramites y/o servicios de cara a la ciudadanía en conjunto con la Oficina TIC's  realicen una identificación de los formularios, certificados, documentos, entre otros, para que puedan ser descargados desde la Página Web de la Entidad, a fin de disponer de trámites en línea para la ciudadanía.</t>
  </si>
  <si>
    <t>Oficina de Tecnología de la Información y las Comunicaciones
Procesos que cuentan con tramites y/o servicios de cara a la ciudadanía.</t>
  </si>
  <si>
    <t>Apoyar y evaluar la viabilidad para la virtualización de trámites y OPAS, que sean racionalizados por los dueños del proceso, de tal manera que se propenda por el cumplimiento de los lineamientos de la Política de Gobierno Digital</t>
  </si>
  <si>
    <t xml:space="preserve">Se evidenció que se realizó la validación y las pruebas del formulario de paz y salvo, recibos de pago y certificaciones de la deuda, entre la pagina web y el correo electrónico suministrado arrojando como resultado satisfactorio. </t>
  </si>
  <si>
    <t>Correo electrónico de la Ing. Diana Donoso Dirigido a Audrey Álvarez Bustos con la aprobación de los formatos para la racionalización de los tramites enviado el día 06 de marzo de 2019</t>
  </si>
  <si>
    <t>Se implemento en página web herramientas talas como:
Con Ver TIC, para la inclusión social de personas con discapacidad visual
video con lenguaje étnico para poblaciones indígenas</t>
  </si>
  <si>
    <t>informe de primer trimestre publicado en pagina web en la ruta : 
https://www.cajaviviendapopular.gov.co/?q=Servicio-al-ciudadano/solicitudes-de-acceso-la-informacion
informe de segundo trimestre elaborado y solicitud de publicación en pagina web</t>
  </si>
  <si>
    <t>La actividad se seguirá ejecutando durante la vigencia de manera trimestral</t>
  </si>
  <si>
    <t>Se diseñaron y publicaron dos (2) banner en la pagina web de la entidad:
1 sobre derechos y deberes y el otro sobre la gratuidad de los servicios.
Se cuenta con piezas publicitarias en  el área de servició al ciudadano que expresa la gratuidad de los servicios, así mismo con volantes los cuales son entregados a los ciudadanos al momento de ser atendidos
falta realizar informe de de divulgación en diferentes medios</t>
  </si>
  <si>
    <t>Se evidenció que se encuentra publicada en la pagina web de la entidad  en el botón de Anticorrupción y atención al Ciudadano</t>
  </si>
  <si>
    <t>Se realizó reunión con líderes en el territorio IIM Jalisco  el día 26 de febrero de 2019 a la 2:20 pm en el salón comunal Bosque II sector.
Se realizó reunión con los líderes comunales para la socialización mejoramiento de vivienda de territorio IIM Cable el día 22 de abril de 2019 a las 9:00 am en el salón comunal Juan Pablo II</t>
  </si>
  <si>
    <t xml:space="preserve">Se evidenció que se realizaron 5 jornadas masivas de recolección de información de aspirantes:
IIM Jalisco:  formatos de asistencia a la comunidad del 06 de marzo de 2019, 13 de marzo de 2019, 20 de marzo de 2019, 27 de marzo 2019
IIM Cable:  formatos de asistencia a la comunidad del 30 de abril de 2019.
Se evidenció que se realizó Informe encuentro ciudadano de la dirección de mejoramiento de vivienda (enero-abril de 2019)
se evidenció que durante el mes de mayo y julio se realizaron  5 jordanas de recolección de documentos de beneficiarios aspirantes al Subsidio de mejoramiento de Vivienda en modalidad de habitabilidad:
IIM Cable: 07, 15, 22 y 28 de mayo y 05 de junio de 2019 
</t>
  </si>
  <si>
    <t>Se evidencia divulgación de ley de transparencia en twitter, Facebook, pagina web, intranet, carteleras digitales y correo electrónico.
Así mismo se cuenta con botón de transparencia actualizado en pagina web</t>
  </si>
  <si>
    <t xml:space="preserve">en la descripción del avance por parte de la Gestión de Talento Humano se analiza que  presenta un incumplimiento en la realización de la actividad puesto que se tenia que empezar en febrero y dar por terminada en marzo.
puesto que se siguieron realizando actividades  en mayo a agosto,  
en este periodo comprendido se  realizó la socialización presentando los valores en los puestos de trabajo de las diferentes áreas de la entidad. 
*Se envió memorando de jornada de sensibilización código integridad  el día 28 de mayo 2019 con cordis 2019IE7886
</t>
  </si>
  <si>
    <t xml:space="preserve">a esta fecha se  evidencia 
* Memorando 2019IE7886
* Evidencia fotográfica
*Correo electrónico  enviado desde comunicaciones.
* divulgación  de los valores </t>
  </si>
  <si>
    <t xml:space="preserve">en la descripción del avance la actividad se evidencia  que se empezó a ejecutar la actividad tarde, ya que se tenia que convocar  a los gestores  en el periodo de mayo a junio . 
Debido a este  seguimiento  se   comprueba mediante memorando   2019IE11218 de fecha 18-07-2019 que se inicio tarde la actividad.
como  resultado   se evidencia que mediante memorando enviaron  solicitud para que se postularan integrantes de la CVP bien sean de planta y/o contratistas para ser participe de la actividad 
* se verifico que cada integrante cumpliera con los requisitos para ser  elegido
</t>
  </si>
  <si>
    <t>memorando 2019IE11218 de fecha 18-07-2019
*  actas de reunión
*correos electrónicos</t>
  </si>
  <si>
    <t xml:space="preserve">Inicio
mm/a </t>
  </si>
  <si>
    <t>Fin
mm/a</t>
  </si>
  <si>
    <t xml:space="preserve">Nueva Contextualización del Código de Integridad en la entidad </t>
  </si>
  <si>
    <t>La Asesoría de Control Interno no realizó el seguimiento al avance de las actividades de tratamiento formuladas en el Mapa de riesgos de los procesos, dado que no se evidenció que al 31 de agosto del 2019, se atendiera y corrigiera el hallazgo 3: “Se evidenció que no se están ejecutando las actividades definidas en el procedimiento “208-PLA-Pr-08 Procedimiento de administración del riesgo V5”, vigente desde el 25 de abril de 2018 y en el formato registro de gestión de riesgo 208-Pla-Ft-73 vigente desde 3 de mayo de 2018”., con la evidencia objetiva: “Las acciones de tratamiento definidas en el “MAPA DE RIESGOS 2019 - V2” diligenciado en el formato 208-PLA-Ft-78 vigente desde el 16 de agosto de 2018, publicado en la página web de la entidad el 31 de enero de 2019 no se realizaron con base en la actualización de las siguientes casillas del formato “208-Pla-Ft-73 Registro de gestión de riesgo”: 1. Contexto del riesgo, 2. Contexto estratégico, 3. Evaluación del riesgo y 4. Evaluación de controles, formato vigente desde 3 de mayo de 2018, incumpliendo lo definido en el 208-PLA-Pr-08 Procedimiento de administración del riesgo V5, vigente desde el 25 de abril de 2018.” Establecido en el “Informe Primer Seguimiento Plan Anticorrupción y de Atención al Ciudadano 2019” publicado el 15-may-2019 en página web.
De igual manera, en el “Informe Primer Seguimiento Plan Anticorrupción y de Atención al Ciudadano 2019”, se estableció que: “Se debe tener en cuenta que para la elaboración del Mapa de Riesgos de Corrupción, el Departamento Administrativo de la Función Pública – DAFP expidió la “Guía para la administración del riesgo y el diseño de controles en entidades públicas - versión 4” en el mes de octubre de 2018, la cual debe emplearse para el análisis, evaluación y monitoreo de riesgos de la CVP del año 2019. Por tal motivo, se hace necesario que la Oficina Asesora de Planeación lidere la revisión, restructuración, sensibilización, socialización, capacitación y apoyo en la aplicación de la metodología de riesgos de la CVP, actividad que no se ve plasmada dentro del PAAC – 2019.”, y se dejó como recomendación: “actualizar la Política de administración del riesgo y el Mapa de riesgos según lo establecido en “Guía para la administración del riesgo y el diseño de controles en entidades públicas” versión 4 de octubre de 2018”, lo cual tampoco se ha surtido y se encuentra en desarrollo por parte de la Oficina Asesora de Planeación.</t>
  </si>
  <si>
    <t xml:space="preserve">En este componente hay 2 acciones en las cuales se lleva un cumplimiento del 98% indicando y especificando cada una de las actividades con un agrado de avance muy importante , para este segundo seguimiento del año 2019
Aún siguen en desarrollo las actividades  programadas para el último seguimiento  ya deben de estar en su totalidad en cumplimiento. </t>
  </si>
  <si>
    <t>En la estrategia de la Administración del Riesgo se evidencia que 11 actividades se encuentran en desarrollo de terminando un porcentaje diferente  para cada una de ellas así: 
2 actividades con el 30%
5 actividades con el 33%
2 actividades con el 50%
2 actividades con el 66%
8 actividades ya con un cumplimiento del 100% y 3 actividades no se han iniciado.
En cuanto al cumplimiento de las actividades formuladas se lleva un porcentaje de avance del 66.16% para el segundo cuatrimestre del año 2019.</t>
  </si>
  <si>
    <t>En el seguimiento se evidenció que se realizó solicitud de los tramites y OPAs de cada unas de las misionales, las cuales se consolidaron en el listado de inventario de trámites, el cual tiene un avance del 50% ya que falta realizar verificación de si son o no tramite u Opas con asesor del DAFP.</t>
  </si>
  <si>
    <t>De las 4 acciones programadas se cumplieron 2 al (100%) y 2 se encuentran en desarrollo con un porcentaje de avanec del (66%)
A nivel general se cuenta con un cumplimiento del 83.00%.</t>
  </si>
  <si>
    <t xml:space="preserve">De las 21 acciones programadas se evidencio que:
8  Actividades tiene un cumplimiento del (100%),
10 Actividades tienen un cumplimiento del (50%), 
1 Actividad tiene un incumplimiento del (33%), 
2  actividades con el (0%) donde estas actividades ya tuvieron que haberse empezado  y a la fecha no se han iniciado 
a nivel general se cuenta con un cumplimiento del 68,29%, 
</t>
  </si>
  <si>
    <t xml:space="preserve">De las 25 acciones programadas se evidencio que:
3 actividades tiene un cumplimiento del (100%) 
20 en desarrollo, de los cuales se especifican así:
2 actividades con el (45%)
5 actividades con el (50%)
2 actividades con el (58%)
11 actividades con el (66%) 
y 2 actividades con el (0%) donde estas actividades ya tuvieron que haberse empezado  y a la fecha no se han iniciado 
A nivel general se cuenta con un cumplimiento del 59.67%
</t>
  </si>
  <si>
    <t xml:space="preserve">Se evidenció que el componente Mecanismos para Mejorar la Atención al Ciudadano tiene 9 acciones programadas donde
2 actividades están cumplidas al (100%) 
7 en estado de desarrollo, de estas contamos con un avance del (66%) en 4 actividades, con un avance del  (58%) en 2 actividades y con el (70%) en 1 actividad
A nivel general se cuenta con un cumplimiento del 72,26%
</t>
  </si>
  <si>
    <r>
      <rPr>
        <sz val="10"/>
        <rFont val="Arial"/>
        <family val="2"/>
      </rPr>
      <t>De las 8 acciones programadas, va en desarrollo tres (3) con un cumplimiento del (100%), 
dos (2) en estado de incumplimiento (0%)  donde estas actividades ya tuvieron que haberse empezado  y a la fecha no se han iniciado 
tres (3) que no aplican para este seguimiento (N/A) por que la fecha esta posterior a la del seguimiento que se realizó con corte al 31 de agosto 2019
A nivel general se cuenta con un cumplimiento del 60.00%</t>
    </r>
    <r>
      <rPr>
        <sz val="10"/>
        <color rgb="FFFF0000"/>
        <rFont val="Arial"/>
        <family val="2"/>
      </rPr>
      <t xml:space="preserve">
</t>
    </r>
  </si>
  <si>
    <t>Segundo Seguimiento PAAC</t>
  </si>
  <si>
    <t>II SEGUIMIENTO CONTROL INTERNO (31 Agosto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</si>
</sst>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 #,##0_-;_-* &quot;-&quot;_-;_-@_-"/>
    <numFmt numFmtId="165" formatCode="_-* #,##0.00_-;\-* #,##0.00_-;_-* &quot;-&quot;??_-;_-@_-"/>
    <numFmt numFmtId="166" formatCode="dd\-mmm\-yyyy"/>
  </numFmts>
  <fonts count="52">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0"/>
      <name val="Arial"/>
      <family val="2"/>
    </font>
    <font>
      <sz val="10"/>
      <name val="Arial"/>
      <family val="2"/>
    </font>
    <font>
      <u/>
      <sz val="11"/>
      <color theme="10"/>
      <name val="Calibri"/>
      <family val="2"/>
      <scheme val="minor"/>
    </font>
    <font>
      <b/>
      <sz val="16"/>
      <color theme="1"/>
      <name val="Arial"/>
      <family val="2"/>
    </font>
    <font>
      <sz val="9"/>
      <color indexed="81"/>
      <name val="Tahoma"/>
      <family val="2"/>
    </font>
    <font>
      <b/>
      <sz val="9"/>
      <color indexed="81"/>
      <name val="Tahoma"/>
      <family val="2"/>
    </font>
    <font>
      <sz val="11"/>
      <name val="Arial"/>
      <family val="2"/>
    </font>
    <font>
      <sz val="11"/>
      <color theme="1"/>
      <name val="Calibri"/>
      <family val="2"/>
      <scheme val="minor"/>
    </font>
    <font>
      <b/>
      <sz val="14"/>
      <color theme="1"/>
      <name val="Arial"/>
      <family val="2"/>
    </font>
    <font>
      <b/>
      <sz val="12"/>
      <color theme="1"/>
      <name val="Arial"/>
      <family val="2"/>
    </font>
    <font>
      <u/>
      <sz val="10"/>
      <color theme="10"/>
      <name val="Arial"/>
      <family val="2"/>
    </font>
    <font>
      <sz val="10"/>
      <name val="Lohit Devanagari"/>
      <family val="2"/>
    </font>
    <font>
      <b/>
      <sz val="11"/>
      <color rgb="FF000000"/>
      <name val="Calibri"/>
      <family val="2"/>
      <scheme val="minor"/>
    </font>
    <font>
      <sz val="11"/>
      <color rgb="FF000000"/>
      <name val="Calibri"/>
      <family val="2"/>
      <scheme val="minor"/>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10"/>
      <color theme="1"/>
      <name val="Arial"/>
      <family val="2"/>
    </font>
    <font>
      <b/>
      <sz val="10"/>
      <name val="Arial"/>
      <family val="2"/>
    </font>
    <font>
      <sz val="9"/>
      <color theme="1"/>
      <name val="Arial"/>
      <family val="2"/>
    </font>
    <font>
      <b/>
      <sz val="9"/>
      <color theme="1"/>
      <name val="Arial"/>
      <family val="2"/>
    </font>
    <font>
      <sz val="10"/>
      <color rgb="FFFF0000"/>
      <name val="Arial"/>
      <family val="2"/>
    </font>
    <font>
      <b/>
      <sz val="10"/>
      <color theme="0"/>
      <name val="Arial"/>
      <family val="2"/>
    </font>
    <font>
      <sz val="9"/>
      <name val="Arial"/>
      <family val="2"/>
    </font>
    <font>
      <b/>
      <sz val="9"/>
      <name val="Arial"/>
      <family val="2"/>
    </font>
    <font>
      <sz val="10"/>
      <color indexed="8"/>
      <name val="Arial"/>
      <family val="2"/>
    </font>
    <font>
      <u/>
      <sz val="10"/>
      <name val="Arial"/>
      <family val="2"/>
    </font>
    <font>
      <b/>
      <sz val="12"/>
      <color theme="0"/>
      <name val="Arial"/>
      <family val="2"/>
    </font>
    <font>
      <sz val="10"/>
      <color theme="0"/>
      <name val="Arial"/>
      <family val="2"/>
    </font>
    <font>
      <sz val="10"/>
      <color rgb="FF0D0D0D"/>
      <name val="Arial"/>
      <family val="2"/>
      <charset val="1"/>
    </font>
    <font>
      <sz val="10"/>
      <color theme="1" tint="4.9989318521683403E-2"/>
      <name val="Arial"/>
      <family val="2"/>
    </font>
    <font>
      <b/>
      <sz val="10"/>
      <color theme="1" tint="4.9989318521683403E-2"/>
      <name val="Arial"/>
      <family val="2"/>
    </font>
    <font>
      <sz val="14"/>
      <name val="Arial"/>
      <family val="2"/>
    </font>
    <font>
      <sz val="11"/>
      <color rgb="FF000000"/>
      <name val="Arial"/>
      <family val="2"/>
    </font>
    <font>
      <sz val="12"/>
      <name val="Arial"/>
      <family val="2"/>
    </font>
    <font>
      <b/>
      <sz val="14"/>
      <name val="Arial"/>
      <family val="2"/>
    </font>
    <font>
      <b/>
      <sz val="12"/>
      <name val="Arial"/>
      <family val="2"/>
    </font>
    <font>
      <sz val="11"/>
      <color rgb="FF636363"/>
      <name val="Questrial"/>
    </font>
    <font>
      <sz val="10"/>
      <color rgb="FF777777"/>
      <name val="Robotoregular"/>
    </font>
    <font>
      <sz val="10"/>
      <name val="Arial"/>
      <family val="2"/>
    </font>
    <font>
      <b/>
      <sz val="8"/>
      <color theme="1"/>
      <name val="Arial"/>
      <family val="2"/>
    </font>
    <font>
      <sz val="8"/>
      <color theme="1"/>
      <name val="Arial"/>
      <family val="2"/>
    </font>
  </fonts>
  <fills count="4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2F0D9"/>
        <bgColor rgb="FFEDEDED"/>
      </patternFill>
    </fill>
    <fill>
      <patternFill patternType="solid">
        <fgColor theme="9" tint="0.79998168889431442"/>
        <bgColor indexed="64"/>
      </patternFill>
    </fill>
    <fill>
      <patternFill patternType="solid">
        <fgColor rgb="FFDAE3F3"/>
        <bgColor rgb="FFDEEBF7"/>
      </patternFill>
    </fill>
    <fill>
      <patternFill patternType="solid">
        <fgColor rgb="FFFFF2CC"/>
        <bgColor rgb="FFFBE5D6"/>
      </patternFill>
    </fill>
    <fill>
      <patternFill patternType="solid">
        <fgColor rgb="FFEDEDED"/>
        <bgColor rgb="FFF2F2F2"/>
      </patternFill>
    </fill>
    <fill>
      <patternFill patternType="solid">
        <fgColor rgb="FFFBE5D6"/>
        <bgColor rgb="FFFFF2CC"/>
      </patternFill>
    </fill>
    <fill>
      <patternFill patternType="solid">
        <fgColor rgb="FFDEEBF7"/>
        <bgColor rgb="FFDAE3F3"/>
      </patternFill>
    </fill>
    <fill>
      <patternFill patternType="solid">
        <fgColor rgb="FFC00000"/>
        <bgColor indexed="64"/>
      </patternFill>
    </fill>
    <fill>
      <patternFill patternType="solid">
        <fgColor theme="3" tint="0.59999389629810485"/>
        <bgColor indexed="64"/>
      </patternFill>
    </fill>
    <fill>
      <patternFill patternType="solid">
        <fgColor theme="0"/>
        <bgColor rgb="FF000000"/>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rgb="FF8DB3E2"/>
        <bgColor indexed="64"/>
      </patternFill>
    </fill>
    <fill>
      <patternFill patternType="solid">
        <fgColor rgb="FF92D050"/>
        <bgColor indexed="64"/>
      </patternFill>
    </fill>
    <fill>
      <patternFill patternType="solid">
        <fgColor rgb="FFFF0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medium">
        <color auto="1"/>
      </top>
      <bottom/>
      <diagonal/>
    </border>
    <border>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style="medium">
        <color indexed="64"/>
      </left>
      <right style="thin">
        <color indexed="64"/>
      </right>
      <top/>
      <bottom style="medium">
        <color indexed="64"/>
      </bottom>
      <diagonal/>
    </border>
    <border>
      <left/>
      <right style="thin">
        <color auto="1"/>
      </right>
      <top style="medium">
        <color auto="1"/>
      </top>
      <bottom/>
      <diagonal/>
    </border>
    <border>
      <left style="thin">
        <color auto="1"/>
      </left>
      <right style="medium">
        <color auto="1"/>
      </right>
      <top/>
      <bottom/>
      <diagonal/>
    </border>
    <border>
      <left style="thin">
        <color theme="1" tint="0.499984740745262"/>
      </left>
      <right style="thin">
        <color theme="1" tint="0.499984740745262"/>
      </right>
      <top style="thin">
        <color theme="1" tint="0.499984740745262"/>
      </top>
      <bottom/>
      <diagonal/>
    </border>
  </borders>
  <cellStyleXfs count="26">
    <xf numFmtId="0" fontId="0" fillId="0" borderId="0"/>
    <xf numFmtId="0" fontId="4" fillId="0" borderId="0"/>
    <xf numFmtId="0" fontId="5" fillId="0" borderId="0" applyNumberFormat="0" applyFont="0" applyFill="0" applyBorder="0" applyAlignment="0" applyProtection="0"/>
    <xf numFmtId="0" fontId="6" fillId="0" borderId="0" applyNumberFormat="0" applyFill="0" applyBorder="0" applyAlignment="0" applyProtection="0"/>
    <xf numFmtId="0" fontId="4" fillId="0" borderId="0" applyNumberFormat="0" applyFont="0" applyFill="0" applyBorder="0" applyAlignment="0" applyProtection="0"/>
    <xf numFmtId="0" fontId="11" fillId="0" borderId="0"/>
    <xf numFmtId="9"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0" fontId="4" fillId="0" borderId="0"/>
    <xf numFmtId="164" fontId="11" fillId="0" borderId="0" applyFont="0" applyFill="0" applyBorder="0" applyAlignment="0" applyProtection="0"/>
    <xf numFmtId="164" fontId="11" fillId="0" borderId="0" applyFont="0" applyFill="0" applyBorder="0" applyAlignment="0" applyProtection="0"/>
    <xf numFmtId="9" fontId="15" fillId="0" borderId="0" applyBorder="0" applyAlignment="0" applyProtection="0"/>
    <xf numFmtId="9" fontId="11"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4" fillId="0" borderId="0"/>
    <xf numFmtId="0" fontId="4" fillId="0" borderId="0" applyNumberFormat="0" applyFont="0" applyFill="0" applyBorder="0" applyAlignment="0" applyProtection="0"/>
    <xf numFmtId="0" fontId="49" fillId="0" borderId="0"/>
  </cellStyleXfs>
  <cellXfs count="722">
    <xf numFmtId="0" fontId="0" fillId="0" borderId="0" xfId="0"/>
    <xf numFmtId="0" fontId="0" fillId="2" borderId="0" xfId="0" applyFill="1"/>
    <xf numFmtId="0" fontId="0" fillId="0" borderId="0" xfId="0" applyAlignment="1">
      <alignment vertical="center"/>
    </xf>
    <xf numFmtId="0" fontId="0" fillId="0" borderId="0" xfId="0" applyFill="1"/>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0" borderId="0" xfId="0" applyFill="1" applyAlignment="1">
      <alignment vertical="center"/>
    </xf>
    <xf numFmtId="0" fontId="0" fillId="0" borderId="1" xfId="0" applyFont="1" applyFill="1" applyBorder="1" applyAlignment="1">
      <alignment horizontal="left" vertical="center" wrapText="1"/>
    </xf>
    <xf numFmtId="0" fontId="0" fillId="2" borderId="0" xfId="0" applyFill="1" applyAlignment="1">
      <alignment wrapText="1"/>
    </xf>
    <xf numFmtId="0" fontId="0"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3" borderId="1" xfId="0" applyFont="1" applyFill="1"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vertical="center"/>
    </xf>
    <xf numFmtId="0" fontId="1" fillId="3"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vertical="top"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vertical="center" wrapText="1"/>
    </xf>
    <xf numFmtId="17"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0" fillId="0" borderId="1" xfId="0" applyFont="1" applyFill="1" applyBorder="1" applyAlignment="1">
      <alignment horizontal="left" vertical="center"/>
    </xf>
    <xf numFmtId="0" fontId="0" fillId="0" borderId="1" xfId="0" applyBorder="1"/>
    <xf numFmtId="0" fontId="0" fillId="3" borderId="2" xfId="0" applyFill="1" applyBorder="1" applyAlignment="1">
      <alignment vertical="center"/>
    </xf>
    <xf numFmtId="0" fontId="6" fillId="0" borderId="2" xfId="3" applyFill="1" applyBorder="1" applyAlignment="1">
      <alignment vertical="center" wrapText="1"/>
    </xf>
    <xf numFmtId="0" fontId="0" fillId="0" borderId="2" xfId="0" applyBorder="1" applyAlignment="1">
      <alignment vertical="center"/>
    </xf>
    <xf numFmtId="0" fontId="6" fillId="0" borderId="2" xfId="3" applyFill="1" applyBorder="1" applyAlignment="1">
      <alignment wrapText="1"/>
    </xf>
    <xf numFmtId="0" fontId="0" fillId="0" borderId="2" xfId="0" applyBorder="1"/>
    <xf numFmtId="0" fontId="6" fillId="0" borderId="2" xfId="3" applyBorder="1" applyAlignment="1">
      <alignment horizontal="left" vertical="center" wrapText="1"/>
    </xf>
    <xf numFmtId="0" fontId="1" fillId="3" borderId="2" xfId="0" applyFont="1" applyFill="1" applyBorder="1" applyAlignment="1">
      <alignment horizontal="center" vertical="center"/>
    </xf>
    <xf numFmtId="0" fontId="6" fillId="0" borderId="2" xfId="3" applyBorder="1" applyAlignment="1">
      <alignment vertical="center" wrapText="1"/>
    </xf>
    <xf numFmtId="0" fontId="6" fillId="2" borderId="2" xfId="3" applyFill="1" applyBorder="1" applyAlignment="1">
      <alignment horizontal="left" vertical="center" wrapText="1"/>
    </xf>
    <xf numFmtId="0" fontId="13" fillId="5" borderId="1"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5" xfId="0" applyFont="1" applyBorder="1" applyAlignment="1">
      <alignment vertical="center" wrapText="1"/>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23" fillId="13" borderId="34"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44"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8" fillId="7" borderId="1" xfId="5" applyFont="1" applyFill="1" applyBorder="1" applyAlignment="1">
      <alignment horizontal="center" vertical="center" wrapText="1"/>
    </xf>
    <xf numFmtId="0" fontId="25" fillId="17" borderId="1" xfId="5" applyFont="1" applyFill="1" applyBorder="1" applyAlignment="1">
      <alignment horizontal="center" vertical="center" wrapText="1"/>
    </xf>
    <xf numFmtId="0" fontId="23" fillId="13" borderId="1" xfId="5" applyFont="1" applyFill="1" applyBorder="1" applyAlignment="1">
      <alignment horizontal="center" vertical="center" wrapText="1"/>
    </xf>
    <xf numFmtId="0" fontId="23" fillId="14" borderId="1" xfId="5" applyFont="1" applyFill="1" applyBorder="1" applyAlignment="1">
      <alignment horizontal="center" vertical="center" wrapText="1"/>
    </xf>
    <xf numFmtId="0" fontId="23" fillId="15" borderId="1" xfId="5" applyFont="1" applyFill="1" applyBorder="1" applyAlignment="1">
      <alignment horizontal="center" vertical="center" wrapText="1"/>
    </xf>
    <xf numFmtId="0" fontId="23" fillId="16" borderId="1" xfId="5" applyFont="1" applyFill="1" applyBorder="1" applyAlignment="1">
      <alignment horizontal="center" vertical="center" wrapText="1"/>
    </xf>
    <xf numFmtId="0" fontId="26" fillId="18"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9" fontId="28" fillId="0" borderId="1" xfId="6" applyFont="1" applyFill="1" applyBorder="1" applyAlignment="1">
      <alignment horizontal="center" vertical="center" wrapText="1"/>
    </xf>
    <xf numFmtId="0" fontId="27" fillId="0" borderId="1" xfId="0" applyFont="1" applyFill="1" applyBorder="1" applyAlignment="1">
      <alignment vertical="center" wrapText="1"/>
    </xf>
    <xf numFmtId="0" fontId="27" fillId="2" borderId="1" xfId="0" applyFont="1" applyFill="1" applyBorder="1" applyAlignment="1">
      <alignment horizontal="left" vertical="center" wrapText="1"/>
    </xf>
    <xf numFmtId="0" fontId="31" fillId="0" borderId="0" xfId="0" applyFont="1"/>
    <xf numFmtId="0" fontId="13" fillId="7" borderId="1" xfId="5" applyFont="1" applyFill="1" applyBorder="1" applyAlignment="1">
      <alignment horizontal="center" vertical="center" wrapText="1"/>
    </xf>
    <xf numFmtId="9" fontId="13" fillId="7" borderId="1" xfId="7"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4" fillId="21" borderId="1" xfId="5" applyFont="1" applyFill="1" applyBorder="1" applyAlignment="1">
      <alignment horizontal="center" vertical="center" wrapText="1"/>
    </xf>
    <xf numFmtId="0" fontId="4" fillId="21" borderId="1" xfId="5" applyFont="1" applyFill="1" applyBorder="1" applyAlignment="1">
      <alignment horizontal="left" vertical="center" wrapText="1"/>
    </xf>
    <xf numFmtId="15" fontId="4" fillId="21" borderId="1" xfId="5" applyNumberFormat="1" applyFont="1" applyFill="1" applyBorder="1" applyAlignment="1">
      <alignment horizontal="center" vertical="center" wrapText="1"/>
    </xf>
    <xf numFmtId="9" fontId="28" fillId="21" borderId="1" xfId="7" applyFont="1" applyFill="1" applyBorder="1" applyAlignment="1">
      <alignment horizontal="center" vertical="center" wrapText="1"/>
    </xf>
    <xf numFmtId="0" fontId="4" fillId="21" borderId="1" xfId="5" applyFont="1" applyFill="1" applyBorder="1" applyAlignment="1">
      <alignment horizontal="center" vertical="top" wrapText="1"/>
    </xf>
    <xf numFmtId="0" fontId="4" fillId="0" borderId="0" xfId="0" applyFont="1"/>
    <xf numFmtId="0" fontId="27" fillId="21" borderId="1" xfId="5" applyFont="1" applyFill="1" applyBorder="1" applyAlignment="1">
      <alignment horizontal="center" vertical="center" wrapText="1"/>
    </xf>
    <xf numFmtId="0" fontId="27" fillId="21" borderId="1" xfId="5" applyFont="1" applyFill="1" applyBorder="1" applyAlignment="1">
      <alignment horizontal="left" vertical="center" wrapText="1"/>
    </xf>
    <xf numFmtId="15" fontId="27" fillId="21" borderId="1" xfId="5" applyNumberFormat="1" applyFont="1" applyFill="1" applyBorder="1" applyAlignment="1">
      <alignment horizontal="center" vertical="center" wrapText="1"/>
    </xf>
    <xf numFmtId="0" fontId="27" fillId="21" borderId="1" xfId="5" applyFont="1" applyFill="1" applyBorder="1" applyAlignment="1">
      <alignment horizontal="center" vertical="top" wrapText="1"/>
    </xf>
    <xf numFmtId="9" fontId="23" fillId="21" borderId="1" xfId="7" applyFont="1" applyFill="1" applyBorder="1" applyAlignment="1">
      <alignment horizontal="center" vertical="center" wrapText="1"/>
    </xf>
    <xf numFmtId="0" fontId="27" fillId="13" borderId="1" xfId="5" applyFont="1" applyFill="1" applyBorder="1" applyAlignment="1">
      <alignment horizontal="center" vertical="center" wrapText="1"/>
    </xf>
    <xf numFmtId="0" fontId="26" fillId="13" borderId="1" xfId="13" applyFont="1" applyFill="1" applyBorder="1" applyAlignment="1">
      <alignment horizontal="left" vertical="center" wrapText="1"/>
    </xf>
    <xf numFmtId="0" fontId="26" fillId="13" borderId="1" xfId="13" applyFont="1" applyFill="1" applyBorder="1" applyAlignment="1">
      <alignment horizontal="center" vertical="center" wrapText="1"/>
    </xf>
    <xf numFmtId="15" fontId="27" fillId="13" borderId="1" xfId="5" applyNumberFormat="1" applyFont="1" applyFill="1" applyBorder="1" applyAlignment="1">
      <alignment horizontal="center" vertical="center" wrapText="1"/>
    </xf>
    <xf numFmtId="0" fontId="35" fillId="13" borderId="1" xfId="5" applyFont="1" applyFill="1" applyBorder="1" applyAlignment="1">
      <alignment horizontal="center" vertical="center" wrapText="1"/>
    </xf>
    <xf numFmtId="9" fontId="23" fillId="13" borderId="1" xfId="7" applyFont="1" applyFill="1" applyBorder="1" applyAlignment="1">
      <alignment horizontal="center" vertical="center" wrapText="1"/>
    </xf>
    <xf numFmtId="0" fontId="26" fillId="13" borderId="1" xfId="0" applyFont="1" applyFill="1" applyBorder="1" applyAlignment="1">
      <alignment horizontal="center" vertical="top" wrapText="1"/>
    </xf>
    <xf numFmtId="15" fontId="23" fillId="13" borderId="1" xfId="5" applyNumberFormat="1" applyFont="1" applyFill="1" applyBorder="1" applyAlignment="1">
      <alignment horizontal="center" vertical="center" wrapText="1"/>
    </xf>
    <xf numFmtId="0" fontId="4" fillId="0" borderId="0" xfId="1" applyFont="1"/>
    <xf numFmtId="0" fontId="26" fillId="13" borderId="1" xfId="13" applyFont="1" applyFill="1" applyBorder="1" applyAlignment="1">
      <alignment vertical="center" wrapText="1"/>
    </xf>
    <xf numFmtId="0" fontId="26" fillId="13" borderId="1" xfId="0" applyFont="1" applyFill="1" applyBorder="1" applyAlignment="1">
      <alignment horizontal="center" vertical="center" wrapText="1"/>
    </xf>
    <xf numFmtId="9" fontId="24" fillId="13" borderId="1" xfId="7" applyFont="1" applyFill="1" applyBorder="1" applyAlignment="1">
      <alignment horizontal="center" vertical="center" wrapText="1"/>
    </xf>
    <xf numFmtId="0" fontId="35" fillId="13" borderId="1" xfId="5" applyFont="1" applyFill="1" applyBorder="1" applyAlignment="1">
      <alignment horizontal="left" vertical="center" wrapText="1"/>
    </xf>
    <xf numFmtId="9" fontId="23" fillId="13" borderId="1" xfId="5" applyNumberFormat="1" applyFont="1" applyFill="1" applyBorder="1" applyAlignment="1">
      <alignment horizontal="center" vertical="center" wrapText="1"/>
    </xf>
    <xf numFmtId="0" fontId="36" fillId="13" borderId="1" xfId="8" applyFont="1" applyFill="1" applyBorder="1" applyAlignment="1">
      <alignment horizontal="center" vertical="top" wrapText="1"/>
    </xf>
    <xf numFmtId="0" fontId="26" fillId="13" borderId="1" xfId="0" applyFont="1" applyFill="1" applyBorder="1" applyAlignment="1">
      <alignment horizontal="justify" vertical="center" wrapText="1"/>
    </xf>
    <xf numFmtId="0" fontId="4" fillId="13" borderId="1" xfId="0" applyFont="1" applyFill="1" applyBorder="1" applyAlignment="1">
      <alignment horizontal="center" vertical="center" wrapText="1"/>
    </xf>
    <xf numFmtId="0" fontId="35" fillId="13" borderId="1" xfId="5" applyFont="1" applyFill="1" applyBorder="1" applyAlignment="1">
      <alignment horizontal="justify" vertical="top" wrapText="1"/>
    </xf>
    <xf numFmtId="0" fontId="4" fillId="13" borderId="1" xfId="5" applyFont="1" applyFill="1" applyBorder="1" applyAlignment="1">
      <alignment horizontal="center" vertical="center" wrapText="1"/>
    </xf>
    <xf numFmtId="0" fontId="4" fillId="13" borderId="1" xfId="1" applyFont="1" applyFill="1" applyBorder="1" applyAlignment="1">
      <alignment vertical="center" wrapText="1"/>
    </xf>
    <xf numFmtId="0" fontId="4" fillId="13" borderId="1" xfId="1" applyFont="1" applyFill="1" applyBorder="1" applyAlignment="1">
      <alignment horizontal="center" vertical="center" wrapText="1"/>
    </xf>
    <xf numFmtId="15" fontId="4" fillId="13" borderId="1" xfId="5" applyNumberFormat="1" applyFont="1" applyFill="1" applyBorder="1" applyAlignment="1">
      <alignment horizontal="center" vertical="center" wrapText="1"/>
    </xf>
    <xf numFmtId="9" fontId="28" fillId="13" borderId="1" xfId="7" applyFont="1" applyFill="1" applyBorder="1" applyAlignment="1">
      <alignment horizontal="center" vertical="center" wrapText="1"/>
    </xf>
    <xf numFmtId="0" fontId="4" fillId="13" borderId="1" xfId="1" applyFont="1" applyFill="1" applyBorder="1" applyAlignment="1">
      <alignment horizontal="center" vertical="top" wrapText="1"/>
    </xf>
    <xf numFmtId="15" fontId="28" fillId="13" borderId="1" xfId="5" applyNumberFormat="1" applyFont="1" applyFill="1" applyBorder="1" applyAlignment="1">
      <alignment horizontal="center" vertical="center" wrapText="1"/>
    </xf>
    <xf numFmtId="0" fontId="27" fillId="14" borderId="1" xfId="5" applyFont="1" applyFill="1" applyBorder="1" applyAlignment="1">
      <alignment horizontal="center" vertical="center" wrapText="1"/>
    </xf>
    <xf numFmtId="0" fontId="26" fillId="14" borderId="1" xfId="0" applyFont="1" applyFill="1" applyBorder="1" applyAlignment="1">
      <alignment horizontal="left" vertical="center" wrapText="1"/>
    </xf>
    <xf numFmtId="0" fontId="26" fillId="14" borderId="1" xfId="0" applyFont="1" applyFill="1" applyBorder="1" applyAlignment="1">
      <alignment horizontal="center" vertical="center" wrapText="1"/>
    </xf>
    <xf numFmtId="15" fontId="26" fillId="14" borderId="1" xfId="0" applyNumberFormat="1" applyFont="1" applyFill="1" applyBorder="1" applyAlignment="1">
      <alignment horizontal="center" vertical="center" wrapText="1"/>
    </xf>
    <xf numFmtId="9" fontId="23" fillId="14" borderId="1" xfId="7" applyFont="1" applyFill="1" applyBorder="1" applyAlignment="1">
      <alignment horizontal="center" vertical="center" wrapText="1"/>
    </xf>
    <xf numFmtId="0" fontId="26" fillId="14" borderId="1" xfId="13" applyFont="1" applyFill="1" applyBorder="1" applyAlignment="1">
      <alignment horizontal="left" vertical="center" wrapText="1"/>
    </xf>
    <xf numFmtId="0" fontId="26" fillId="14" borderId="1" xfId="13" applyFont="1" applyFill="1" applyBorder="1" applyAlignment="1">
      <alignment horizontal="center" vertical="center" wrapText="1"/>
    </xf>
    <xf numFmtId="15" fontId="26" fillId="14" borderId="1" xfId="13" applyNumberFormat="1" applyFont="1" applyFill="1" applyBorder="1" applyAlignment="1">
      <alignment horizontal="center" vertical="center" wrapText="1"/>
    </xf>
    <xf numFmtId="9" fontId="27" fillId="14" borderId="1" xfId="5" applyNumberFormat="1" applyFont="1" applyFill="1" applyBorder="1" applyAlignment="1">
      <alignment horizontal="center" vertical="center" wrapText="1"/>
    </xf>
    <xf numFmtId="0" fontId="26" fillId="14" borderId="1" xfId="1" applyFont="1" applyFill="1" applyBorder="1" applyAlignment="1">
      <alignment horizontal="left" vertical="center" wrapText="1"/>
    </xf>
    <xf numFmtId="0" fontId="26" fillId="14" borderId="1" xfId="1" applyFont="1" applyFill="1" applyBorder="1" applyAlignment="1">
      <alignment horizontal="center" vertical="center" wrapText="1"/>
    </xf>
    <xf numFmtId="15" fontId="26" fillId="14" borderId="1" xfId="1" applyNumberFormat="1" applyFont="1" applyFill="1" applyBorder="1" applyAlignment="1">
      <alignment horizontal="center" vertical="center" wrapText="1"/>
    </xf>
    <xf numFmtId="0" fontId="29" fillId="14" borderId="1" xfId="11" applyFont="1" applyFill="1" applyBorder="1" applyAlignment="1">
      <alignment horizontal="center" vertical="center" wrapText="1"/>
    </xf>
    <xf numFmtId="0" fontId="27" fillId="7" borderId="1" xfId="5" applyFont="1" applyFill="1" applyBorder="1" applyAlignment="1">
      <alignment horizontal="center" vertical="center" wrapText="1"/>
    </xf>
    <xf numFmtId="9" fontId="24" fillId="7" borderId="1" xfId="7" applyFont="1" applyFill="1" applyBorder="1" applyAlignment="1">
      <alignment horizontal="center" vertical="center" wrapText="1"/>
    </xf>
    <xf numFmtId="0" fontId="4" fillId="14" borderId="1" xfId="1" applyFont="1" applyFill="1" applyBorder="1" applyAlignment="1">
      <alignment horizontal="center" vertical="center" wrapText="1"/>
    </xf>
    <xf numFmtId="0" fontId="27" fillId="14" borderId="1" xfId="5" applyFont="1" applyFill="1" applyBorder="1" applyAlignment="1">
      <alignment horizontal="left" vertical="center" wrapText="1"/>
    </xf>
    <xf numFmtId="0" fontId="27" fillId="15" borderId="1" xfId="5" applyFont="1" applyFill="1" applyBorder="1" applyAlignment="1">
      <alignment horizontal="center" vertical="center" wrapText="1"/>
    </xf>
    <xf numFmtId="0" fontId="27" fillId="15" borderId="1" xfId="0" applyFont="1" applyFill="1" applyBorder="1" applyAlignment="1">
      <alignment vertical="center" wrapText="1"/>
    </xf>
    <xf numFmtId="0" fontId="27" fillId="15" borderId="1" xfId="0" applyFont="1" applyFill="1" applyBorder="1" applyAlignment="1">
      <alignment horizontal="center" vertical="center" wrapText="1"/>
    </xf>
    <xf numFmtId="15" fontId="27" fillId="15" borderId="1" xfId="0" applyNumberFormat="1" applyFont="1" applyFill="1" applyBorder="1" applyAlignment="1">
      <alignment horizontal="center" vertical="center" wrapText="1"/>
    </xf>
    <xf numFmtId="0" fontId="27" fillId="15" borderId="1" xfId="5" applyFont="1" applyFill="1" applyBorder="1" applyAlignment="1">
      <alignment horizontal="center" vertical="top" wrapText="1"/>
    </xf>
    <xf numFmtId="9" fontId="23" fillId="15" borderId="1" xfId="7" applyFont="1" applyFill="1" applyBorder="1" applyAlignment="1">
      <alignment horizontal="center" vertical="center" wrapText="1"/>
    </xf>
    <xf numFmtId="0" fontId="4" fillId="15" borderId="1" xfId="5" applyFont="1" applyFill="1" applyBorder="1" applyAlignment="1">
      <alignment horizontal="left" vertical="center" wrapText="1"/>
    </xf>
    <xf numFmtId="0" fontId="4" fillId="15" borderId="1" xfId="5" applyFont="1" applyFill="1" applyBorder="1" applyAlignment="1">
      <alignment horizontal="center" vertical="center" wrapText="1"/>
    </xf>
    <xf numFmtId="9" fontId="24" fillId="15" borderId="1" xfId="7" applyFont="1" applyFill="1" applyBorder="1" applyAlignment="1">
      <alignment horizontal="center" vertical="center" wrapText="1"/>
    </xf>
    <xf numFmtId="0" fontId="4" fillId="15" borderId="1" xfId="0" applyFont="1" applyFill="1" applyBorder="1" applyAlignment="1">
      <alignment vertical="center" wrapText="1"/>
    </xf>
    <xf numFmtId="0" fontId="4" fillId="15" borderId="1" xfId="0" applyFont="1" applyFill="1" applyBorder="1" applyAlignment="1">
      <alignment horizontal="center" vertical="center" wrapText="1"/>
    </xf>
    <xf numFmtId="15" fontId="4" fillId="15" borderId="1" xfId="0" applyNumberFormat="1" applyFont="1" applyFill="1" applyBorder="1" applyAlignment="1">
      <alignment horizontal="center" vertical="center" wrapText="1"/>
    </xf>
    <xf numFmtId="0" fontId="4" fillId="15" borderId="1" xfId="5" applyFont="1" applyFill="1" applyBorder="1" applyAlignment="1">
      <alignment horizontal="justify" vertical="center" wrapText="1"/>
    </xf>
    <xf numFmtId="9" fontId="23" fillId="15" borderId="1" xfId="5" applyNumberFormat="1" applyFont="1" applyFill="1" applyBorder="1" applyAlignment="1">
      <alignment horizontal="center" vertical="center" wrapText="1"/>
    </xf>
    <xf numFmtId="0" fontId="31" fillId="15" borderId="1" xfId="5" applyFont="1" applyFill="1" applyBorder="1" applyAlignment="1">
      <alignment horizontal="center" vertical="top" wrapText="1"/>
    </xf>
    <xf numFmtId="0" fontId="26" fillId="15" borderId="1" xfId="0" applyFont="1" applyFill="1" applyBorder="1" applyAlignment="1">
      <alignment horizontal="justify" vertical="center" wrapText="1"/>
    </xf>
    <xf numFmtId="0" fontId="26" fillId="15" borderId="1" xfId="0" applyFont="1" applyFill="1" applyBorder="1" applyAlignment="1">
      <alignment horizontal="center" vertical="center" wrapText="1"/>
    </xf>
    <xf numFmtId="15" fontId="26" fillId="15" borderId="1" xfId="0" applyNumberFormat="1" applyFont="1" applyFill="1" applyBorder="1" applyAlignment="1">
      <alignment horizontal="center" vertical="center" wrapText="1"/>
    </xf>
    <xf numFmtId="0" fontId="27" fillId="15" borderId="1" xfId="5" applyFont="1" applyFill="1" applyBorder="1" applyAlignment="1">
      <alignment horizontal="left" vertical="center" wrapText="1"/>
    </xf>
    <xf numFmtId="0" fontId="36" fillId="15" borderId="1" xfId="8" applyFont="1" applyFill="1" applyBorder="1" applyAlignment="1">
      <alignment horizontal="center" vertical="center" wrapText="1"/>
    </xf>
    <xf numFmtId="0" fontId="4" fillId="15" borderId="1" xfId="5" applyFont="1" applyFill="1" applyBorder="1" applyAlignment="1">
      <alignment horizontal="justify" vertical="top" wrapText="1"/>
    </xf>
    <xf numFmtId="9" fontId="28" fillId="15" borderId="1" xfId="7" applyFont="1" applyFill="1" applyBorder="1" applyAlignment="1">
      <alignment horizontal="center" vertical="center" wrapText="1"/>
    </xf>
    <xf numFmtId="0" fontId="4" fillId="15" borderId="1" xfId="5" applyFont="1" applyFill="1" applyBorder="1" applyAlignment="1">
      <alignment horizontal="center" vertical="top" wrapText="1"/>
    </xf>
    <xf numFmtId="0" fontId="4" fillId="15" borderId="1" xfId="0" applyFont="1" applyFill="1" applyBorder="1" applyAlignment="1">
      <alignment horizontal="left" vertical="center" wrapText="1"/>
    </xf>
    <xf numFmtId="9" fontId="4" fillId="15" borderId="1" xfId="7" applyFont="1" applyFill="1" applyBorder="1" applyAlignment="1">
      <alignment horizontal="center" vertical="center" wrapText="1"/>
    </xf>
    <xf numFmtId="0" fontId="31" fillId="0" borderId="0" xfId="0" applyFont="1" applyFill="1" applyAlignment="1">
      <alignment horizontal="left" vertical="center"/>
    </xf>
    <xf numFmtId="0" fontId="27" fillId="0" borderId="0" xfId="1" applyFont="1" applyAlignment="1">
      <alignment horizontal="center" vertical="center" wrapText="1"/>
    </xf>
    <xf numFmtId="0" fontId="27" fillId="0" borderId="0" xfId="1" applyFont="1" applyAlignment="1">
      <alignment vertical="center" wrapText="1"/>
    </xf>
    <xf numFmtId="0" fontId="27" fillId="0" borderId="0" xfId="1" applyFont="1" applyAlignment="1">
      <alignment horizontal="left" vertical="center" wrapText="1"/>
    </xf>
    <xf numFmtId="9" fontId="27" fillId="0" borderId="0" xfId="6" applyFont="1" applyAlignment="1">
      <alignment horizontal="center" vertical="center" wrapText="1"/>
    </xf>
    <xf numFmtId="0" fontId="4" fillId="0" borderId="0" xfId="1" applyFont="1" applyFill="1" applyAlignment="1">
      <alignment vertical="center"/>
    </xf>
    <xf numFmtId="0" fontId="13" fillId="7" borderId="48" xfId="5" applyFont="1" applyFill="1" applyBorder="1" applyAlignment="1">
      <alignment horizontal="center" vertical="center" wrapText="1"/>
    </xf>
    <xf numFmtId="0" fontId="13" fillId="0" borderId="40" xfId="5" applyFont="1" applyFill="1" applyBorder="1" applyAlignment="1">
      <alignment horizontal="center" vertical="center" wrapText="1"/>
    </xf>
    <xf numFmtId="0" fontId="13" fillId="7" borderId="40" xfId="5" applyFont="1" applyFill="1" applyBorder="1" applyAlignment="1">
      <alignment horizontal="center" vertical="center" wrapText="1"/>
    </xf>
    <xf numFmtId="9" fontId="13" fillId="7" borderId="40" xfId="7" applyFont="1" applyFill="1" applyBorder="1" applyAlignment="1">
      <alignment horizontal="center" vertical="center" wrapText="1"/>
    </xf>
    <xf numFmtId="9" fontId="13" fillId="7" borderId="49" xfId="7" applyFont="1" applyFill="1" applyBorder="1" applyAlignment="1">
      <alignment horizontal="center" vertical="center" wrapText="1"/>
    </xf>
    <xf numFmtId="0" fontId="13" fillId="7" borderId="17" xfId="5" applyFont="1" applyFill="1" applyBorder="1" applyAlignment="1">
      <alignment horizontal="center" vertical="center" wrapText="1"/>
    </xf>
    <xf numFmtId="0" fontId="13" fillId="0" borderId="0" xfId="5" applyFont="1" applyFill="1" applyBorder="1" applyAlignment="1">
      <alignment horizontal="center" vertical="center" wrapText="1"/>
    </xf>
    <xf numFmtId="0" fontId="13" fillId="7" borderId="0" xfId="5" applyFont="1" applyFill="1" applyBorder="1" applyAlignment="1">
      <alignment horizontal="center" vertical="center" wrapText="1"/>
    </xf>
    <xf numFmtId="9" fontId="13" fillId="7" borderId="0" xfId="7" applyFont="1" applyFill="1" applyBorder="1" applyAlignment="1">
      <alignment horizontal="center" vertical="center" wrapText="1"/>
    </xf>
    <xf numFmtId="0" fontId="37" fillId="25" borderId="1" xfId="0" applyFont="1" applyFill="1" applyBorder="1" applyAlignment="1">
      <alignment vertical="center" wrapText="1"/>
    </xf>
    <xf numFmtId="0" fontId="38" fillId="0" borderId="0" xfId="0" applyFont="1"/>
    <xf numFmtId="0" fontId="39" fillId="26" borderId="1" xfId="16" applyNumberFormat="1" applyFont="1" applyFill="1" applyBorder="1" applyAlignment="1">
      <alignment horizontal="center" vertical="center" wrapText="1"/>
    </xf>
    <xf numFmtId="0" fontId="39" fillId="26" borderId="1" xfId="16" applyNumberFormat="1" applyFont="1" applyFill="1" applyBorder="1" applyAlignment="1">
      <alignment vertical="center" wrapText="1"/>
    </xf>
    <xf numFmtId="15" fontId="39" fillId="26" borderId="1" xfId="16" applyNumberFormat="1" applyFont="1" applyFill="1" applyBorder="1" applyAlignment="1">
      <alignment horizontal="center" vertical="center" wrapText="1"/>
    </xf>
    <xf numFmtId="0" fontId="39" fillId="26" borderId="1" xfId="16" applyNumberFormat="1" applyFont="1" applyFill="1" applyBorder="1" applyAlignment="1">
      <alignment horizontal="left" vertical="center" wrapText="1"/>
    </xf>
    <xf numFmtId="0" fontId="39" fillId="26" borderId="1" xfId="16" applyNumberFormat="1" applyFont="1" applyFill="1" applyBorder="1" applyAlignment="1">
      <alignment horizontal="justify" vertical="center" wrapText="1"/>
    </xf>
    <xf numFmtId="0" fontId="40" fillId="27" borderId="1" xfId="0" applyFont="1" applyFill="1" applyBorder="1" applyAlignment="1">
      <alignment horizontal="left" vertical="center" wrapText="1"/>
    </xf>
    <xf numFmtId="9" fontId="41" fillId="27" borderId="1" xfId="6" applyFont="1" applyFill="1" applyBorder="1" applyAlignment="1">
      <alignment horizontal="center" vertical="center" wrapText="1"/>
    </xf>
    <xf numFmtId="15" fontId="40" fillId="27" borderId="1" xfId="5" applyNumberFormat="1" applyFont="1" applyFill="1" applyBorder="1" applyAlignment="1">
      <alignment horizontal="center" vertical="center" wrapText="1"/>
    </xf>
    <xf numFmtId="15" fontId="40" fillId="27" borderId="2" xfId="5" applyNumberFormat="1" applyFont="1" applyFill="1" applyBorder="1" applyAlignment="1">
      <alignment horizontal="center" vertical="center" wrapText="1"/>
    </xf>
    <xf numFmtId="0" fontId="40" fillId="0" borderId="0" xfId="0" applyFont="1"/>
    <xf numFmtId="0" fontId="37" fillId="12" borderId="1" xfId="0" applyFont="1" applyFill="1" applyBorder="1" applyAlignment="1">
      <alignment vertical="center" wrapText="1"/>
    </xf>
    <xf numFmtId="0" fontId="39" fillId="28" borderId="1" xfId="13" applyFont="1" applyFill="1" applyBorder="1" applyAlignment="1">
      <alignment horizontal="center" vertical="center" wrapText="1"/>
    </xf>
    <xf numFmtId="0" fontId="39" fillId="28" borderId="1" xfId="13" applyFont="1" applyFill="1" applyBorder="1" applyAlignment="1">
      <alignment horizontal="left" vertical="center" wrapText="1"/>
    </xf>
    <xf numFmtId="15" fontId="39" fillId="28" borderId="1" xfId="13" applyNumberFormat="1" applyFont="1" applyFill="1" applyBorder="1" applyAlignment="1">
      <alignment horizontal="center" vertical="center" wrapText="1"/>
    </xf>
    <xf numFmtId="0" fontId="40" fillId="16" borderId="1" xfId="0" applyFont="1" applyFill="1" applyBorder="1" applyAlignment="1">
      <alignment horizontal="center" vertical="center" wrapText="1"/>
    </xf>
    <xf numFmtId="9" fontId="41" fillId="16" borderId="1" xfId="7" applyFont="1" applyFill="1" applyBorder="1" applyAlignment="1">
      <alignment horizontal="center" vertical="center" wrapText="1"/>
    </xf>
    <xf numFmtId="0" fontId="40" fillId="16" borderId="1" xfId="0" applyFont="1" applyFill="1" applyBorder="1" applyAlignment="1">
      <alignment horizontal="left" vertical="center" wrapText="1"/>
    </xf>
    <xf numFmtId="15" fontId="40" fillId="16" borderId="2" xfId="0" applyNumberFormat="1" applyFont="1" applyFill="1" applyBorder="1" applyAlignment="1">
      <alignment horizontal="center" vertical="center" wrapText="1"/>
    </xf>
    <xf numFmtId="0" fontId="37" fillId="11" borderId="1" xfId="0" applyFont="1" applyFill="1" applyBorder="1" applyAlignment="1">
      <alignment vertical="center" wrapText="1"/>
    </xf>
    <xf numFmtId="0" fontId="39" fillId="29" borderId="47" xfId="13" applyFont="1" applyFill="1" applyBorder="1" applyAlignment="1">
      <alignment horizontal="center" vertical="center" wrapText="1"/>
    </xf>
    <xf numFmtId="0" fontId="39" fillId="29" borderId="1" xfId="13" applyFont="1" applyFill="1" applyBorder="1" applyAlignment="1">
      <alignment vertical="center" wrapText="1"/>
    </xf>
    <xf numFmtId="0" fontId="39" fillId="29" borderId="1" xfId="13" applyFont="1" applyFill="1" applyBorder="1" applyAlignment="1">
      <alignment horizontal="center" vertical="center" wrapText="1"/>
    </xf>
    <xf numFmtId="15" fontId="39" fillId="29" borderId="1" xfId="16" applyNumberFormat="1" applyFont="1" applyFill="1" applyBorder="1" applyAlignment="1">
      <alignment horizontal="center" vertical="center" wrapText="1"/>
    </xf>
    <xf numFmtId="0" fontId="39" fillId="29" borderId="1" xfId="13" applyFont="1" applyFill="1" applyBorder="1" applyAlignment="1">
      <alignment horizontal="left" vertical="center" wrapText="1"/>
    </xf>
    <xf numFmtId="0" fontId="40" fillId="15" borderId="1" xfId="5" applyFont="1" applyFill="1" applyBorder="1" applyAlignment="1">
      <alignment horizontal="center" vertical="center" wrapText="1"/>
    </xf>
    <xf numFmtId="9" fontId="41" fillId="15" borderId="1" xfId="7" applyFont="1" applyFill="1" applyBorder="1" applyAlignment="1">
      <alignment horizontal="center" vertical="center" wrapText="1"/>
    </xf>
    <xf numFmtId="15" fontId="40" fillId="15" borderId="35" xfId="5" applyNumberFormat="1" applyFont="1" applyFill="1" applyBorder="1" applyAlignment="1">
      <alignment horizontal="center" vertical="center" wrapText="1"/>
    </xf>
    <xf numFmtId="15" fontId="40" fillId="15" borderId="2" xfId="5" applyNumberFormat="1" applyFont="1" applyFill="1" applyBorder="1" applyAlignment="1">
      <alignment horizontal="center" vertical="center" wrapText="1"/>
    </xf>
    <xf numFmtId="0" fontId="37" fillId="10" borderId="2" xfId="0" applyFont="1" applyFill="1" applyBorder="1" applyAlignment="1">
      <alignment vertical="center" wrapText="1"/>
    </xf>
    <xf numFmtId="0" fontId="39" fillId="30" borderId="1" xfId="13" applyFont="1" applyFill="1" applyBorder="1" applyAlignment="1">
      <alignment horizontal="center" vertical="center" wrapText="1"/>
    </xf>
    <xf numFmtId="0" fontId="39" fillId="30" borderId="1" xfId="13" applyFont="1" applyFill="1" applyBorder="1" applyAlignment="1">
      <alignment vertical="center" wrapText="1"/>
    </xf>
    <xf numFmtId="15" fontId="39" fillId="30" borderId="1" xfId="16" applyNumberFormat="1" applyFont="1" applyFill="1" applyBorder="1" applyAlignment="1">
      <alignment horizontal="center" vertical="center" wrapText="1"/>
    </xf>
    <xf numFmtId="0" fontId="39" fillId="30" borderId="1" xfId="13" applyFont="1" applyFill="1" applyBorder="1" applyAlignment="1">
      <alignment horizontal="left" vertical="center" wrapText="1"/>
    </xf>
    <xf numFmtId="0" fontId="40" fillId="14" borderId="1" xfId="5" applyFont="1" applyFill="1" applyBorder="1" applyAlignment="1">
      <alignment horizontal="center" vertical="center" wrapText="1"/>
    </xf>
    <xf numFmtId="9" fontId="41" fillId="14" borderId="1" xfId="7" applyFont="1" applyFill="1" applyBorder="1" applyAlignment="1">
      <alignment horizontal="center" vertical="center" wrapText="1"/>
    </xf>
    <xf numFmtId="9" fontId="40" fillId="14" borderId="1" xfId="7" applyFont="1" applyFill="1" applyBorder="1" applyAlignment="1">
      <alignment horizontal="left" vertical="center" wrapText="1"/>
    </xf>
    <xf numFmtId="15" fontId="40" fillId="14" borderId="2" xfId="0" applyNumberFormat="1" applyFont="1" applyFill="1" applyBorder="1" applyAlignment="1">
      <alignment horizontal="center" vertical="center" wrapText="1"/>
    </xf>
    <xf numFmtId="0" fontId="27" fillId="14" borderId="1" xfId="1" applyFont="1" applyFill="1" applyBorder="1" applyAlignment="1">
      <alignment horizontal="center" vertical="center" wrapText="1"/>
    </xf>
    <xf numFmtId="0" fontId="26" fillId="14" borderId="1" xfId="1" applyFont="1" applyFill="1" applyBorder="1" applyAlignment="1">
      <alignment vertical="center" wrapText="1"/>
    </xf>
    <xf numFmtId="15" fontId="27" fillId="14" borderId="1" xfId="10" applyNumberFormat="1" applyFont="1" applyFill="1" applyBorder="1" applyAlignment="1">
      <alignment horizontal="center" vertical="center" wrapText="1"/>
    </xf>
    <xf numFmtId="0" fontId="27" fillId="14" borderId="1" xfId="5" applyFont="1" applyFill="1" applyBorder="1" applyAlignment="1">
      <alignment horizontal="left" vertical="top" wrapText="1"/>
    </xf>
    <xf numFmtId="9" fontId="27" fillId="14" borderId="1" xfId="7" applyFont="1" applyFill="1" applyBorder="1" applyAlignment="1">
      <alignment horizontal="left" vertical="top" wrapText="1"/>
    </xf>
    <xf numFmtId="15" fontId="27" fillId="14" borderId="2" xfId="1" applyNumberFormat="1" applyFont="1" applyFill="1" applyBorder="1" applyAlignment="1">
      <alignment horizontal="center" vertical="center" wrapText="1"/>
    </xf>
    <xf numFmtId="0" fontId="37" fillId="9" borderId="2" xfId="0" applyFont="1" applyFill="1" applyBorder="1" applyAlignment="1">
      <alignment vertical="center" wrapText="1"/>
    </xf>
    <xf numFmtId="0" fontId="39" fillId="31" borderId="47" xfId="13" applyFont="1" applyFill="1" applyBorder="1" applyAlignment="1">
      <alignment horizontal="center" vertical="center" wrapText="1"/>
    </xf>
    <xf numFmtId="0" fontId="39" fillId="31" borderId="1" xfId="13" applyFont="1" applyFill="1" applyBorder="1" applyAlignment="1">
      <alignment vertical="center" wrapText="1"/>
    </xf>
    <xf numFmtId="0" fontId="39" fillId="31" borderId="1" xfId="13" applyFont="1" applyFill="1" applyBorder="1" applyAlignment="1">
      <alignment horizontal="center" vertical="center" wrapText="1"/>
    </xf>
    <xf numFmtId="0" fontId="39" fillId="31" borderId="1" xfId="13" applyFont="1" applyFill="1" applyBorder="1" applyAlignment="1">
      <alignment horizontal="left" vertical="center" wrapText="1"/>
    </xf>
    <xf numFmtId="0" fontId="27" fillId="13" borderId="1" xfId="0" applyFont="1" applyFill="1" applyBorder="1" applyAlignment="1">
      <alignment vertical="center" wrapText="1"/>
    </xf>
    <xf numFmtId="9" fontId="23" fillId="13" borderId="1" xfId="6" applyFont="1" applyFill="1" applyBorder="1" applyAlignment="1">
      <alignment horizontal="center" vertical="center" wrapText="1"/>
    </xf>
    <xf numFmtId="0" fontId="40" fillId="13" borderId="1" xfId="0" applyFont="1" applyFill="1" applyBorder="1" applyAlignment="1">
      <alignment vertical="center" wrapText="1"/>
    </xf>
    <xf numFmtId="0" fontId="40" fillId="13" borderId="2" xfId="0" applyFont="1" applyFill="1" applyBorder="1" applyAlignment="1">
      <alignment vertical="center" wrapText="1"/>
    </xf>
    <xf numFmtId="0" fontId="37" fillId="20" borderId="2" xfId="0" applyFont="1" applyFill="1" applyBorder="1" applyAlignment="1">
      <alignment vertical="center" wrapText="1"/>
    </xf>
    <xf numFmtId="0" fontId="39" fillId="32" borderId="47" xfId="13" applyFont="1" applyFill="1" applyBorder="1" applyAlignment="1">
      <alignment horizontal="center" vertical="center" wrapText="1"/>
    </xf>
    <xf numFmtId="0" fontId="39" fillId="32" borderId="1" xfId="13" applyFont="1" applyFill="1" applyBorder="1" applyAlignment="1">
      <alignment vertical="center" wrapText="1"/>
    </xf>
    <xf numFmtId="0" fontId="39" fillId="32" borderId="1" xfId="13" applyFont="1" applyFill="1" applyBorder="1" applyAlignment="1">
      <alignment horizontal="center" vertical="center" wrapText="1"/>
    </xf>
    <xf numFmtId="0" fontId="39" fillId="32" borderId="1" xfId="13" applyFont="1" applyFill="1" applyBorder="1" applyAlignment="1">
      <alignment horizontal="left" vertical="center" wrapText="1"/>
    </xf>
    <xf numFmtId="0" fontId="27" fillId="21" borderId="1" xfId="5" applyFont="1" applyFill="1" applyBorder="1" applyAlignment="1">
      <alignment vertical="top" wrapText="1"/>
    </xf>
    <xf numFmtId="15" fontId="40" fillId="21" borderId="35" xfId="0" applyNumberFormat="1" applyFont="1" applyFill="1" applyBorder="1" applyAlignment="1">
      <alignment horizontal="center" vertical="center" wrapText="1"/>
    </xf>
    <xf numFmtId="15" fontId="40" fillId="21" borderId="2" xfId="0" applyNumberFormat="1" applyFont="1" applyFill="1" applyBorder="1" applyAlignment="1">
      <alignment horizontal="center" vertical="center" wrapText="1"/>
    </xf>
    <xf numFmtId="0" fontId="40" fillId="21" borderId="1" xfId="0" applyFont="1" applyFill="1" applyBorder="1" applyAlignment="1">
      <alignment horizontal="left" vertical="top" wrapText="1"/>
    </xf>
    <xf numFmtId="0" fontId="25" fillId="21" borderId="47" xfId="13" applyFont="1" applyFill="1" applyBorder="1" applyAlignment="1">
      <alignment horizontal="center" vertical="center" wrapText="1"/>
    </xf>
    <xf numFmtId="0" fontId="26" fillId="21" borderId="1" xfId="13" applyFont="1" applyFill="1" applyBorder="1" applyAlignment="1">
      <alignment horizontal="center" vertical="center" wrapText="1"/>
    </xf>
    <xf numFmtId="166" fontId="26" fillId="21" borderId="1" xfId="13" applyNumberFormat="1" applyFont="1" applyFill="1" applyBorder="1" applyAlignment="1">
      <alignment horizontal="center" vertical="center" wrapText="1"/>
    </xf>
    <xf numFmtId="0" fontId="27" fillId="21" borderId="1" xfId="5" applyFont="1" applyFill="1" applyBorder="1" applyAlignment="1">
      <alignment vertical="center" wrapText="1"/>
    </xf>
    <xf numFmtId="0" fontId="27" fillId="21" borderId="1" xfId="0" applyFont="1" applyFill="1" applyBorder="1" applyAlignment="1">
      <alignment horizontal="center" vertical="center" wrapText="1"/>
    </xf>
    <xf numFmtId="15" fontId="4" fillId="21" borderId="2" xfId="0" applyNumberFormat="1" applyFont="1" applyFill="1" applyBorder="1" applyAlignment="1">
      <alignment horizontal="center" vertical="center" wrapText="1"/>
    </xf>
    <xf numFmtId="0" fontId="4" fillId="0" borderId="0" xfId="1" applyFont="1" applyAlignment="1">
      <alignment horizontal="center"/>
    </xf>
    <xf numFmtId="0" fontId="12" fillId="7"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9" fontId="12" fillId="7" borderId="1" xfId="7" applyFont="1" applyFill="1" applyBorder="1" applyAlignment="1">
      <alignment horizontal="center" vertical="center" wrapText="1"/>
    </xf>
    <xf numFmtId="0" fontId="42" fillId="0" borderId="0" xfId="1" applyFont="1"/>
    <xf numFmtId="0" fontId="12" fillId="7"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12" fillId="7" borderId="3" xfId="5" applyFont="1" applyFill="1" applyBorder="1" applyAlignment="1">
      <alignment horizontal="center" vertical="center" wrapText="1"/>
    </xf>
    <xf numFmtId="9" fontId="12" fillId="7" borderId="3" xfId="7" applyFont="1" applyFill="1" applyBorder="1" applyAlignment="1">
      <alignment horizontal="center" vertical="center" wrapText="1"/>
    </xf>
    <xf numFmtId="9" fontId="12" fillId="7" borderId="4" xfId="7" applyFont="1" applyFill="1" applyBorder="1" applyAlignment="1">
      <alignment horizontal="center" vertical="center" wrapText="1"/>
    </xf>
    <xf numFmtId="0" fontId="13" fillId="5" borderId="0" xfId="0" applyFont="1" applyFill="1" applyBorder="1" applyAlignment="1">
      <alignment horizontal="center" vertical="center" wrapText="1"/>
    </xf>
    <xf numFmtId="0" fontId="32" fillId="25" borderId="1" xfId="1" applyFont="1" applyFill="1" applyBorder="1" applyAlignment="1">
      <alignment vertical="center" wrapText="1"/>
    </xf>
    <xf numFmtId="0" fontId="27" fillId="27" borderId="1" xfId="5" applyFont="1" applyFill="1" applyBorder="1" applyAlignment="1">
      <alignment horizontal="center" vertical="center" wrapText="1"/>
    </xf>
    <xf numFmtId="0" fontId="27" fillId="27" borderId="1" xfId="10" applyFont="1" applyFill="1" applyBorder="1" applyAlignment="1">
      <alignment horizontal="center" vertical="center" wrapText="1"/>
    </xf>
    <xf numFmtId="15" fontId="27" fillId="27" borderId="1" xfId="10" applyNumberFormat="1" applyFont="1" applyFill="1" applyBorder="1" applyAlignment="1">
      <alignment horizontal="center" vertical="center" wrapText="1"/>
    </xf>
    <xf numFmtId="0" fontId="27" fillId="27" borderId="1" xfId="0" applyFont="1" applyFill="1" applyBorder="1" applyAlignment="1">
      <alignment horizontal="center" vertical="center" wrapText="1"/>
    </xf>
    <xf numFmtId="9" fontId="23" fillId="27" borderId="1" xfId="0" applyNumberFormat="1" applyFont="1" applyFill="1" applyBorder="1" applyAlignment="1">
      <alignment horizontal="center" vertical="center" wrapText="1"/>
    </xf>
    <xf numFmtId="15" fontId="27" fillId="27" borderId="1" xfId="5" applyNumberFormat="1" applyFont="1" applyFill="1" applyBorder="1" applyAlignment="1">
      <alignment horizontal="center" vertical="center" wrapText="1"/>
    </xf>
    <xf numFmtId="0" fontId="27" fillId="0" borderId="0" xfId="0" applyFont="1"/>
    <xf numFmtId="0" fontId="27" fillId="27" borderId="1" xfId="8" applyFont="1" applyFill="1" applyBorder="1" applyAlignment="1">
      <alignment horizontal="center" vertical="center" wrapText="1"/>
    </xf>
    <xf numFmtId="0" fontId="27" fillId="27" borderId="1" xfId="1" applyFont="1" applyFill="1" applyBorder="1" applyAlignment="1">
      <alignment horizontal="center" vertical="center" wrapText="1"/>
    </xf>
    <xf numFmtId="9" fontId="23" fillId="27" borderId="1" xfId="6" applyFont="1" applyFill="1" applyBorder="1" applyAlignment="1">
      <alignment horizontal="center" vertical="center" wrapText="1"/>
    </xf>
    <xf numFmtId="0" fontId="23" fillId="27" borderId="1" xfId="1" applyFont="1" applyFill="1" applyBorder="1" applyAlignment="1">
      <alignment horizontal="center" vertical="center" wrapText="1"/>
    </xf>
    <xf numFmtId="0" fontId="27" fillId="0" borderId="0" xfId="1" applyFont="1"/>
    <xf numFmtId="0" fontId="27" fillId="27" borderId="1" xfId="1" applyFont="1" applyFill="1" applyBorder="1" applyAlignment="1">
      <alignment horizontal="left" vertical="center" wrapText="1"/>
    </xf>
    <xf numFmtId="9" fontId="23" fillId="27" borderId="1" xfId="1" applyNumberFormat="1" applyFont="1" applyFill="1" applyBorder="1" applyAlignment="1">
      <alignment horizontal="center" vertical="center" wrapText="1"/>
    </xf>
    <xf numFmtId="0" fontId="27" fillId="27" borderId="1" xfId="10" applyFont="1" applyFill="1" applyBorder="1" applyAlignment="1">
      <alignment vertical="center" wrapText="1"/>
    </xf>
    <xf numFmtId="0" fontId="23" fillId="27" borderId="1" xfId="0" applyFont="1" applyFill="1" applyBorder="1" applyAlignment="1">
      <alignment horizontal="center" vertical="center" wrapText="1"/>
    </xf>
    <xf numFmtId="0" fontId="27" fillId="27" borderId="1" xfId="0" applyFont="1" applyFill="1" applyBorder="1" applyAlignment="1">
      <alignment horizontal="left" vertical="center" wrapText="1"/>
    </xf>
    <xf numFmtId="9" fontId="28" fillId="27" borderId="1" xfId="6" applyFont="1" applyFill="1" applyBorder="1" applyAlignment="1">
      <alignment horizontal="center" vertical="center" wrapText="1"/>
    </xf>
    <xf numFmtId="0" fontId="32" fillId="12" borderId="1" xfId="1" applyFont="1" applyFill="1" applyBorder="1" applyAlignment="1">
      <alignment vertical="center" wrapText="1"/>
    </xf>
    <xf numFmtId="0" fontId="27" fillId="16" borderId="1" xfId="1" applyFont="1" applyFill="1" applyBorder="1" applyAlignment="1">
      <alignment horizontal="center" vertical="center" wrapText="1"/>
    </xf>
    <xf numFmtId="0" fontId="27" fillId="16" borderId="0" xfId="1" applyFont="1" applyFill="1" applyAlignment="1">
      <alignment horizontal="center" vertical="center" wrapText="1"/>
    </xf>
    <xf numFmtId="15" fontId="27" fillId="16" borderId="1" xfId="10" applyNumberFormat="1" applyFont="1" applyFill="1" applyBorder="1" applyAlignment="1">
      <alignment horizontal="center" vertical="center" wrapText="1"/>
    </xf>
    <xf numFmtId="0" fontId="27" fillId="16" borderId="1" xfId="5" applyFont="1" applyFill="1" applyBorder="1" applyAlignment="1">
      <alignment vertical="top" wrapText="1"/>
    </xf>
    <xf numFmtId="9" fontId="23" fillId="16" borderId="1" xfId="1" applyNumberFormat="1" applyFont="1" applyFill="1" applyBorder="1" applyAlignment="1">
      <alignment horizontal="center" vertical="center" wrapText="1"/>
    </xf>
    <xf numFmtId="0" fontId="27" fillId="16" borderId="1" xfId="1" applyFont="1" applyFill="1" applyBorder="1" applyAlignment="1">
      <alignment horizontal="left" vertical="top" wrapText="1"/>
    </xf>
    <xf numFmtId="15" fontId="27" fillId="16" borderId="1" xfId="1" applyNumberFormat="1" applyFont="1" applyFill="1" applyBorder="1" applyAlignment="1">
      <alignment horizontal="center" vertical="center" wrapText="1"/>
    </xf>
    <xf numFmtId="0" fontId="4" fillId="16" borderId="1" xfId="0" applyFont="1" applyFill="1" applyBorder="1" applyAlignment="1">
      <alignment horizontal="center" vertical="center" wrapText="1"/>
    </xf>
    <xf numFmtId="15" fontId="4" fillId="16" borderId="1" xfId="10" applyNumberFormat="1" applyFont="1" applyFill="1" applyBorder="1" applyAlignment="1">
      <alignment horizontal="center" vertical="center" wrapText="1"/>
    </xf>
    <xf numFmtId="0" fontId="4" fillId="16" borderId="1" xfId="5" applyFont="1" applyFill="1" applyBorder="1" applyAlignment="1">
      <alignment horizontal="center" vertical="center" wrapText="1"/>
    </xf>
    <xf numFmtId="9" fontId="28" fillId="16" borderId="1" xfId="7" applyFont="1" applyFill="1" applyBorder="1" applyAlignment="1">
      <alignment horizontal="center" vertical="center" wrapText="1"/>
    </xf>
    <xf numFmtId="0" fontId="4" fillId="16" borderId="1" xfId="0" applyFont="1" applyFill="1" applyBorder="1" applyAlignment="1">
      <alignment horizontal="left" vertical="top" wrapText="1"/>
    </xf>
    <xf numFmtId="15" fontId="4" fillId="16" borderId="1" xfId="0" applyNumberFormat="1" applyFont="1" applyFill="1" applyBorder="1" applyAlignment="1">
      <alignment horizontal="center" vertical="center" wrapText="1"/>
    </xf>
    <xf numFmtId="0" fontId="27" fillId="16" borderId="1" xfId="8" applyFont="1" applyFill="1" applyBorder="1" applyAlignment="1">
      <alignment horizontal="center" vertical="center" wrapText="1"/>
    </xf>
    <xf numFmtId="0" fontId="26" fillId="16" borderId="1" xfId="0" applyFont="1" applyFill="1" applyBorder="1" applyAlignment="1">
      <alignment horizontal="center" vertical="center" wrapText="1"/>
    </xf>
    <xf numFmtId="0" fontId="43" fillId="16" borderId="1" xfId="13" applyFont="1" applyFill="1" applyBorder="1" applyAlignment="1">
      <alignment horizontal="center" vertical="center" wrapText="1"/>
    </xf>
    <xf numFmtId="166" fontId="25" fillId="16" borderId="1" xfId="10" applyNumberFormat="1" applyFont="1" applyFill="1" applyBorder="1" applyAlignment="1">
      <alignment horizontal="center" vertical="center" wrapText="1"/>
    </xf>
    <xf numFmtId="0" fontId="27" fillId="16" borderId="1" xfId="5" applyFont="1" applyFill="1" applyBorder="1" applyAlignment="1">
      <alignment vertical="center" wrapText="1"/>
    </xf>
    <xf numFmtId="0" fontId="32" fillId="11" borderId="1" xfId="1" applyFont="1" applyFill="1" applyBorder="1" applyAlignment="1">
      <alignment vertical="center" wrapText="1"/>
    </xf>
    <xf numFmtId="15" fontId="4" fillId="15" borderId="1" xfId="10" applyNumberFormat="1" applyFont="1" applyFill="1" applyBorder="1" applyAlignment="1">
      <alignment horizontal="center" vertical="center" wrapText="1"/>
    </xf>
    <xf numFmtId="9" fontId="28" fillId="15" borderId="1" xfId="5" applyNumberFormat="1" applyFont="1" applyFill="1" applyBorder="1" applyAlignment="1">
      <alignment horizontal="center" vertical="center" wrapText="1"/>
    </xf>
    <xf numFmtId="0" fontId="27" fillId="15" borderId="1" xfId="13" applyFont="1" applyFill="1" applyBorder="1" applyAlignment="1">
      <alignment horizontal="center" vertical="center" wrapText="1"/>
    </xf>
    <xf numFmtId="15" fontId="27" fillId="15" borderId="1" xfId="10" applyNumberFormat="1" applyFont="1" applyFill="1" applyBorder="1" applyAlignment="1">
      <alignment horizontal="center" vertical="center" wrapText="1"/>
    </xf>
    <xf numFmtId="0" fontId="27" fillId="15" borderId="1" xfId="8" applyFont="1" applyFill="1" applyBorder="1" applyAlignment="1">
      <alignment horizontal="center" vertical="center" wrapText="1"/>
    </xf>
    <xf numFmtId="0" fontId="4" fillId="15" borderId="1" xfId="0" applyFont="1" applyFill="1" applyBorder="1" applyAlignment="1">
      <alignment horizontal="left" vertical="top" wrapText="1"/>
    </xf>
    <xf numFmtId="9" fontId="28" fillId="15" borderId="1" xfId="6" applyFont="1" applyFill="1" applyBorder="1" applyAlignment="1">
      <alignment horizontal="center" vertical="center" wrapText="1"/>
    </xf>
    <xf numFmtId="0" fontId="28" fillId="15" borderId="1" xfId="0" applyFont="1" applyFill="1" applyBorder="1" applyAlignment="1">
      <alignment horizontal="left" vertical="top" wrapText="1"/>
    </xf>
    <xf numFmtId="15" fontId="27" fillId="15" borderId="1" xfId="5" applyNumberFormat="1"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15" fontId="4" fillId="15" borderId="1" xfId="5" applyNumberFormat="1" applyFont="1" applyFill="1" applyBorder="1" applyAlignment="1">
      <alignment horizontal="center" vertical="center" wrapText="1"/>
    </xf>
    <xf numFmtId="0" fontId="32" fillId="10" borderId="1" xfId="1" applyFont="1" applyFill="1" applyBorder="1" applyAlignment="1">
      <alignment vertical="center" wrapText="1"/>
    </xf>
    <xf numFmtId="0" fontId="27" fillId="14" borderId="1" xfId="13" applyFont="1" applyFill="1" applyBorder="1" applyAlignment="1">
      <alignment horizontal="center" vertical="center" wrapText="1"/>
    </xf>
    <xf numFmtId="0" fontId="26" fillId="14" borderId="1" xfId="13" applyFont="1" applyFill="1" applyBorder="1" applyAlignment="1">
      <alignment vertical="center" wrapText="1"/>
    </xf>
    <xf numFmtId="9" fontId="23" fillId="14" borderId="1" xfId="5" applyNumberFormat="1" applyFont="1" applyFill="1" applyBorder="1" applyAlignment="1">
      <alignment horizontal="center" vertical="center" wrapText="1"/>
    </xf>
    <xf numFmtId="0" fontId="27" fillId="14" borderId="1" xfId="5" applyFont="1" applyFill="1" applyBorder="1" applyAlignment="1">
      <alignment horizontal="center" vertical="top" wrapText="1"/>
    </xf>
    <xf numFmtId="0" fontId="27" fillId="14" borderId="1" xfId="0" applyFont="1" applyFill="1" applyBorder="1" applyAlignment="1">
      <alignment horizontal="center" vertical="center" wrapText="1"/>
    </xf>
    <xf numFmtId="9" fontId="23" fillId="14" borderId="1" xfId="6" applyFont="1" applyFill="1" applyBorder="1" applyAlignment="1">
      <alignment horizontal="center" vertical="center" wrapText="1"/>
    </xf>
    <xf numFmtId="0" fontId="32" fillId="33" borderId="1" xfId="0" applyFont="1" applyFill="1" applyBorder="1" applyAlignment="1">
      <alignment vertical="center" wrapText="1"/>
    </xf>
    <xf numFmtId="0" fontId="27" fillId="13" borderId="1" xfId="0" applyFont="1" applyFill="1" applyBorder="1" applyAlignment="1">
      <alignment horizontal="center" vertical="center" wrapText="1"/>
    </xf>
    <xf numFmtId="15" fontId="27" fillId="13" borderId="1" xfId="10" applyNumberFormat="1"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9" fontId="28" fillId="13" borderId="1" xfId="0" applyNumberFormat="1" applyFont="1" applyFill="1" applyBorder="1" applyAlignment="1">
      <alignment horizontal="center" vertical="center" wrapText="1"/>
    </xf>
    <xf numFmtId="0" fontId="26" fillId="13" borderId="5" xfId="0" applyFont="1" applyFill="1" applyBorder="1" applyAlignment="1">
      <alignment horizontal="center" vertical="center" wrapText="1"/>
    </xf>
    <xf numFmtId="9" fontId="28" fillId="13" borderId="1" xfId="6" applyFont="1" applyFill="1" applyBorder="1" applyAlignment="1">
      <alignment horizontal="center" vertical="center" wrapText="1"/>
    </xf>
    <xf numFmtId="0" fontId="4" fillId="0" borderId="7" xfId="1" applyFont="1" applyBorder="1"/>
    <xf numFmtId="0" fontId="28" fillId="0" borderId="0" xfId="1" applyFont="1"/>
    <xf numFmtId="0" fontId="4" fillId="2" borderId="0" xfId="1" applyFont="1" applyFill="1"/>
    <xf numFmtId="0" fontId="29" fillId="0" borderId="6" xfId="0" applyFont="1" applyFill="1" applyBorder="1" applyAlignment="1">
      <alignment horizontal="justify" vertical="center" wrapText="1"/>
    </xf>
    <xf numFmtId="9" fontId="29" fillId="0" borderId="6" xfId="17" applyNumberFormat="1" applyFont="1" applyFill="1" applyBorder="1" applyAlignment="1">
      <alignment horizontal="center" vertical="center" wrapText="1"/>
    </xf>
    <xf numFmtId="0" fontId="4" fillId="0" borderId="0" xfId="1" applyFont="1" applyAlignment="1">
      <alignment vertical="center"/>
    </xf>
    <xf numFmtId="0" fontId="13" fillId="7" borderId="47" xfId="5" applyFont="1" applyFill="1" applyBorder="1" applyAlignment="1">
      <alignment horizontal="center" vertical="center" wrapText="1"/>
    </xf>
    <xf numFmtId="9" fontId="13" fillId="7" borderId="35" xfId="7" applyFont="1" applyFill="1" applyBorder="1" applyAlignment="1">
      <alignment horizontal="center" vertical="center" wrapText="1"/>
    </xf>
    <xf numFmtId="0" fontId="44" fillId="0" borderId="0" xfId="0" applyFont="1"/>
    <xf numFmtId="0" fontId="13" fillId="7" borderId="45" xfId="5" applyFont="1" applyFill="1" applyBorder="1" applyAlignment="1">
      <alignment horizontal="center" vertical="center" wrapText="1"/>
    </xf>
    <xf numFmtId="0" fontId="13" fillId="7" borderId="3" xfId="5" applyFont="1" applyFill="1" applyBorder="1" applyAlignment="1">
      <alignment horizontal="center" vertical="center" wrapText="1"/>
    </xf>
    <xf numFmtId="9" fontId="13" fillId="7" borderId="3" xfId="7" applyFont="1" applyFill="1" applyBorder="1" applyAlignment="1">
      <alignment horizontal="center" vertical="center" wrapText="1"/>
    </xf>
    <xf numFmtId="9" fontId="13" fillId="7" borderId="53" xfId="7" applyFont="1" applyFill="1" applyBorder="1" applyAlignment="1">
      <alignment horizontal="center" vertical="center" wrapText="1"/>
    </xf>
    <xf numFmtId="0" fontId="32" fillId="25" borderId="1" xfId="0" applyFont="1" applyFill="1" applyBorder="1" applyAlignment="1">
      <alignment vertical="center" wrapText="1"/>
    </xf>
    <xf numFmtId="0" fontId="27" fillId="27" borderId="47" xfId="5" applyFont="1" applyFill="1" applyBorder="1" applyAlignment="1">
      <alignment horizontal="center" vertical="center" wrapText="1"/>
    </xf>
    <xf numFmtId="0" fontId="36" fillId="27" borderId="1" xfId="8" applyFont="1" applyFill="1" applyBorder="1" applyAlignment="1">
      <alignment horizontal="justify" vertical="center" wrapText="1"/>
    </xf>
    <xf numFmtId="0" fontId="27" fillId="27" borderId="1" xfId="0" applyFont="1" applyFill="1" applyBorder="1" applyAlignment="1">
      <alignment horizontal="justify" vertical="center" wrapText="1"/>
    </xf>
    <xf numFmtId="0" fontId="27" fillId="27" borderId="1" xfId="0" applyFont="1" applyFill="1" applyBorder="1" applyAlignment="1">
      <alignment vertical="center" wrapText="1"/>
    </xf>
    <xf numFmtId="15" fontId="27" fillId="27" borderId="2" xfId="5" applyNumberFormat="1" applyFont="1" applyFill="1" applyBorder="1" applyAlignment="1">
      <alignment horizontal="center" vertical="center" wrapText="1"/>
    </xf>
    <xf numFmtId="0" fontId="27" fillId="27" borderId="47" xfId="0" applyFont="1" applyFill="1" applyBorder="1" applyAlignment="1">
      <alignment horizontal="center" vertical="center" wrapText="1"/>
    </xf>
    <xf numFmtId="0" fontId="26" fillId="27" borderId="1" xfId="0" applyFont="1" applyFill="1" applyBorder="1" applyAlignment="1">
      <alignment horizontal="justify" vertical="center" wrapText="1"/>
    </xf>
    <xf numFmtId="0" fontId="26" fillId="27" borderId="1" xfId="0" applyFont="1" applyFill="1" applyBorder="1" applyAlignment="1">
      <alignment horizontal="left" vertical="center" wrapText="1"/>
    </xf>
    <xf numFmtId="0" fontId="4" fillId="27" borderId="1" xfId="8" applyFont="1" applyFill="1" applyBorder="1" applyAlignment="1">
      <alignment horizontal="left" vertical="center" wrapText="1"/>
    </xf>
    <xf numFmtId="0" fontId="27" fillId="27" borderId="1" xfId="0" applyFont="1" applyFill="1" applyBorder="1" applyAlignment="1">
      <alignment horizontal="center" vertical="top" wrapText="1"/>
    </xf>
    <xf numFmtId="0" fontId="27" fillId="27" borderId="1" xfId="10" applyFont="1" applyFill="1" applyBorder="1" applyAlignment="1">
      <alignment horizontal="justify" vertical="center" wrapText="1"/>
    </xf>
    <xf numFmtId="0" fontId="27" fillId="27" borderId="5" xfId="0" applyFont="1" applyFill="1" applyBorder="1" applyAlignment="1">
      <alignment horizontal="center" vertical="top" wrapText="1"/>
    </xf>
    <xf numFmtId="9" fontId="23" fillId="27" borderId="5" xfId="0" applyNumberFormat="1" applyFont="1" applyFill="1" applyBorder="1" applyAlignment="1">
      <alignment horizontal="center" vertical="center" wrapText="1"/>
    </xf>
    <xf numFmtId="0" fontId="27" fillId="27" borderId="5" xfId="0" applyFont="1" applyFill="1" applyBorder="1" applyAlignment="1">
      <alignment horizontal="center" vertical="center" wrapText="1"/>
    </xf>
    <xf numFmtId="15" fontId="27" fillId="27" borderId="19" xfId="5" applyNumberFormat="1" applyFont="1" applyFill="1" applyBorder="1" applyAlignment="1">
      <alignment horizontal="center" vertical="center" wrapText="1"/>
    </xf>
    <xf numFmtId="0" fontId="27" fillId="27" borderId="54" xfId="0" applyFont="1" applyFill="1" applyBorder="1" applyAlignment="1">
      <alignment horizontal="justify" vertical="top" wrapText="1"/>
    </xf>
    <xf numFmtId="9" fontId="23" fillId="27" borderId="54" xfId="0" applyNumberFormat="1" applyFont="1" applyFill="1" applyBorder="1" applyAlignment="1">
      <alignment horizontal="center" vertical="center" wrapText="1"/>
    </xf>
    <xf numFmtId="0" fontId="27" fillId="27" borderId="54" xfId="0" applyFont="1" applyFill="1" applyBorder="1" applyAlignment="1">
      <alignment horizontal="center" vertical="center" wrapText="1"/>
    </xf>
    <xf numFmtId="15" fontId="27" fillId="27" borderId="22" xfId="5"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Fill="1" applyBorder="1"/>
    <xf numFmtId="0" fontId="46" fillId="21" borderId="1" xfId="0" applyFont="1" applyFill="1" applyBorder="1" applyAlignment="1">
      <alignment horizontal="center" vertical="center" wrapText="1"/>
    </xf>
    <xf numFmtId="0" fontId="46" fillId="21" borderId="35" xfId="0" applyFont="1" applyFill="1" applyBorder="1" applyAlignment="1">
      <alignment horizontal="center" vertical="center" wrapText="1"/>
    </xf>
    <xf numFmtId="0" fontId="46" fillId="21" borderId="58" xfId="0" applyFont="1" applyFill="1" applyBorder="1" applyAlignment="1">
      <alignment horizontal="center" vertical="center" wrapText="1"/>
    </xf>
    <xf numFmtId="0" fontId="46" fillId="21" borderId="1" xfId="0" applyFont="1" applyFill="1" applyBorder="1" applyAlignment="1">
      <alignment horizontal="center" vertical="center"/>
    </xf>
    <xf numFmtId="0" fontId="46" fillId="21" borderId="6" xfId="0" applyFont="1" applyFill="1" applyBorder="1" applyAlignment="1">
      <alignment horizontal="center" vertical="center" wrapText="1"/>
    </xf>
    <xf numFmtId="0" fontId="46" fillId="2" borderId="1" xfId="0" applyFont="1" applyFill="1" applyBorder="1" applyAlignment="1">
      <alignment horizontal="center" vertical="center"/>
    </xf>
    <xf numFmtId="0" fontId="44" fillId="2" borderId="1" xfId="0" applyFont="1" applyFill="1" applyBorder="1" applyAlignment="1">
      <alignment horizontal="left" vertical="center" wrapText="1"/>
    </xf>
    <xf numFmtId="0" fontId="44"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left" wrapText="1"/>
    </xf>
    <xf numFmtId="14" fontId="44" fillId="2" borderId="1" xfId="0" applyNumberFormat="1" applyFont="1" applyFill="1" applyBorder="1" applyAlignment="1">
      <alignment horizontal="left" vertical="center" wrapText="1"/>
    </xf>
    <xf numFmtId="14" fontId="44" fillId="2" borderId="35" xfId="0" applyNumberFormat="1" applyFont="1" applyFill="1" applyBorder="1" applyAlignment="1">
      <alignment horizontal="left" vertical="center" wrapText="1"/>
    </xf>
    <xf numFmtId="14" fontId="44" fillId="2" borderId="2" xfId="0" applyNumberFormat="1" applyFont="1" applyFill="1" applyBorder="1" applyAlignment="1">
      <alignment horizontal="left" vertical="center" wrapText="1"/>
    </xf>
    <xf numFmtId="9" fontId="44" fillId="2" borderId="1" xfId="0" applyNumberFormat="1" applyFont="1" applyFill="1" applyBorder="1" applyAlignment="1">
      <alignment horizontal="left" wrapText="1"/>
    </xf>
    <xf numFmtId="0" fontId="46" fillId="35" borderId="1" xfId="0" applyFont="1" applyFill="1" applyBorder="1" applyAlignment="1">
      <alignment horizontal="center" vertical="center"/>
    </xf>
    <xf numFmtId="0" fontId="44" fillId="35" borderId="1" xfId="0" applyFont="1" applyFill="1" applyBorder="1" applyAlignment="1">
      <alignment horizontal="left" vertical="center" wrapText="1"/>
    </xf>
    <xf numFmtId="0" fontId="44" fillId="35" borderId="1" xfId="0" applyFont="1" applyFill="1" applyBorder="1" applyAlignment="1">
      <alignment vertical="center" wrapText="1"/>
    </xf>
    <xf numFmtId="0" fontId="44" fillId="35" borderId="1" xfId="0" applyFont="1" applyFill="1" applyBorder="1" applyAlignment="1">
      <alignment horizontal="center" vertical="center" wrapText="1"/>
    </xf>
    <xf numFmtId="0" fontId="44" fillId="35" borderId="1" xfId="0" applyFont="1" applyFill="1" applyBorder="1" applyAlignment="1">
      <alignment horizontal="left" wrapText="1"/>
    </xf>
    <xf numFmtId="14" fontId="44" fillId="35" borderId="35" xfId="0" applyNumberFormat="1" applyFont="1" applyFill="1" applyBorder="1" applyAlignment="1">
      <alignment horizontal="left" vertical="center" wrapText="1"/>
    </xf>
    <xf numFmtId="0" fontId="44" fillId="35" borderId="1" xfId="0" applyFont="1" applyFill="1" applyBorder="1" applyAlignment="1">
      <alignment vertical="center"/>
    </xf>
    <xf numFmtId="9" fontId="44" fillId="35" borderId="1" xfId="0" applyNumberFormat="1" applyFont="1" applyFill="1" applyBorder="1" applyAlignment="1">
      <alignment horizontal="left" wrapText="1"/>
    </xf>
    <xf numFmtId="0" fontId="46" fillId="2" borderId="47" xfId="0" applyFont="1" applyFill="1" applyBorder="1" applyAlignment="1">
      <alignment horizontal="center" vertical="center" wrapText="1"/>
    </xf>
    <xf numFmtId="0" fontId="44" fillId="2" borderId="1" xfId="0" applyFont="1" applyFill="1" applyBorder="1" applyAlignment="1">
      <alignment vertical="center"/>
    </xf>
    <xf numFmtId="0" fontId="28" fillId="0" borderId="0" xfId="0" applyFont="1" applyFill="1" applyBorder="1" applyAlignment="1">
      <alignment horizontal="center" vertical="center"/>
    </xf>
    <xf numFmtId="0" fontId="28" fillId="0" borderId="1" xfId="0" applyFont="1" applyBorder="1" applyAlignment="1">
      <alignment horizontal="center"/>
    </xf>
    <xf numFmtId="0" fontId="28" fillId="0" borderId="0" xfId="0" applyFont="1" applyFill="1" applyBorder="1" applyAlignment="1">
      <alignment horizontal="center"/>
    </xf>
    <xf numFmtId="0" fontId="0" fillId="0" borderId="0" xfId="0" applyFill="1" applyBorder="1" applyAlignment="1">
      <alignment horizontal="center"/>
    </xf>
    <xf numFmtId="14" fontId="47" fillId="0" borderId="59" xfId="0" applyNumberFormat="1" applyFont="1" applyBorder="1" applyAlignment="1">
      <alignment horizontal="center" vertical="center" wrapText="1"/>
    </xf>
    <xf numFmtId="14" fontId="47" fillId="0" borderId="60" xfId="0" applyNumberFormat="1" applyFont="1" applyBorder="1" applyAlignment="1">
      <alignment horizontal="center" vertical="center" wrapText="1"/>
    </xf>
    <xf numFmtId="0" fontId="48" fillId="0" borderId="61" xfId="0" applyFont="1" applyBorder="1" applyAlignment="1">
      <alignment vertical="center" wrapText="1"/>
    </xf>
    <xf numFmtId="0" fontId="4" fillId="0" borderId="0" xfId="0" applyFont="1"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9" fontId="0" fillId="36" borderId="1" xfId="0" applyNumberFormat="1" applyFill="1" applyBorder="1" applyAlignment="1">
      <alignment horizontal="center" vertical="center"/>
    </xf>
    <xf numFmtId="14" fontId="17" fillId="0" borderId="11" xfId="0" applyNumberFormat="1" applyFont="1" applyBorder="1" applyAlignment="1">
      <alignment vertical="center" wrapText="1"/>
    </xf>
    <xf numFmtId="0" fontId="0" fillId="23" borderId="1" xfId="0" applyFill="1" applyBorder="1" applyAlignment="1">
      <alignment horizontal="center" vertical="center"/>
    </xf>
    <xf numFmtId="0" fontId="13" fillId="5" borderId="63"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29" fillId="23" borderId="29" xfId="0" applyFont="1" applyFill="1" applyBorder="1" applyAlignment="1">
      <alignment horizontal="justify" vertical="center" wrapText="1"/>
    </xf>
    <xf numFmtId="9" fontId="29" fillId="23" borderId="29" xfId="17" applyNumberFormat="1" applyFont="1" applyFill="1" applyBorder="1" applyAlignment="1">
      <alignment horizontal="center" vertical="center" wrapText="1"/>
    </xf>
    <xf numFmtId="0" fontId="49" fillId="0" borderId="1" xfId="25" applyBorder="1"/>
    <xf numFmtId="0" fontId="30" fillId="23" borderId="1" xfId="22" applyFont="1" applyFill="1" applyBorder="1" applyAlignment="1">
      <alignment horizontal="center" vertical="center"/>
    </xf>
    <xf numFmtId="0" fontId="30" fillId="23" borderId="34" xfId="22" applyFont="1" applyFill="1" applyBorder="1" applyAlignment="1">
      <alignment horizontal="center" vertical="center" wrapText="1"/>
    </xf>
    <xf numFmtId="0" fontId="30" fillId="23" borderId="1" xfId="22" applyFont="1" applyFill="1" applyBorder="1" applyAlignment="1">
      <alignment horizontal="center" vertical="center" wrapText="1"/>
    </xf>
    <xf numFmtId="0" fontId="50"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0" fillId="41" borderId="1" xfId="0" applyFont="1" applyFill="1" applyBorder="1" applyAlignment="1">
      <alignment vertical="center" wrapText="1"/>
    </xf>
    <xf numFmtId="0" fontId="24" fillId="41" borderId="1" xfId="0" applyFont="1" applyFill="1" applyBorder="1" applyAlignment="1">
      <alignment horizontal="center" vertical="center"/>
    </xf>
    <xf numFmtId="10" fontId="24" fillId="41" borderId="1" xfId="0" applyNumberFormat="1" applyFont="1" applyFill="1" applyBorder="1" applyAlignment="1">
      <alignment horizontal="center" vertical="center"/>
    </xf>
    <xf numFmtId="0" fontId="30" fillId="41" borderId="1" xfId="0" applyFont="1" applyFill="1" applyBorder="1" applyAlignment="1">
      <alignment vertical="center"/>
    </xf>
    <xf numFmtId="9" fontId="0" fillId="23" borderId="1" xfId="17" applyFont="1" applyFill="1" applyBorder="1" applyAlignment="1">
      <alignment horizontal="center"/>
    </xf>
    <xf numFmtId="9" fontId="0" fillId="22" borderId="1" xfId="17" applyFont="1" applyFill="1" applyBorder="1" applyAlignment="1">
      <alignment horizontal="center"/>
    </xf>
    <xf numFmtId="9" fontId="1" fillId="36" borderId="1" xfId="0" applyNumberFormat="1" applyFont="1" applyFill="1" applyBorder="1" applyAlignment="1">
      <alignment horizontal="center" vertical="center" wrapText="1"/>
    </xf>
    <xf numFmtId="9" fontId="1" fillId="22" borderId="1" xfId="0" applyNumberFormat="1" applyFont="1" applyFill="1" applyBorder="1" applyAlignment="1">
      <alignment horizontal="center" vertical="center" wrapText="1"/>
    </xf>
    <xf numFmtId="9" fontId="0" fillId="36" borderId="1" xfId="0" applyNumberFormat="1" applyFill="1" applyBorder="1" applyAlignment="1">
      <alignment horizontal="center"/>
    </xf>
    <xf numFmtId="9" fontId="0" fillId="23" borderId="1" xfId="17" applyFont="1" applyFill="1" applyBorder="1" applyAlignment="1">
      <alignment horizontal="center" vertical="center"/>
    </xf>
    <xf numFmtId="9" fontId="0" fillId="22" borderId="1" xfId="0" applyNumberFormat="1" applyFill="1" applyBorder="1" applyAlignment="1">
      <alignment horizontal="center"/>
    </xf>
    <xf numFmtId="9" fontId="0" fillId="22" borderId="1" xfId="0" applyNumberFormat="1" applyFill="1" applyBorder="1" applyAlignment="1">
      <alignment horizontal="center" vertical="center"/>
    </xf>
    <xf numFmtId="0" fontId="25" fillId="0" borderId="1" xfId="0" applyFont="1" applyFill="1" applyBorder="1" applyAlignment="1">
      <alignment horizontal="center" vertical="center"/>
    </xf>
    <xf numFmtId="9" fontId="0" fillId="19" borderId="1" xfId="0" applyNumberFormat="1" applyFill="1" applyBorder="1" applyAlignment="1">
      <alignment horizontal="center"/>
    </xf>
    <xf numFmtId="0" fontId="0" fillId="0" borderId="0" xfId="0"/>
    <xf numFmtId="9" fontId="0" fillId="19" borderId="1" xfId="0" applyNumberFormat="1" applyFill="1" applyBorder="1" applyAlignment="1">
      <alignment horizontal="center" vertical="center"/>
    </xf>
    <xf numFmtId="10" fontId="25" fillId="36" borderId="1" xfId="0" applyNumberFormat="1" applyFont="1" applyFill="1" applyBorder="1" applyAlignment="1">
      <alignment horizontal="center" vertical="center"/>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9"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6" fillId="2" borderId="1" xfId="3" applyFill="1" applyBorder="1" applyAlignment="1">
      <alignment vertical="center" wrapText="1"/>
    </xf>
    <xf numFmtId="0" fontId="0" fillId="2" borderId="1" xfId="0" applyFill="1" applyBorder="1" applyAlignment="1">
      <alignment wrapText="1"/>
    </xf>
    <xf numFmtId="0" fontId="0" fillId="2" borderId="5" xfId="0" applyFill="1" applyBorder="1" applyAlignment="1">
      <alignment wrapText="1"/>
    </xf>
    <xf numFmtId="0" fontId="6" fillId="2" borderId="5" xfId="3" applyFill="1" applyBorder="1" applyAlignment="1">
      <alignment wrapText="1"/>
    </xf>
    <xf numFmtId="9" fontId="0" fillId="2" borderId="5" xfId="0" applyNumberFormat="1" applyFill="1" applyBorder="1" applyAlignment="1">
      <alignment horizontal="center" vertical="center"/>
    </xf>
    <xf numFmtId="0" fontId="0" fillId="2" borderId="5" xfId="0" applyFill="1" applyBorder="1"/>
    <xf numFmtId="0" fontId="29" fillId="2" borderId="1" xfId="0" applyFont="1" applyFill="1" applyBorder="1" applyAlignment="1" applyProtection="1">
      <alignment horizontal="justify" vertical="center" wrapText="1"/>
      <protection locked="0"/>
    </xf>
    <xf numFmtId="9" fontId="0" fillId="2" borderId="1" xfId="0" applyNumberFormat="1" applyFill="1" applyBorder="1" applyAlignment="1">
      <alignment horizontal="center" vertical="center" wrapText="1"/>
    </xf>
    <xf numFmtId="0" fontId="0" fillId="2" borderId="1" xfId="0" applyFill="1" applyBorder="1"/>
    <xf numFmtId="0" fontId="6" fillId="2" borderId="1" xfId="3" applyFill="1" applyBorder="1" applyAlignment="1">
      <alignment wrapText="1"/>
    </xf>
    <xf numFmtId="0" fontId="0" fillId="2" borderId="6" xfId="0" applyFill="1" applyBorder="1"/>
    <xf numFmtId="0" fontId="0" fillId="2" borderId="5" xfId="0" applyFill="1" applyBorder="1" applyAlignment="1">
      <alignment vertical="top" wrapText="1"/>
    </xf>
    <xf numFmtId="0" fontId="29" fillId="2" borderId="65" xfId="0" applyFont="1" applyFill="1" applyBorder="1" applyAlignment="1" applyProtection="1">
      <alignment horizontal="justify" vertical="center" wrapText="1"/>
      <protection locked="0"/>
    </xf>
    <xf numFmtId="0" fontId="0" fillId="2" borderId="5" xfId="0" applyFill="1" applyBorder="1" applyAlignment="1">
      <alignment horizontal="center" vertical="center"/>
    </xf>
    <xf numFmtId="0" fontId="26" fillId="2" borderId="1" xfId="0" applyFont="1" applyFill="1" applyBorder="1" applyAlignment="1">
      <alignment horizontal="left" vertical="center" wrapText="1"/>
    </xf>
    <xf numFmtId="9" fontId="29" fillId="2" borderId="1" xfId="17" applyNumberFormat="1" applyFont="1" applyFill="1" applyBorder="1" applyAlignment="1">
      <alignment horizontal="center" vertical="center" wrapText="1"/>
    </xf>
    <xf numFmtId="0" fontId="29" fillId="2" borderId="1" xfId="0" applyFont="1" applyFill="1" applyBorder="1" applyAlignment="1">
      <alignment horizontal="justify" vertical="center" wrapText="1"/>
    </xf>
    <xf numFmtId="0" fontId="27" fillId="2" borderId="6" xfId="0" applyFont="1" applyFill="1" applyBorder="1" applyAlignment="1">
      <alignment horizontal="left" vertical="center" wrapText="1"/>
    </xf>
    <xf numFmtId="0" fontId="0" fillId="2" borderId="6" xfId="0" applyFill="1" applyBorder="1" applyAlignment="1">
      <alignment vertical="center" wrapText="1"/>
    </xf>
    <xf numFmtId="9" fontId="29" fillId="2" borderId="6" xfId="17" applyNumberFormat="1" applyFont="1" applyFill="1" applyBorder="1" applyAlignment="1">
      <alignment horizontal="center" vertical="center" wrapText="1"/>
    </xf>
    <xf numFmtId="0" fontId="29" fillId="2" borderId="6" xfId="0" applyFont="1" applyFill="1" applyBorder="1" applyAlignment="1">
      <alignment horizontal="justify" vertical="center" wrapText="1"/>
    </xf>
    <xf numFmtId="0" fontId="29" fillId="2" borderId="29" xfId="0" applyFont="1" applyFill="1" applyBorder="1" applyAlignment="1">
      <alignment horizontal="justify" vertical="center" wrapText="1"/>
    </xf>
    <xf numFmtId="9" fontId="29" fillId="2" borderId="29" xfId="17" applyNumberFormat="1" applyFont="1" applyFill="1" applyBorder="1" applyAlignment="1">
      <alignment horizontal="center" vertical="center" wrapText="1"/>
    </xf>
    <xf numFmtId="0" fontId="33" fillId="2" borderId="29" xfId="0" applyFont="1" applyFill="1" applyBorder="1" applyAlignment="1">
      <alignment horizontal="justify" vertical="center" wrapText="1"/>
    </xf>
    <xf numFmtId="0" fontId="6" fillId="2" borderId="29" xfId="3" applyFill="1" applyBorder="1" applyAlignment="1">
      <alignment horizontal="justify" vertical="center" wrapText="1"/>
    </xf>
    <xf numFmtId="9" fontId="33" fillId="2" borderId="29" xfId="17" applyNumberFormat="1" applyFont="1" applyFill="1" applyBorder="1" applyAlignment="1">
      <alignment horizontal="center" vertical="center" wrapText="1"/>
    </xf>
    <xf numFmtId="0" fontId="35" fillId="2" borderId="1" xfId="5" applyFont="1" applyFill="1" applyBorder="1" applyAlignment="1">
      <alignment horizontal="left" vertical="center" wrapText="1"/>
    </xf>
    <xf numFmtId="0" fontId="14" fillId="2" borderId="29" xfId="8" applyFill="1" applyBorder="1" applyAlignment="1">
      <alignment horizontal="justify" vertical="center" wrapText="1"/>
    </xf>
    <xf numFmtId="9" fontId="29" fillId="2" borderId="29" xfId="17" applyFont="1" applyFill="1" applyBorder="1" applyAlignment="1">
      <alignment horizontal="center" vertical="center" wrapText="1"/>
    </xf>
    <xf numFmtId="0" fontId="27" fillId="2" borderId="1" xfId="5" applyFont="1" applyFill="1" applyBorder="1" applyAlignment="1">
      <alignment horizontal="left" vertical="center" wrapText="1"/>
    </xf>
    <xf numFmtId="0" fontId="4" fillId="2" borderId="1" xfId="5" applyFont="1" applyFill="1" applyBorder="1" applyAlignment="1">
      <alignment horizontal="center" vertical="center" wrapText="1"/>
    </xf>
    <xf numFmtId="0" fontId="26" fillId="2" borderId="0" xfId="0" applyFont="1" applyFill="1" applyAlignment="1">
      <alignment horizontal="justify" vertical="center"/>
    </xf>
    <xf numFmtId="0" fontId="25" fillId="2" borderId="1" xfId="0" applyFont="1" applyFill="1" applyBorder="1" applyAlignment="1">
      <alignment horizontal="justify" vertical="center"/>
    </xf>
    <xf numFmtId="9" fontId="29" fillId="2" borderId="1" xfId="17" applyFont="1" applyFill="1" applyBorder="1" applyAlignment="1">
      <alignment horizontal="center" vertical="center" wrapText="1"/>
    </xf>
    <xf numFmtId="0" fontId="27" fillId="2" borderId="1" xfId="5" applyFont="1" applyFill="1" applyBorder="1" applyAlignment="1">
      <alignment vertical="center" wrapText="1"/>
    </xf>
    <xf numFmtId="9" fontId="29" fillId="2" borderId="1" xfId="0" applyNumberFormat="1" applyFont="1" applyFill="1" applyBorder="1" applyAlignment="1">
      <alignment horizontal="justify" vertical="center" wrapText="1"/>
    </xf>
    <xf numFmtId="0" fontId="27" fillId="2" borderId="1" xfId="1" applyFont="1" applyFill="1" applyBorder="1" applyAlignment="1">
      <alignment horizontal="justify" vertical="center" wrapText="1"/>
    </xf>
    <xf numFmtId="0" fontId="6" fillId="2" borderId="1" xfId="3" applyFill="1" applyBorder="1" applyAlignment="1">
      <alignment horizontal="center" vertical="center" wrapText="1"/>
    </xf>
    <xf numFmtId="0" fontId="27" fillId="2" borderId="1" xfId="1" applyFont="1" applyFill="1" applyBorder="1" applyAlignment="1">
      <alignment vertical="center" wrapText="1"/>
    </xf>
    <xf numFmtId="0" fontId="6" fillId="2" borderId="1" xfId="3" applyFill="1" applyBorder="1" applyAlignment="1">
      <alignment horizontal="justify" wrapText="1"/>
    </xf>
    <xf numFmtId="9" fontId="25" fillId="2" borderId="1" xfId="0" applyNumberFormat="1" applyFont="1" applyFill="1" applyBorder="1" applyAlignment="1">
      <alignment horizontal="center" vertical="center"/>
    </xf>
    <xf numFmtId="0" fontId="27" fillId="2" borderId="1" xfId="1" applyFont="1" applyFill="1" applyBorder="1" applyAlignment="1">
      <alignment wrapText="1"/>
    </xf>
    <xf numFmtId="0" fontId="27" fillId="2" borderId="1" xfId="8" applyFont="1" applyFill="1" applyBorder="1" applyAlignment="1">
      <alignment horizontal="center" vertical="center" wrapText="1"/>
    </xf>
    <xf numFmtId="9" fontId="27" fillId="2" borderId="1" xfId="1" applyNumberFormat="1" applyFont="1" applyFill="1" applyBorder="1" applyAlignment="1">
      <alignment horizontal="center" vertical="center"/>
    </xf>
    <xf numFmtId="0" fontId="27" fillId="2" borderId="1" xfId="1" applyFont="1" applyFill="1" applyBorder="1" applyAlignment="1">
      <alignment horizontal="center" vertical="center" wrapText="1"/>
    </xf>
    <xf numFmtId="9" fontId="27" fillId="2" borderId="1" xfId="1" applyNumberFormat="1" applyFont="1" applyFill="1" applyBorder="1" applyAlignment="1">
      <alignment horizontal="center" vertical="center" wrapText="1"/>
    </xf>
    <xf numFmtId="0" fontId="27" fillId="2" borderId="1" xfId="5" applyFont="1" applyFill="1" applyBorder="1" applyAlignment="1">
      <alignment horizontal="center" vertical="center" wrapText="1"/>
    </xf>
    <xf numFmtId="0" fontId="27" fillId="2" borderId="1" xfId="13" applyFont="1" applyFill="1" applyBorder="1"/>
    <xf numFmtId="9" fontId="4" fillId="2" borderId="1" xfId="1" applyNumberFormat="1" applyFont="1" applyFill="1" applyBorder="1" applyAlignment="1">
      <alignment horizontal="center" vertical="center" wrapText="1"/>
    </xf>
    <xf numFmtId="0" fontId="4" fillId="2" borderId="1" xfId="1" applyFont="1" applyFill="1" applyBorder="1" applyAlignment="1">
      <alignment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6" fillId="2" borderId="1" xfId="3" applyFill="1" applyBorder="1" applyAlignment="1">
      <alignment horizontal="justify" vertical="center" wrapText="1"/>
    </xf>
    <xf numFmtId="9" fontId="29" fillId="2" borderId="1" xfId="0" applyNumberFormat="1" applyFont="1" applyFill="1" applyBorder="1" applyAlignment="1">
      <alignment horizontal="center" vertical="center" wrapText="1"/>
    </xf>
    <xf numFmtId="0" fontId="32" fillId="25" borderId="1" xfId="1" applyFont="1" applyFill="1" applyBorder="1" applyAlignment="1">
      <alignment horizontal="center" vertical="center" wrapText="1"/>
    </xf>
    <xf numFmtId="0" fontId="32" fillId="12" borderId="1" xfId="1" applyFont="1" applyFill="1" applyBorder="1" applyAlignment="1">
      <alignment horizontal="center" vertical="center" wrapText="1"/>
    </xf>
    <xf numFmtId="0" fontId="32" fillId="11" borderId="1" xfId="1" applyFont="1" applyFill="1" applyBorder="1" applyAlignment="1">
      <alignment horizontal="center" vertical="center" wrapText="1"/>
    </xf>
    <xf numFmtId="0" fontId="32" fillId="10" borderId="1" xfId="1"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4" fillId="0" borderId="0" xfId="1" applyFont="1" applyAlignment="1">
      <alignment horizontal="center" vertical="center"/>
    </xf>
    <xf numFmtId="0" fontId="14" fillId="2" borderId="1" xfId="8" applyFill="1" applyBorder="1" applyAlignment="1">
      <alignment horizontal="justify" vertical="center" wrapText="1"/>
    </xf>
    <xf numFmtId="0" fontId="32" fillId="25" borderId="1" xfId="0" applyFont="1" applyFill="1" applyBorder="1" applyAlignment="1">
      <alignment horizontal="center" vertical="center" wrapText="1"/>
    </xf>
    <xf numFmtId="0" fontId="4" fillId="0" borderId="0" xfId="0" applyFont="1" applyAlignment="1">
      <alignment horizontal="center" vertical="center"/>
    </xf>
    <xf numFmtId="0" fontId="25" fillId="2" borderId="1" xfId="0" applyFont="1" applyFill="1" applyBorder="1" applyAlignment="1">
      <alignment horizontal="justify" vertical="center" wrapText="1"/>
    </xf>
    <xf numFmtId="0" fontId="6" fillId="2" borderId="6" xfId="3" applyFill="1" applyBorder="1" applyAlignment="1">
      <alignment horizontal="justify" vertical="center" wrapText="1"/>
    </xf>
    <xf numFmtId="9" fontId="29" fillId="2" borderId="26" xfId="17" applyNumberFormat="1" applyFont="1" applyFill="1" applyBorder="1" applyAlignment="1">
      <alignment horizontal="center" vertical="center" wrapText="1"/>
    </xf>
    <xf numFmtId="0" fontId="29" fillId="23" borderId="29" xfId="0" applyFont="1" applyFill="1" applyBorder="1" applyAlignment="1">
      <alignment horizontal="center" vertical="center" wrapText="1"/>
    </xf>
    <xf numFmtId="0" fontId="30" fillId="23" borderId="35" xfId="0" applyFont="1" applyFill="1" applyBorder="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justify" vertical="center" wrapText="1"/>
    </xf>
    <xf numFmtId="0" fontId="30" fillId="19" borderId="1" xfId="0" applyFont="1" applyFill="1" applyBorder="1" applyAlignment="1">
      <alignment horizontal="justify" vertical="center" wrapText="1"/>
    </xf>
    <xf numFmtId="0" fontId="30" fillId="19" borderId="1" xfId="0" applyFont="1" applyFill="1" applyBorder="1" applyAlignment="1">
      <alignment horizontal="center" vertical="center" wrapText="1"/>
    </xf>
    <xf numFmtId="0" fontId="23" fillId="43" borderId="1" xfId="1" applyFont="1" applyFill="1" applyBorder="1" applyAlignment="1">
      <alignment horizontal="center" vertical="center"/>
    </xf>
    <xf numFmtId="9" fontId="24" fillId="42" borderId="1" xfId="0" applyNumberFormat="1" applyFont="1" applyFill="1" applyBorder="1" applyAlignment="1">
      <alignment horizontal="center" vertical="center"/>
    </xf>
    <xf numFmtId="9" fontId="30" fillId="42" borderId="1" xfId="17" applyNumberFormat="1" applyFont="1" applyFill="1" applyBorder="1" applyAlignment="1">
      <alignment horizontal="center" vertical="center" wrapText="1"/>
    </xf>
    <xf numFmtId="0" fontId="30" fillId="42" borderId="1" xfId="0" applyFont="1" applyFill="1" applyBorder="1" applyAlignment="1">
      <alignment horizontal="center" vertical="center" wrapText="1"/>
    </xf>
    <xf numFmtId="0" fontId="30" fillId="43" borderId="35" xfId="0" applyFont="1" applyFill="1" applyBorder="1" applyAlignment="1">
      <alignment horizontal="center" vertical="center" wrapText="1"/>
    </xf>
    <xf numFmtId="0" fontId="1" fillId="0" borderId="0" xfId="0" applyFont="1" applyAlignment="1">
      <alignment horizontal="center" vertical="center"/>
    </xf>
    <xf numFmtId="0" fontId="1" fillId="19"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42" borderId="1" xfId="0" applyFont="1" applyFill="1" applyBorder="1" applyAlignment="1">
      <alignment horizontal="center" vertical="center"/>
    </xf>
    <xf numFmtId="0" fontId="30" fillId="42" borderId="35" xfId="0" applyFont="1" applyFill="1" applyBorder="1" applyAlignment="1">
      <alignment horizontal="center" vertical="center" wrapText="1"/>
    </xf>
    <xf numFmtId="0" fontId="34" fillId="43" borderId="35" xfId="0" applyFont="1" applyFill="1" applyBorder="1" applyAlignment="1">
      <alignment horizontal="center" vertical="center" wrapText="1"/>
    </xf>
    <xf numFmtId="0" fontId="30" fillId="19" borderId="35" xfId="0" applyFont="1" applyFill="1" applyBorder="1" applyAlignment="1">
      <alignment horizontal="center" vertical="center" wrapText="1"/>
    </xf>
    <xf numFmtId="0" fontId="31" fillId="0" borderId="0" xfId="0" applyFont="1" applyAlignment="1">
      <alignment horizontal="center" vertical="center"/>
    </xf>
    <xf numFmtId="0" fontId="37" fillId="25" borderId="1"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20" borderId="2" xfId="0" applyFont="1" applyFill="1" applyBorder="1" applyAlignment="1">
      <alignment horizontal="center" vertical="center" wrapText="1"/>
    </xf>
    <xf numFmtId="0" fontId="23" fillId="0" borderId="1" xfId="22" applyFont="1" applyBorder="1" applyAlignment="1">
      <alignment horizontal="center" vertical="center"/>
    </xf>
    <xf numFmtId="0" fontId="30" fillId="0" borderId="2" xfId="22" applyFont="1" applyBorder="1" applyAlignment="1">
      <alignment horizontal="center"/>
    </xf>
    <xf numFmtId="0" fontId="30" fillId="0" borderId="3" xfId="22" applyFont="1" applyBorder="1" applyAlignment="1">
      <alignment horizontal="center"/>
    </xf>
    <xf numFmtId="0" fontId="30" fillId="0" borderId="4" xfId="22" applyFont="1" applyBorder="1" applyAlignment="1">
      <alignment horizontal="center"/>
    </xf>
    <xf numFmtId="0" fontId="30" fillId="0" borderId="2" xfId="22" applyFont="1" applyBorder="1" applyAlignment="1">
      <alignment horizontal="left"/>
    </xf>
    <xf numFmtId="0" fontId="30" fillId="0" borderId="3" xfId="22" applyFont="1" applyBorder="1" applyAlignment="1">
      <alignment horizontal="left"/>
    </xf>
    <xf numFmtId="0" fontId="30" fillId="0" borderId="4" xfId="22" applyFont="1" applyBorder="1" applyAlignment="1">
      <alignment horizontal="left"/>
    </xf>
    <xf numFmtId="0" fontId="12" fillId="5"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4"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xf>
    <xf numFmtId="0" fontId="7"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3"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4" xfId="0" applyFont="1" applyBorder="1" applyAlignment="1">
      <alignment vertical="center" wrapText="1"/>
    </xf>
    <xf numFmtId="14" fontId="17" fillId="0" borderId="13" xfId="0" applyNumberFormat="1" applyFont="1" applyBorder="1" applyAlignment="1">
      <alignment vertical="center" wrapText="1"/>
    </xf>
    <xf numFmtId="14" fontId="17" fillId="0" borderId="9" xfId="0" applyNumberFormat="1" applyFont="1" applyBorder="1" applyAlignment="1">
      <alignment vertical="center" wrapText="1"/>
    </xf>
    <xf numFmtId="14" fontId="17" fillId="0" borderId="10" xfId="0" applyNumberFormat="1" applyFont="1" applyBorder="1" applyAlignment="1">
      <alignment vertical="center" wrapText="1"/>
    </xf>
    <xf numFmtId="14" fontId="17" fillId="0" borderId="14" xfId="0" applyNumberFormat="1" applyFont="1" applyBorder="1" applyAlignment="1">
      <alignment vertical="center" wrapText="1"/>
    </xf>
    <xf numFmtId="0" fontId="17" fillId="0" borderId="25" xfId="0" applyFont="1" applyBorder="1" applyAlignment="1">
      <alignment horizontal="center" vertical="center" wrapText="1"/>
    </xf>
    <xf numFmtId="0" fontId="17" fillId="0" borderId="62" xfId="0" applyFont="1" applyBorder="1" applyAlignment="1">
      <alignment horizontal="center"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9" fontId="0" fillId="0" borderId="5" xfId="0" applyNumberFormat="1" applyFill="1" applyBorder="1" applyAlignment="1">
      <alignment horizontal="center" vertical="center" wrapText="1"/>
    </xf>
    <xf numFmtId="0" fontId="0" fillId="19" borderId="5" xfId="0" applyFill="1" applyBorder="1" applyAlignment="1">
      <alignment horizontal="center" vertical="center" wrapText="1"/>
    </xf>
    <xf numFmtId="0" fontId="0" fillId="19" borderId="6" xfId="0" applyFill="1" applyBorder="1" applyAlignment="1">
      <alignment horizontal="center" vertical="center" wrapText="1"/>
    </xf>
    <xf numFmtId="0" fontId="12" fillId="5" borderId="16"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2"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1" xfId="0" applyFont="1" applyFill="1" applyBorder="1" applyAlignment="1">
      <alignment horizontal="center" vertical="center"/>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7" borderId="22" xfId="0" applyFont="1" applyFill="1" applyBorder="1" applyAlignment="1">
      <alignment horizontal="left" vertical="center" wrapText="1"/>
    </xf>
    <xf numFmtId="0" fontId="12" fillId="7" borderId="23"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18" fillId="7" borderId="25"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18" fillId="7" borderId="38"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40"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40"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38"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23" fillId="13" borderId="38"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24" fillId="16" borderId="38" xfId="0" applyFont="1" applyFill="1" applyBorder="1" applyAlignment="1">
      <alignment horizontal="center" vertical="center" wrapText="1"/>
    </xf>
    <xf numFmtId="0" fontId="24" fillId="16" borderId="19" xfId="0" applyFont="1" applyFill="1" applyBorder="1" applyAlignment="1">
      <alignment horizontal="center" vertical="center" wrapText="1"/>
    </xf>
    <xf numFmtId="0" fontId="24" fillId="16" borderId="39" xfId="0" applyFont="1" applyFill="1" applyBorder="1" applyAlignment="1">
      <alignment horizontal="center" vertical="center" wrapText="1"/>
    </xf>
    <xf numFmtId="0" fontId="32" fillId="10" borderId="1" xfId="5" applyFont="1" applyFill="1" applyBorder="1" applyAlignment="1">
      <alignment horizontal="center" vertical="center"/>
    </xf>
    <xf numFmtId="0" fontId="32" fillId="11" borderId="1" xfId="5" applyFont="1" applyFill="1" applyBorder="1" applyAlignment="1">
      <alignment horizontal="center" vertical="center"/>
    </xf>
    <xf numFmtId="0" fontId="12"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2" fillId="20" borderId="2" xfId="5" applyFont="1" applyFill="1" applyBorder="1" applyAlignment="1">
      <alignment horizontal="center" vertical="center"/>
    </xf>
    <xf numFmtId="0" fontId="32" fillId="20" borderId="3" xfId="5" applyFont="1" applyFill="1" applyBorder="1" applyAlignment="1">
      <alignment horizontal="center" vertical="center"/>
    </xf>
    <xf numFmtId="0" fontId="32" fillId="20" borderId="4" xfId="5" applyFont="1" applyFill="1" applyBorder="1" applyAlignment="1">
      <alignment horizontal="center" vertical="center"/>
    </xf>
    <xf numFmtId="0" fontId="32" fillId="9" borderId="1" xfId="5" applyFont="1" applyFill="1" applyBorder="1" applyAlignment="1">
      <alignment horizontal="center" vertical="center"/>
    </xf>
    <xf numFmtId="0" fontId="37" fillId="10" borderId="45"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7" fillId="9" borderId="45" xfId="0" applyFont="1" applyFill="1" applyBorder="1" applyAlignment="1">
      <alignment horizontal="center" vertical="center" wrapText="1"/>
    </xf>
    <xf numFmtId="0" fontId="37" fillId="9" borderId="3" xfId="0" applyFont="1" applyFill="1" applyBorder="1" applyAlignment="1">
      <alignment horizontal="center" vertical="center" wrapText="1"/>
    </xf>
    <xf numFmtId="0" fontId="37" fillId="20" borderId="45" xfId="0" applyFont="1" applyFill="1" applyBorder="1" applyAlignment="1">
      <alignment horizontal="center" vertical="center" wrapText="1"/>
    </xf>
    <xf numFmtId="0" fontId="37" fillId="20" borderId="3" xfId="0" applyFont="1" applyFill="1" applyBorder="1" applyAlignment="1">
      <alignment horizontal="center" vertical="center" wrapText="1"/>
    </xf>
    <xf numFmtId="0" fontId="13" fillId="7" borderId="46" xfId="1" applyFont="1" applyFill="1" applyBorder="1" applyAlignment="1">
      <alignment horizontal="center" vertical="center" wrapText="1"/>
    </xf>
    <xf numFmtId="0" fontId="13" fillId="7" borderId="29" xfId="1" applyFont="1" applyFill="1" applyBorder="1" applyAlignment="1">
      <alignment horizontal="center" vertical="center" wrapText="1"/>
    </xf>
    <xf numFmtId="0" fontId="13" fillId="7" borderId="30" xfId="1" applyFont="1" applyFill="1" applyBorder="1" applyAlignment="1">
      <alignment horizontal="center" vertical="center" wrapText="1"/>
    </xf>
    <xf numFmtId="0" fontId="13" fillId="7" borderId="47" xfId="1" applyFont="1" applyFill="1" applyBorder="1" applyAlignment="1">
      <alignment horizontal="center" vertical="center" wrapText="1"/>
    </xf>
    <xf numFmtId="0" fontId="13" fillId="7" borderId="1" xfId="1" applyFont="1" applyFill="1" applyBorder="1" applyAlignment="1">
      <alignment horizontal="center" vertical="center" wrapText="1"/>
    </xf>
    <xf numFmtId="0" fontId="13" fillId="7" borderId="35" xfId="1" applyFont="1" applyFill="1" applyBorder="1" applyAlignment="1">
      <alignment horizontal="center" vertical="center" wrapText="1"/>
    </xf>
    <xf numFmtId="0" fontId="13" fillId="24" borderId="45" xfId="1" applyFont="1" applyFill="1" applyBorder="1" applyAlignment="1">
      <alignment horizontal="center" vertical="center" wrapText="1"/>
    </xf>
    <xf numFmtId="0" fontId="13" fillId="24" borderId="3" xfId="1" applyFont="1" applyFill="1" applyBorder="1" applyAlignment="1">
      <alignment horizontal="center" vertical="center" wrapText="1"/>
    </xf>
    <xf numFmtId="0" fontId="37" fillId="25" borderId="50" xfId="0" applyFont="1" applyFill="1" applyBorder="1" applyAlignment="1">
      <alignment horizontal="center" vertical="center" wrapText="1"/>
    </xf>
    <xf numFmtId="0" fontId="37" fillId="25" borderId="51" xfId="0" applyFont="1" applyFill="1" applyBorder="1" applyAlignment="1">
      <alignment horizontal="center" vertical="center" wrapText="1"/>
    </xf>
    <xf numFmtId="0" fontId="37" fillId="12" borderId="45" xfId="0" applyFont="1" applyFill="1" applyBorder="1" applyAlignment="1">
      <alignment horizontal="center" vertical="center" wrapText="1"/>
    </xf>
    <xf numFmtId="0" fontId="37" fillId="12" borderId="3" xfId="0" applyFont="1" applyFill="1" applyBorder="1" applyAlignment="1">
      <alignment horizontal="center" vertical="center" wrapText="1"/>
    </xf>
    <xf numFmtId="0" fontId="37" fillId="11" borderId="45" xfId="0" applyFont="1" applyFill="1" applyBorder="1" applyAlignment="1">
      <alignment horizontal="center" vertical="center" wrapText="1"/>
    </xf>
    <xf numFmtId="0" fontId="37" fillId="11" borderId="3" xfId="0" applyFont="1" applyFill="1" applyBorder="1" applyAlignment="1">
      <alignment horizontal="center" vertical="center" wrapText="1"/>
    </xf>
    <xf numFmtId="0" fontId="32" fillId="10" borderId="2" xfId="1" applyFont="1" applyFill="1" applyBorder="1" applyAlignment="1">
      <alignment horizontal="center" vertical="center" wrapText="1"/>
    </xf>
    <xf numFmtId="0" fontId="32" fillId="10" borderId="3" xfId="1" applyFont="1" applyFill="1" applyBorder="1" applyAlignment="1">
      <alignment horizontal="center" vertical="center" wrapText="1"/>
    </xf>
    <xf numFmtId="0" fontId="32" fillId="10" borderId="4" xfId="1" applyFont="1" applyFill="1" applyBorder="1" applyAlignment="1">
      <alignment horizontal="center" vertical="center" wrapText="1"/>
    </xf>
    <xf numFmtId="0" fontId="32" fillId="33" borderId="2" xfId="0" applyFont="1" applyFill="1" applyBorder="1" applyAlignment="1">
      <alignment horizontal="center" vertical="center" wrapText="1"/>
    </xf>
    <xf numFmtId="0" fontId="32" fillId="33" borderId="3" xfId="0" applyFont="1" applyFill="1" applyBorder="1" applyAlignment="1">
      <alignment horizontal="center" vertical="center" wrapText="1"/>
    </xf>
    <xf numFmtId="0" fontId="32" fillId="33" borderId="4" xfId="0" applyFont="1" applyFill="1" applyBorder="1" applyAlignment="1">
      <alignment horizontal="center" vertical="center" wrapText="1"/>
    </xf>
    <xf numFmtId="0" fontId="12" fillId="7" borderId="1" xfId="1" applyFont="1" applyFill="1" applyBorder="1" applyAlignment="1">
      <alignment horizontal="center" vertical="center" wrapText="1"/>
    </xf>
    <xf numFmtId="0" fontId="32" fillId="25" borderId="2" xfId="1" applyFont="1" applyFill="1" applyBorder="1" applyAlignment="1">
      <alignment horizontal="center" vertical="center" wrapText="1"/>
    </xf>
    <xf numFmtId="0" fontId="32" fillId="25" borderId="3" xfId="1" applyFont="1" applyFill="1" applyBorder="1" applyAlignment="1">
      <alignment horizontal="center" vertical="center" wrapText="1"/>
    </xf>
    <xf numFmtId="0" fontId="32" fillId="25" borderId="4" xfId="1" applyFont="1" applyFill="1" applyBorder="1" applyAlignment="1">
      <alignment horizontal="center" vertical="center" wrapText="1"/>
    </xf>
    <xf numFmtId="0" fontId="32" fillId="12" borderId="2" xfId="1" applyFont="1" applyFill="1" applyBorder="1" applyAlignment="1">
      <alignment horizontal="center" vertical="center" wrapText="1"/>
    </xf>
    <xf numFmtId="0" fontId="32" fillId="12" borderId="3" xfId="1" applyFont="1" applyFill="1" applyBorder="1" applyAlignment="1">
      <alignment horizontal="center" vertical="center" wrapText="1"/>
    </xf>
    <xf numFmtId="0" fontId="32" fillId="12" borderId="4" xfId="1" applyFont="1" applyFill="1" applyBorder="1" applyAlignment="1">
      <alignment horizontal="center" vertical="center" wrapText="1"/>
    </xf>
    <xf numFmtId="0" fontId="32" fillId="11" borderId="2" xfId="1" applyFont="1" applyFill="1" applyBorder="1" applyAlignment="1">
      <alignment horizontal="center" vertical="center" wrapText="1"/>
    </xf>
    <xf numFmtId="0" fontId="32" fillId="11" borderId="3" xfId="1" applyFont="1" applyFill="1" applyBorder="1" applyAlignment="1">
      <alignment horizontal="center" vertical="center" wrapText="1"/>
    </xf>
    <xf numFmtId="0" fontId="32" fillId="11" borderId="4" xfId="1"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32" fillId="25" borderId="45" xfId="0" applyFont="1" applyFill="1" applyBorder="1" applyAlignment="1">
      <alignment horizontal="center" vertical="center" wrapText="1"/>
    </xf>
    <xf numFmtId="0" fontId="32" fillId="25" borderId="3" xfId="0" applyFont="1" applyFill="1" applyBorder="1" applyAlignment="1">
      <alignment horizontal="center" vertical="center" wrapText="1"/>
    </xf>
    <xf numFmtId="0" fontId="46" fillId="2" borderId="58"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46" fillId="2" borderId="57" xfId="0" applyFont="1" applyFill="1" applyBorder="1" applyAlignment="1">
      <alignment horizontal="center" vertical="center" wrapText="1"/>
    </xf>
    <xf numFmtId="0" fontId="46" fillId="35" borderId="47" xfId="0" applyFont="1" applyFill="1" applyBorder="1" applyAlignment="1">
      <alignment horizontal="center" vertical="center" wrapText="1"/>
    </xf>
    <xf numFmtId="0" fontId="45" fillId="34" borderId="16" xfId="0" applyFont="1" applyFill="1" applyBorder="1" applyAlignment="1">
      <alignment horizontal="center" vertical="center" wrapText="1"/>
    </xf>
    <xf numFmtId="0" fontId="45" fillId="34" borderId="31" xfId="0" applyFont="1" applyFill="1" applyBorder="1" applyAlignment="1">
      <alignment horizontal="center" vertical="center" wrapText="1"/>
    </xf>
    <xf numFmtId="0" fontId="45" fillId="34" borderId="32" xfId="0" applyFont="1" applyFill="1" applyBorder="1" applyAlignment="1">
      <alignment horizontal="center" vertical="center" wrapText="1"/>
    </xf>
    <xf numFmtId="0" fontId="45" fillId="34" borderId="17" xfId="0" applyFont="1" applyFill="1" applyBorder="1" applyAlignment="1">
      <alignment horizontal="center" vertical="center" wrapText="1"/>
    </xf>
    <xf numFmtId="0" fontId="45" fillId="34" borderId="0" xfId="0" applyFont="1" applyFill="1" applyBorder="1" applyAlignment="1">
      <alignment horizontal="center" vertical="center" wrapText="1"/>
    </xf>
    <xf numFmtId="0" fontId="45" fillId="34" borderId="12"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6"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46" fillId="21" borderId="57" xfId="0" applyFont="1" applyFill="1" applyBorder="1" applyAlignment="1">
      <alignment horizontal="center" vertical="center" wrapText="1"/>
    </xf>
    <xf numFmtId="0" fontId="46" fillId="21" borderId="47" xfId="0" applyFont="1" applyFill="1" applyBorder="1" applyAlignment="1">
      <alignment horizontal="center" vertical="center" wrapText="1"/>
    </xf>
    <xf numFmtId="0" fontId="46" fillId="21" borderId="6" xfId="0" applyFont="1" applyFill="1" applyBorder="1" applyAlignment="1">
      <alignment horizontal="center" vertical="center"/>
    </xf>
    <xf numFmtId="0" fontId="46" fillId="21" borderId="1" xfId="0" applyFont="1" applyFill="1" applyBorder="1" applyAlignment="1">
      <alignment horizontal="center" vertical="center"/>
    </xf>
    <xf numFmtId="0" fontId="46" fillId="21" borderId="6" xfId="0" applyFont="1" applyFill="1" applyBorder="1" applyAlignment="1">
      <alignment horizontal="center" vertical="center" wrapText="1"/>
    </xf>
    <xf numFmtId="0" fontId="46" fillId="21" borderId="1" xfId="0" applyFont="1" applyFill="1" applyBorder="1" applyAlignment="1">
      <alignment horizontal="center" vertical="center" wrapText="1"/>
    </xf>
    <xf numFmtId="0" fontId="46" fillId="21" borderId="34" xfId="0" applyFont="1" applyFill="1" applyBorder="1" applyAlignment="1">
      <alignment horizontal="center" vertical="center" wrapText="1"/>
    </xf>
    <xf numFmtId="0" fontId="46" fillId="21" borderId="52" xfId="0" applyFont="1" applyFill="1" applyBorder="1" applyAlignment="1">
      <alignment horizontal="center" vertical="center"/>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xf>
    <xf numFmtId="0" fontId="28" fillId="0" borderId="1" xfId="0" applyFont="1" applyBorder="1" applyAlignment="1">
      <alignment horizontal="center"/>
    </xf>
    <xf numFmtId="0" fontId="28" fillId="23" borderId="1" xfId="0" applyFont="1" applyFill="1" applyBorder="1" applyAlignment="1">
      <alignment horizontal="center"/>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horizontal="left"/>
    </xf>
    <xf numFmtId="0" fontId="4" fillId="0" borderId="1" xfId="0" applyFont="1" applyBorder="1" applyAlignment="1">
      <alignment horizontal="left"/>
    </xf>
    <xf numFmtId="0" fontId="28" fillId="36" borderId="1" xfId="0" applyFont="1" applyFill="1" applyBorder="1" applyAlignment="1">
      <alignment horizontal="center"/>
    </xf>
    <xf numFmtId="0" fontId="0" fillId="0" borderId="1" xfId="0" applyBorder="1" applyAlignment="1">
      <alignment horizontal="center" vertical="center" wrapText="1"/>
    </xf>
    <xf numFmtId="0" fontId="28" fillId="19" borderId="1" xfId="0" applyFont="1" applyFill="1" applyBorder="1" applyAlignment="1">
      <alignment horizontal="center"/>
    </xf>
    <xf numFmtId="0" fontId="28" fillId="37" borderId="1" xfId="0"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4" fontId="0" fillId="0" borderId="2" xfId="0" applyNumberFormat="1" applyBorder="1" applyAlignment="1">
      <alignment horizontal="center" vertical="center"/>
    </xf>
    <xf numFmtId="14" fontId="0" fillId="0" borderId="4" xfId="0" applyNumberFormat="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28" fillId="38" borderId="1" xfId="0" applyFont="1" applyFill="1" applyBorder="1" applyAlignment="1">
      <alignment horizontal="center"/>
    </xf>
    <xf numFmtId="0" fontId="28" fillId="39" borderId="1" xfId="0" applyFont="1" applyFill="1" applyBorder="1" applyAlignment="1">
      <alignment horizontal="center"/>
    </xf>
    <xf numFmtId="0" fontId="0" fillId="0" borderId="1" xfId="0" applyBorder="1" applyAlignment="1">
      <alignment horizontal="left" vertical="center"/>
    </xf>
    <xf numFmtId="0" fontId="28" fillId="40" borderId="1" xfId="0" applyFont="1" applyFill="1" applyBorder="1" applyAlignment="1">
      <alignment horizontal="center"/>
    </xf>
    <xf numFmtId="0" fontId="0" fillId="0" borderId="1" xfId="0" applyBorder="1" applyAlignment="1">
      <alignment wrapText="1"/>
    </xf>
    <xf numFmtId="0" fontId="0" fillId="0" borderId="1" xfId="0" applyBorder="1" applyAlignment="1"/>
    <xf numFmtId="10" fontId="0" fillId="2" borderId="0" xfId="0" applyNumberFormat="1" applyFill="1"/>
    <xf numFmtId="0" fontId="30" fillId="17" borderId="1" xfId="22" applyFont="1" applyFill="1" applyBorder="1" applyAlignment="1">
      <alignment horizontal="center"/>
    </xf>
    <xf numFmtId="0" fontId="1" fillId="17" borderId="1" xfId="0" applyFont="1" applyFill="1" applyBorder="1" applyAlignment="1">
      <alignment horizontal="center" vertical="center" wrapText="1"/>
    </xf>
    <xf numFmtId="0" fontId="1" fillId="17" borderId="1" xfId="0" applyFont="1" applyFill="1" applyBorder="1" applyAlignment="1">
      <alignment wrapText="1"/>
    </xf>
  </cellXfs>
  <cellStyles count="26">
    <cellStyle name="Hipervínculo" xfId="3" builtinId="8"/>
    <cellStyle name="Hipervínculo 2" xfId="8"/>
    <cellStyle name="Millares [0] 2" xfId="12"/>
    <cellStyle name="Millares [0] 3" xfId="14"/>
    <cellStyle name="Millares [0] 4" xfId="15"/>
    <cellStyle name="Millares [0] 5" xfId="18"/>
    <cellStyle name="Millares 2" xfId="19"/>
    <cellStyle name="Millares 2 2" xfId="20"/>
    <cellStyle name="Normal" xfId="0" builtinId="0"/>
    <cellStyle name="Normal 2" xfId="1"/>
    <cellStyle name="Normal 2 2" xfId="13"/>
    <cellStyle name="Normal 2 3" xfId="5"/>
    <cellStyle name="Normal 2 3 4" xfId="11"/>
    <cellStyle name="Normal 2 4" xfId="21"/>
    <cellStyle name="Normal 3" xfId="2"/>
    <cellStyle name="Normal 3 2" xfId="24"/>
    <cellStyle name="Normal 4" xfId="4"/>
    <cellStyle name="Normal 4 2" xfId="10"/>
    <cellStyle name="Normal 4 3" xfId="9"/>
    <cellStyle name="Normal 5" xfId="22"/>
    <cellStyle name="Normal 6" xfId="23"/>
    <cellStyle name="Normal 6 2" xfId="25"/>
    <cellStyle name="Porcentaje" xfId="17" builtinId="5"/>
    <cellStyle name="Porcentaje 2" xfId="6"/>
    <cellStyle name="Porcentual 2" xfId="7"/>
    <cellStyle name="Texto explicativo 2" xfId="16"/>
  </cellStyles>
  <dxfs count="1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s>
  <tableStyles count="0" defaultTableStyle="TableStyleMedium2" defaultPivotStyle="PivotStyleLight16"/>
  <colors>
    <mruColors>
      <color rgb="FFFF5050"/>
      <color rgb="FFFFCC00"/>
      <color rgb="FFFFCC66"/>
      <color rgb="FFD7C8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Porcentaje</a:t>
            </a:r>
            <a:r>
              <a:rPr lang="es-CO" baseline="0"/>
              <a:t> de avance cumplimiento por componente del PAAC 2019</a:t>
            </a:r>
            <a:endParaRPr lang="es-CO"/>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00B050"/>
            </a:solidFill>
            <a:ln>
              <a:solidFill>
                <a:schemeClr val="tx1"/>
              </a:solidFill>
            </a:ln>
          </c:spPr>
          <c:invertIfNegative val="0"/>
          <c:dPt>
            <c:idx val="0"/>
            <c:invertIfNegative val="0"/>
            <c:bubble3D val="0"/>
            <c:extLst xmlns:c16r2="http://schemas.microsoft.com/office/drawing/2015/06/chart">
              <c:ext xmlns:c16="http://schemas.microsoft.com/office/drawing/2014/chart" uri="{C3380CC4-5D6E-409C-BE32-E72D297353CC}">
                <c16:uniqueId val="{00000001-2C39-4A7A-B41F-1F98333762AE}"/>
              </c:ext>
            </c:extLst>
          </c:dPt>
          <c:dPt>
            <c:idx val="1"/>
            <c:invertIfNegative val="0"/>
            <c:bubble3D val="0"/>
            <c:spPr>
              <a:solidFill>
                <a:srgbClr val="00B0F0"/>
              </a:solidFill>
              <a:ln>
                <a:solidFill>
                  <a:schemeClr val="tx1"/>
                </a:solidFill>
              </a:ln>
            </c:spPr>
            <c:extLst xmlns:c16r2="http://schemas.microsoft.com/office/drawing/2015/06/chart">
              <c:ext xmlns:c16="http://schemas.microsoft.com/office/drawing/2014/chart" uri="{C3380CC4-5D6E-409C-BE32-E72D297353CC}">
                <c16:uniqueId val="{00000000-6DE1-4E7C-80DD-D21A15079546}"/>
              </c:ext>
            </c:extLst>
          </c:dPt>
          <c:dPt>
            <c:idx val="2"/>
            <c:invertIfNegative val="0"/>
            <c:bubble3D val="0"/>
            <c:spPr>
              <a:solidFill>
                <a:srgbClr val="FFC000"/>
              </a:solidFill>
              <a:ln>
                <a:solidFill>
                  <a:schemeClr val="tx1"/>
                </a:solidFill>
              </a:ln>
            </c:spPr>
            <c:extLst xmlns:c16r2="http://schemas.microsoft.com/office/drawing/2015/06/chart">
              <c:ext xmlns:c16="http://schemas.microsoft.com/office/drawing/2014/chart" uri="{C3380CC4-5D6E-409C-BE32-E72D297353CC}">
                <c16:uniqueId val="{00000005-8620-44EB-8127-819A40819AC3}"/>
              </c:ext>
            </c:extLst>
          </c:dPt>
          <c:dPt>
            <c:idx val="4"/>
            <c:invertIfNegative val="0"/>
            <c:bubble3D val="0"/>
            <c:extLst xmlns:c16r2="http://schemas.microsoft.com/office/drawing/2015/06/chart">
              <c:ext xmlns:c16="http://schemas.microsoft.com/office/drawing/2014/chart" uri="{C3380CC4-5D6E-409C-BE32-E72D297353CC}">
                <c16:uniqueId val="{00000004-2C39-4A7A-B41F-1F98333762AE}"/>
              </c:ext>
            </c:extLst>
          </c:dPt>
          <c:dPt>
            <c:idx val="5"/>
            <c:invertIfNegative val="0"/>
            <c:bubble3D val="0"/>
            <c:extLst xmlns:c16r2="http://schemas.microsoft.com/office/drawing/2015/06/chart">
              <c:ext xmlns:c16="http://schemas.microsoft.com/office/drawing/2014/chart" uri="{C3380CC4-5D6E-409C-BE32-E72D297353CC}">
                <c16:uniqueId val="{00000002-6DE1-4E7C-80DD-D21A15079546}"/>
              </c:ext>
            </c:extLst>
          </c:dPt>
          <c:dPt>
            <c:idx val="6"/>
            <c:invertIfNegative val="0"/>
            <c:bubble3D val="0"/>
            <c:spPr>
              <a:solidFill>
                <a:srgbClr val="FFC000"/>
              </a:solidFill>
              <a:ln>
                <a:solidFill>
                  <a:schemeClr val="tx1"/>
                </a:solidFill>
              </a:ln>
            </c:spPr>
            <c:extLst xmlns:c16r2="http://schemas.microsoft.com/office/drawing/2015/06/chart">
              <c:ext xmlns:c16="http://schemas.microsoft.com/office/drawing/2014/chart" uri="{C3380CC4-5D6E-409C-BE32-E72D297353CC}">
                <c16:uniqueId val="{0000000A-8620-44EB-8127-819A40819AC3}"/>
              </c:ext>
            </c:extLst>
          </c:dPt>
          <c:dPt>
            <c:idx val="8"/>
            <c:invertIfNegative val="0"/>
            <c:bubble3D val="0"/>
            <c:spPr>
              <a:solidFill>
                <a:srgbClr val="FFFF00"/>
              </a:solidFill>
              <a:ln>
                <a:solidFill>
                  <a:schemeClr val="tx1"/>
                </a:solidFill>
              </a:ln>
            </c:spPr>
            <c:extLst xmlns:c16r2="http://schemas.microsoft.com/office/drawing/2015/06/chart">
              <c:ext xmlns:c16="http://schemas.microsoft.com/office/drawing/2014/chart" uri="{C3380CC4-5D6E-409C-BE32-E72D297353CC}">
                <c16:uniqueId val="{0000000C-8620-44EB-8127-819A40819AC3}"/>
              </c:ext>
            </c:extLst>
          </c:dPt>
          <c:dLbls>
            <c:dLbl>
              <c:idx val="1"/>
              <c:layout>
                <c:manualLayout>
                  <c:x val="-1.8151170378890675E-3"/>
                  <c:y val="-1.3071895424836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6DE1-4E7C-80DD-D21A1507954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'Resultados PAAC'!$A$5:$A$13</c:f>
              <c:strCache>
                <c:ptCount val="9"/>
                <c:pt idx="0">
                  <c:v>1.1 Estrategia Administración del Riesgo</c:v>
                </c:pt>
                <c:pt idx="1">
                  <c:v>1.2 Mapa de Riesgos</c:v>
                </c:pt>
                <c:pt idx="2">
                  <c:v>2.1 Estrategia de  Racionalización de Trámites</c:v>
                </c:pt>
                <c:pt idx="3">
                  <c:v>2.2 Racionalización de Trámites</c:v>
                </c:pt>
                <c:pt idx="4">
                  <c:v>3. Rendición de Cuentas</c:v>
                </c:pt>
                <c:pt idx="5">
                  <c:v>4. Mecanismos para Mejorar la Atención al Ciudadano</c:v>
                </c:pt>
                <c:pt idx="6">
                  <c:v>5.Mecanismos para la Transparencia y el Acceso a la Información</c:v>
                </c:pt>
                <c:pt idx="7">
                  <c:v>6. Iniciativas Adicionales</c:v>
                </c:pt>
                <c:pt idx="8">
                  <c:v>7. Gestión de la Integridad </c:v>
                </c:pt>
              </c:strCache>
            </c:strRef>
          </c:cat>
          <c:val>
            <c:numRef>
              <c:f>'Resultados PAAC'!$D$5:$D$13</c:f>
              <c:numCache>
                <c:formatCode>0.00%</c:formatCode>
                <c:ptCount val="9"/>
                <c:pt idx="0">
                  <c:v>0.66157894736842104</c:v>
                </c:pt>
                <c:pt idx="1">
                  <c:v>0</c:v>
                </c:pt>
                <c:pt idx="2">
                  <c:v>0.5</c:v>
                </c:pt>
                <c:pt idx="3">
                  <c:v>0.98</c:v>
                </c:pt>
                <c:pt idx="4">
                  <c:v>0.68285714285714294</c:v>
                </c:pt>
                <c:pt idx="5">
                  <c:v>0.72259259259259268</c:v>
                </c:pt>
                <c:pt idx="6">
                  <c:v>0.59666666666666668</c:v>
                </c:pt>
                <c:pt idx="7">
                  <c:v>0.83000000000000007</c:v>
                </c:pt>
                <c:pt idx="8">
                  <c:v>0.6</c:v>
                </c:pt>
              </c:numCache>
            </c:numRef>
          </c:val>
          <c:extLst xmlns:c16r2="http://schemas.microsoft.com/office/drawing/2015/06/chart">
            <c:ext xmlns:c16="http://schemas.microsoft.com/office/drawing/2014/chart" uri="{C3380CC4-5D6E-409C-BE32-E72D297353CC}">
              <c16:uniqueId val="{00000003-6DE1-4E7C-80DD-D21A15079546}"/>
            </c:ext>
          </c:extLst>
        </c:ser>
        <c:dLbls>
          <c:showLegendKey val="0"/>
          <c:showVal val="1"/>
          <c:showCatName val="0"/>
          <c:showSerName val="0"/>
          <c:showPercent val="0"/>
          <c:showBubbleSize val="0"/>
        </c:dLbls>
        <c:gapWidth val="150"/>
        <c:shape val="box"/>
        <c:axId val="88828928"/>
        <c:axId val="88845696"/>
        <c:axId val="0"/>
      </c:bar3DChart>
      <c:catAx>
        <c:axId val="88828928"/>
        <c:scaling>
          <c:orientation val="minMax"/>
        </c:scaling>
        <c:delete val="0"/>
        <c:axPos val="b"/>
        <c:numFmt formatCode="General" sourceLinked="0"/>
        <c:majorTickMark val="none"/>
        <c:minorTickMark val="none"/>
        <c:tickLblPos val="nextTo"/>
        <c:txPr>
          <a:bodyPr/>
          <a:lstStyle/>
          <a:p>
            <a:pPr>
              <a:defRPr sz="700"/>
            </a:pPr>
            <a:endParaRPr lang="es-CO"/>
          </a:p>
        </c:txPr>
        <c:crossAx val="88845696"/>
        <c:crosses val="autoZero"/>
        <c:auto val="1"/>
        <c:lblAlgn val="ctr"/>
        <c:lblOffset val="100"/>
        <c:noMultiLvlLbl val="0"/>
      </c:catAx>
      <c:valAx>
        <c:axId val="88845696"/>
        <c:scaling>
          <c:orientation val="minMax"/>
        </c:scaling>
        <c:delete val="1"/>
        <c:axPos val="l"/>
        <c:numFmt formatCode="0.00%" sourceLinked="1"/>
        <c:majorTickMark val="out"/>
        <c:minorTickMark val="none"/>
        <c:tickLblPos val="nextTo"/>
        <c:crossAx val="888289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571499</xdr:colOff>
      <xdr:row>17</xdr:row>
      <xdr:rowOff>104776</xdr:rowOff>
    </xdr:from>
    <xdr:to>
      <xdr:col>4</xdr:col>
      <xdr:colOff>819150</xdr:colOff>
      <xdr:row>37</xdr:row>
      <xdr:rowOff>180976</xdr:rowOff>
    </xdr:to>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449035</xdr:colOff>
      <xdr:row>0</xdr:row>
      <xdr:rowOff>81643</xdr:rowOff>
    </xdr:from>
    <xdr:to>
      <xdr:col>0</xdr:col>
      <xdr:colOff>1200455</xdr:colOff>
      <xdr:row>0</xdr:row>
      <xdr:rowOff>827987</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449035" y="81643"/>
          <a:ext cx="751420" cy="746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511969</xdr:colOff>
      <xdr:row>0</xdr:row>
      <xdr:rowOff>369093</xdr:rowOff>
    </xdr:from>
    <xdr:to>
      <xdr:col>0</xdr:col>
      <xdr:colOff>2405062</xdr:colOff>
      <xdr:row>2</xdr:row>
      <xdr:rowOff>297656</xdr:rowOff>
    </xdr:to>
    <xdr:pic>
      <xdr:nvPicPr>
        <xdr:cNvPr id="2" name="2 Imagen" descr="C:\Users\afrojas\AppData\Local\Microsoft\Windows\Temporary Internet Files\Content.IE5\QBJB3MOR\Escudo_CVP.jpg">
          <a:extLst>
            <a:ext uri="{FF2B5EF4-FFF2-40B4-BE49-F238E27FC236}">
              <a16:creationId xmlns:a16="http://schemas.microsoft.com/office/drawing/2014/main" xmlns="" id="{DFE5A08D-27DB-488B-87E7-80B9B33B8DEC}"/>
            </a:ext>
          </a:extLst>
        </xdr:cNvPr>
        <xdr:cNvPicPr/>
      </xdr:nvPicPr>
      <xdr:blipFill>
        <a:blip xmlns:r="http://schemas.openxmlformats.org/officeDocument/2006/relationships" r:embed="rId1" cstate="print"/>
        <a:srcRect/>
        <a:stretch>
          <a:fillRect/>
        </a:stretch>
      </xdr:blipFill>
      <xdr:spPr bwMode="auto">
        <a:xfrm>
          <a:off x="511969" y="369093"/>
          <a:ext cx="1893093" cy="10477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OAC%20%20para%20Servicio%20al%20Ciudadano%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Transparencia%20PAAC%20-%20OAC%20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nc/Downloads/Matriz%20Comunicaciones/Matriz%20RdC%20-%20OAc%20PAAC%20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50000">
              <a:srgbClr val="0070C0"/>
            </a:gs>
            <a:gs pos="0">
              <a:schemeClr val="tx2">
                <a:lumMod val="75000"/>
              </a:schemeClr>
            </a:gs>
            <a:gs pos="100000">
              <a:srgbClr val="002060"/>
            </a:gs>
          </a:gsLst>
          <a:lin ang="0" scaled="0"/>
        </a:gradFill>
        <a:ln>
          <a:noFill/>
        </a:ln>
        <a:effectLst>
          <a:outerShdw blurRad="50800" dist="38100" dir="5400000" algn="t" rotWithShape="0">
            <a:prstClr val="black">
              <a:alpha val="40000"/>
            </a:prstClr>
          </a:outerShdw>
        </a:effectLst>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Tema1" id="{EB446DCB-F962-4187-B672-20B1C249DC27}" vid="{F4E04F11-98B3-4C65-B867-00F1F134757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cajaviviendapopular.gov.co/?q=codigo-de-integrida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19.%20CONSOLIDADO%20MAPAS%20DE%20RIESGO/MATRIZ%20DE%20RIESGOS%20-%20PAAC/2019/MATRIZ%20DE%20RIESGOS%20-%20PAAC%20PRELIMINAR" TargetMode="External"/><Relationship Id="rId13" Type="http://schemas.openxmlformats.org/officeDocument/2006/relationships/hyperlink" Target="https://www.cajaviviendapopular.gov.co/?q=matriz-de-riesgos-plan-anticorrupci%C3%B3n-y-atenci%C3%B3n-al-ciudadano" TargetMode="External"/><Relationship Id="rId18" Type="http://schemas.openxmlformats.org/officeDocument/2006/relationships/printerSettings" Target="../printerSettings/printerSettings3.bin"/><Relationship Id="rId3" Type="http://schemas.openxmlformats.org/officeDocument/2006/relationships/hyperlink" Target="..\..\..\..\19.%20CONSOLIDADO%20MAPAS%20DE%20RIESGO\MATRIZ%20DE%20RIESGOS%20-%20PAAC\2019" TargetMode="External"/><Relationship Id="rId21" Type="http://schemas.openxmlformats.org/officeDocument/2006/relationships/comments" Target="../comments1.xml"/><Relationship Id="rId7" Type="http://schemas.openxmlformats.org/officeDocument/2006/relationships/hyperlink" Target="../../../../19.%20CONSOLIDADO%20MAPAS%20DE%20RIESGO/MATRIZ%20DE%20RIESGOS%20-%20PAAC/2019/MATRIZ%20DE%20RIESGOS%20-%20PAAC%20PRELIMINAR" TargetMode="External"/><Relationship Id="rId12" Type="http://schemas.openxmlformats.org/officeDocument/2006/relationships/hyperlink" Target="https://www.cajaviviendapopular.gov.co/?q=matriz-de-riesgos-plan-anticorrupci%C3%B3n-y-atenci%C3%B3n-al-ciudadano" TargetMode="External"/><Relationship Id="rId17" Type="http://schemas.openxmlformats.org/officeDocument/2006/relationships/hyperlink" Target="https://www.cajaviviendapopular.gov.co/?q=matriz-de-riesgos-plan-anticorrupci%C3%B3n-y-atenci%C3%B3n-al-ciudadano" TargetMode="External"/><Relationship Id="rId2" Type="http://schemas.openxmlformats.org/officeDocument/2006/relationships/hyperlink" Target="https://mail.google.com/mail/u/0/" TargetMode="External"/><Relationship Id="rId16" Type="http://schemas.openxmlformats.org/officeDocument/2006/relationships/hyperlink" Target="https://www.cajaviviendapopular.gov.co/?q=matriz-de-riesgos-plan-anticorrupci%C3%B3n-y-atenci%C3%B3n-al-ciudadano" TargetMode="External"/><Relationship Id="rId20" Type="http://schemas.openxmlformats.org/officeDocument/2006/relationships/vmlDrawing" Target="../drawings/vmlDrawing1.vml"/><Relationship Id="rId1" Type="http://schemas.openxmlformats.org/officeDocument/2006/relationships/hyperlink" Target="../../../../30.%20PRESENTACIONES%20E%20INFORMES/SISTEMA%20INTEGRADO%20DE%20GESTI&#211;N/2019/MATRIZ%20DE%20RIESGO%20-%20PAAC%202019" TargetMode="External"/><Relationship Id="rId6" Type="http://schemas.openxmlformats.org/officeDocument/2006/relationships/hyperlink" Target="https://www.cajaviviendapopular.gov.co/?q=matriz-de-riesgos-plan-anticorrupci%C3%B3n-y-atenci%C3%B3n-al-ciudadano" TargetMode="External"/><Relationship Id="rId11" Type="http://schemas.openxmlformats.org/officeDocument/2006/relationships/hyperlink" Target="https://www.cajaviviendapopular.gov.co/?q=matriz-de-riesgos-plan-anticorrupci%C3%B3n-y-atenci%C3%B3n-al-ciudadano" TargetMode="External"/><Relationship Id="rId5" Type="http://schemas.openxmlformats.org/officeDocument/2006/relationships/hyperlink" Target="../../../../19.%20CONSOLIDADO%20MAPAS%20DE%20RIESGO/MATRIZ%20DE%20RIESGOS%20-%20PAAC/2019" TargetMode="External"/><Relationship Id="rId15" Type="http://schemas.openxmlformats.org/officeDocument/2006/relationships/hyperlink" Target="https://www.cajaviviendapopular.gov.co/?q=matriz-de-riesgos-plan-anticorrupci%C3%B3n-y-atenci%C3%B3n-al-ciudadano" TargetMode="External"/><Relationship Id="rId10" Type="http://schemas.openxmlformats.org/officeDocument/2006/relationships/hyperlink" Target="https://www.cajaviviendapopular.gov.co/?q=matriz-de-riesgos-plan-anticorrupci%C3%B3n-y-atenci%C3%B3n-al-ciudadano" TargetMode="External"/><Relationship Id="rId19" Type="http://schemas.openxmlformats.org/officeDocument/2006/relationships/drawing" Target="../drawings/drawing2.xml"/><Relationship Id="rId4" Type="http://schemas.openxmlformats.org/officeDocument/2006/relationships/hyperlink" Target="../../../../19.%20CONSOLIDADO%20MAPAS%20DE%20RIESGO/MATRIZ%20DE%20RIESGOS%20-%20PAAC/2019" TargetMode="External"/><Relationship Id="rId9" Type="http://schemas.openxmlformats.org/officeDocument/2006/relationships/hyperlink" Target="https://www.cajaviviendapopular.gov.co/?q=matriz-de-riesgos-plan-anticorrupci%C3%B3n-y-atenci%C3%B3n-al-ciudadano" TargetMode="External"/><Relationship Id="rId14" Type="http://schemas.openxmlformats.org/officeDocument/2006/relationships/hyperlink" Target="https://www.cajaviviendapopular.gov.co/?q=matriz-de-riesgos-plan-anticorrupci%C3%B3n-y-atenci%C3%B3n-al-ciudadan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ajaviviendapopular.gov.co/?q=tr%C3%A1mites-ante-la-caja-de-la-vivienda-popular" TargetMode="External"/><Relationship Id="rId1" Type="http://schemas.openxmlformats.org/officeDocument/2006/relationships/hyperlink" Target="https://www.cajaviviendapopular.gov.co/?q=tr%C3%A1mites-ante-la-caja-de-la-vivienda-popular"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cajaviviendapopular.gov.co/sites/default/files/Estrategia%20RdC%20CVP%202018%20v2.pdf" TargetMode="External"/><Relationship Id="rId7" Type="http://schemas.openxmlformats.org/officeDocument/2006/relationships/hyperlink" Target="https://www.cajaviviendapopular.gov.co/?q=matriz-de-riesgos-plan-anticorrupci%C3%B3n-y-atenci%C3%B3n-al-ciudadano" TargetMode="External"/><Relationship Id="rId2" Type="http://schemas.openxmlformats.org/officeDocument/2006/relationships/hyperlink" Target="https://www.cajaviviendapopular.gov.co/?q=Nosotros/Informes/rendicion-de-cuentas" TargetMode="External"/><Relationship Id="rId1" Type="http://schemas.openxmlformats.org/officeDocument/2006/relationships/hyperlink" Target="https://www.cajaviviendapopular.gov.co/?q=Nosotros/Informes/informe-de-ejecucion-del-presupuesto-de-gastos-e-inversiones" TargetMode="External"/><Relationship Id="rId6" Type="http://schemas.openxmlformats.org/officeDocument/2006/relationships/hyperlink" Target="file:///\\10.216.160.201\calidad\1.%20PROCESO%20DE%20GESTI&#211;N%20ESTRAT&#201;GICA\DOCUMENTOS%20REFERENCIA\PARTES%20INTERESADAS\2019" TargetMode="External"/><Relationship Id="rId5" Type="http://schemas.openxmlformats.org/officeDocument/2006/relationships/hyperlink" Target="https://www.cajaviviendapopular.gov.co/?q=Nosotros/Informes/rendicion-de-cuentas" TargetMode="External"/><Relationship Id="rId4" Type="http://schemas.openxmlformats.org/officeDocument/2006/relationships/hyperlink" Target="https://www.cajaviviendapopular.gov.co/?q=Nosotros/Informes/rendicion-de-cuenta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file:///\\10.216.160.201\calidad\8.%20PROCESO%20SERVICIO%20AL%20CIUDADANO"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cajaviviendapopular.gov.co/?q=transparencia-0Actas%20de%20reuni&#243;n%20con%20fechas%2008%20y%2022%20agosto%20de%202019" TargetMode="External"/><Relationship Id="rId13" Type="http://schemas.openxmlformats.org/officeDocument/2006/relationships/hyperlink" Target="http://datosabiertos.bogota.gov.co/organization/caja-de-la-vivienda-popular" TargetMode="External"/><Relationship Id="rId3" Type="http://schemas.openxmlformats.org/officeDocument/2006/relationships/hyperlink" Target="http://www.cajaviviendapopular.gov.co/?q=content/transparencia" TargetMode="External"/><Relationship Id="rId7" Type="http://schemas.openxmlformats.org/officeDocument/2006/relationships/hyperlink" Target="https://www.cajaviviendapopular.gov.co/?q=Servicio-al-ciudadano/solicitudes-de-acceso-la-informacion" TargetMode="External"/><Relationship Id="rId12" Type="http://schemas.openxmlformats.org/officeDocument/2006/relationships/hyperlink" Target="https://www.cajaviviendapopular.gov.co/?q=transparencia-0" TargetMode="External"/><Relationship Id="rId2" Type="http://schemas.openxmlformats.org/officeDocument/2006/relationships/hyperlink" Target="http://www.cajaviviendapopular.gov.co/?q=content/transparencia" TargetMode="External"/><Relationship Id="rId16"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content/transparencia10.4%20Esquema%20de%20p%C3%BAblicaci%C3%B3n%20de%20informaci%C3%B3n" TargetMode="External"/><Relationship Id="rId11" Type="http://schemas.openxmlformats.org/officeDocument/2006/relationships/hyperlink" Target="https://www.cajaviviendapopular.gov.co/?q=Nosotros/Gestion-Humana/acuerdos-de-gesti%C3%B3n-cvp" TargetMode="External"/><Relationship Id="rId5" Type="http://schemas.openxmlformats.org/officeDocument/2006/relationships/hyperlink" Target="http://www.cajaviviendapopular.gov.co/?q=content/transparencia" TargetMode="External"/><Relationship Id="rId15" Type="http://schemas.openxmlformats.org/officeDocument/2006/relationships/hyperlink" Target="https://www.cajaviviendapopular.gov.co/?q=tr%C3%A1mites-ante-la-caja-de-la-vivienda-popular" TargetMode="External"/><Relationship Id="rId10" Type="http://schemas.openxmlformats.org/officeDocument/2006/relationships/hyperlink" Target="https://www.cajaviviendapopular.gov.co/?q=transparencia-0Matriz%20de%20cumplimiento%20de%20la%20Ley%201712%20en%20custodia%20de%20Oficina%20de%20Asesoria%20de%20Planeaci&#243;n"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q=estrategia-anticorrupcion" TargetMode="External"/><Relationship Id="rId14" Type="http://schemas.openxmlformats.org/officeDocument/2006/relationships/hyperlink" Target="http://datosabiertos.bogota.gov.co/organization/caja-de-la-vivienda-popular"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file:///\\10.216.160.201\calidad\35.%20PARTICIPACION%20CIUDADANA\DIRECCI&#211;N%20MEJORAMIENTO%20DE%20VIVIENDA\2019" TargetMode="External"/><Relationship Id="rId2" Type="http://schemas.openxmlformats.org/officeDocument/2006/relationships/hyperlink" Target="https://www.cajaviviendapopular.gov.co/?q=estrategia-anticorrupcion"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abSelected="1" view="pageBreakPreview" zoomScale="60" zoomScaleNormal="85" workbookViewId="0">
      <selection activeCell="E8" sqref="E8"/>
    </sheetView>
  </sheetViews>
  <sheetFormatPr baseColWidth="10" defaultColWidth="25.28515625" defaultRowHeight="15"/>
  <cols>
    <col min="5" max="5" width="104.5703125" customWidth="1"/>
  </cols>
  <sheetData>
    <row r="1" spans="1:5" ht="69.75" customHeight="1">
      <c r="A1" s="399"/>
      <c r="B1" s="519" t="s">
        <v>608</v>
      </c>
      <c r="C1" s="519"/>
      <c r="D1" s="519"/>
      <c r="E1" s="519"/>
    </row>
    <row r="2" spans="1:5">
      <c r="A2" s="520" t="s">
        <v>731</v>
      </c>
      <c r="B2" s="521"/>
      <c r="C2" s="521"/>
      <c r="D2" s="521"/>
      <c r="E2" s="522"/>
    </row>
    <row r="3" spans="1:5">
      <c r="A3" s="523" t="s">
        <v>639</v>
      </c>
      <c r="B3" s="524"/>
      <c r="C3" s="524"/>
      <c r="D3" s="524"/>
      <c r="E3" s="525"/>
    </row>
    <row r="4" spans="1:5" ht="24">
      <c r="A4" s="400" t="s">
        <v>609</v>
      </c>
      <c r="B4" s="401" t="s">
        <v>610</v>
      </c>
      <c r="C4" s="401" t="s">
        <v>633</v>
      </c>
      <c r="D4" s="401" t="s">
        <v>611</v>
      </c>
      <c r="E4" s="402" t="s">
        <v>612</v>
      </c>
    </row>
    <row r="5" spans="1:5" ht="140.25">
      <c r="A5" s="403" t="s">
        <v>631</v>
      </c>
      <c r="B5" s="417">
        <v>22</v>
      </c>
      <c r="C5" s="417">
        <v>19</v>
      </c>
      <c r="D5" s="421">
        <f>+AVERAGE('1,1  Est. gest riesgo'!I9,'1,1  Est. gest riesgo'!I10,'1,1  Est. gest riesgo'!I11,'1,1  Est. gest riesgo'!I12,'1,1  Est. gest riesgo'!I13,'1,1  Est. gest riesgo'!I14,'1,1  Est. gest riesgo'!I15,'1,1  Est. gest riesgo'!I16,'1,1  Est. gest riesgo'!I17,'1,1  Est. gest riesgo'!I18,'1,1  Est. gest riesgo'!I19,'1,1  Est. gest riesgo'!I20,'1,1  Est. gest riesgo'!I21,'1,1  Est. gest riesgo'!I22,'1,1  Est. gest riesgo'!I24,'1,1  Est. gest riesgo'!I25,'1,1  Est. gest riesgo'!I26,'1,1  Est. gest riesgo'!I27,'1,1  Est. gest riesgo'!I28,'1,1  Est. gest riesgo'!I29,'1,1  Est. gest riesgo'!I30,'1,1  Est. gest riesgo'!I31)</f>
        <v>0.66157894736842104</v>
      </c>
      <c r="E5" s="422" t="s">
        <v>724</v>
      </c>
    </row>
    <row r="6" spans="1:5" s="419" customFormat="1" ht="293.25">
      <c r="A6" s="403" t="s">
        <v>632</v>
      </c>
      <c r="B6" s="417" t="s">
        <v>194</v>
      </c>
      <c r="C6" s="417" t="s">
        <v>194</v>
      </c>
      <c r="D6" s="421" t="s">
        <v>194</v>
      </c>
      <c r="E6" s="497" t="s">
        <v>722</v>
      </c>
    </row>
    <row r="7" spans="1:5" ht="54.75" customHeight="1">
      <c r="A7" s="403" t="s">
        <v>634</v>
      </c>
      <c r="B7" s="417">
        <v>8</v>
      </c>
      <c r="C7" s="417">
        <v>1</v>
      </c>
      <c r="D7" s="421">
        <f>+AVERAGE('2,1 est rac tramites'!I5:I13)</f>
        <v>0.5</v>
      </c>
      <c r="E7" s="423" t="s">
        <v>725</v>
      </c>
    </row>
    <row r="8" spans="1:5" s="419" customFormat="1" ht="75" customHeight="1">
      <c r="A8" s="403" t="s">
        <v>635</v>
      </c>
      <c r="B8" s="417">
        <v>2</v>
      </c>
      <c r="C8" s="417">
        <v>2</v>
      </c>
      <c r="D8" s="421">
        <f>+AVERAGE('2. ANTITRAMITES'!AJ7:AJ8)</f>
        <v>0.98</v>
      </c>
      <c r="E8" s="422" t="s">
        <v>723</v>
      </c>
    </row>
    <row r="9" spans="1:5" ht="140.25">
      <c r="A9" s="403" t="s">
        <v>587</v>
      </c>
      <c r="B9" s="417">
        <v>21</v>
      </c>
      <c r="C9" s="417">
        <v>20</v>
      </c>
      <c r="D9" s="421">
        <f>+AVERAGE('3. RENDICION DE CUENTAS'!N6,'3. RENDICION DE CUENTAS'!N7,'3. RENDICION DE CUENTAS'!N8,'3. RENDICION DE CUENTAS'!N10,'3. RENDICION DE CUENTAS'!N11,'3. RENDICION DE CUENTAS'!N12,'3. RENDICION DE CUENTAS'!N13,'3. RENDICION DE CUENTAS'!N14,'3. RENDICION DE CUENTAS'!N16,'3. RENDICION DE CUENTAS'!N17,'3. RENDICION DE CUENTAS'!N18,'3. RENDICION DE CUENTAS'!N19,'3. RENDICION DE CUENTAS'!N20,'3. RENDICION DE CUENTAS'!N21,'3. RENDICION DE CUENTAS'!N22,'3. RENDICION DE CUENTAS'!N24,'3. RENDICION DE CUENTAS'!N25,'3. RENDICION DE CUENTAS'!N26,'3. RENDICION DE CUENTAS'!N27,'3. RENDICION DE CUENTAS'!N28,'3. RENDICION DE CUENTAS'!N29)</f>
        <v>0.68285714285714294</v>
      </c>
      <c r="E9" s="422" t="s">
        <v>727</v>
      </c>
    </row>
    <row r="10" spans="1:5" ht="85.5" customHeight="1">
      <c r="A10" s="403" t="s">
        <v>613</v>
      </c>
      <c r="B10" s="417">
        <v>9</v>
      </c>
      <c r="C10" s="417">
        <v>9</v>
      </c>
      <c r="D10" s="421">
        <f>+AVERAGE('4. ATENCION AL CIUDADANO'!N8,'4. ATENCION AL CIUDADANO'!N10,'4. ATENCION AL CIUDADANO'!N12,'4. ATENCION AL CIUDADANO'!N14,'4. ATENCION AL CIUDADANO'!N15,'4. ATENCION AL CIUDADANO'!N17,'4. ATENCION AL CIUDADANO'!N19,'4. ATENCION AL CIUDADANO'!N20,'4. ATENCION AL CIUDADANO'!N21)</f>
        <v>0.72259259259259268</v>
      </c>
      <c r="E10" s="422" t="s">
        <v>729</v>
      </c>
    </row>
    <row r="11" spans="1:5" ht="154.5" customHeight="1">
      <c r="A11" s="403" t="s">
        <v>614</v>
      </c>
      <c r="B11" s="417">
        <v>25</v>
      </c>
      <c r="C11" s="417">
        <v>23</v>
      </c>
      <c r="D11" s="421">
        <f>+AVERAGE('5. TRANSPARENCIA '!O7,'5. TRANSPARENCIA '!O8,'5. TRANSPARENCIA '!O9,'5. TRANSPARENCIA '!O10,'5. TRANSPARENCIA '!O11,'5. TRANSPARENCIA '!O12,'5. TRANSPARENCIA '!O13,'5. TRANSPARENCIA '!O14,'5. TRANSPARENCIA '!O15,'5. TRANSPARENCIA '!O17,'5. TRANSPARENCIA '!O18,'5. TRANSPARENCIA '!O19,'5. TRANSPARENCIA '!O20,'5. TRANSPARENCIA '!O21,'5. TRANSPARENCIA '!O23,'5. TRANSPARENCIA '!O24,'5. TRANSPARENCIA '!O25,'5. TRANSPARENCIA '!O26,'5. TRANSPARENCIA '!O27,'5. TRANSPARENCIA '!O28,'5. TRANSPARENCIA '!O31,'5. TRANSPARENCIA '!O32,'5. TRANSPARENCIA '!O34,'5. TRANSPARENCIA '!O35)</f>
        <v>0.59666666666666668</v>
      </c>
      <c r="E11" s="422" t="s">
        <v>728</v>
      </c>
    </row>
    <row r="12" spans="1:5" ht="51">
      <c r="A12" s="403" t="s">
        <v>590</v>
      </c>
      <c r="B12" s="417">
        <v>4</v>
      </c>
      <c r="C12" s="417">
        <v>4</v>
      </c>
      <c r="D12" s="421">
        <f>+AVERAGE('6. INICIATIVAS'!N7,'6. INICIATIVAS'!N8,'6. INICIATIVAS'!N9,'6. INICIATIVAS'!N10)</f>
        <v>0.83000000000000007</v>
      </c>
      <c r="E12" s="422" t="s">
        <v>726</v>
      </c>
    </row>
    <row r="13" spans="1:5" ht="168.75" customHeight="1">
      <c r="A13" s="403" t="s">
        <v>615</v>
      </c>
      <c r="B13" s="417">
        <v>8</v>
      </c>
      <c r="C13" s="417">
        <v>4</v>
      </c>
      <c r="D13" s="421">
        <f>+AVERAGE('7. CODIGO DE INTEGRIDAD'!K7:K14)</f>
        <v>0.6</v>
      </c>
      <c r="E13" s="404" t="s">
        <v>730</v>
      </c>
    </row>
    <row r="14" spans="1:5">
      <c r="A14" s="405" t="s">
        <v>616</v>
      </c>
      <c r="B14" s="406">
        <f>SUM(B5:B13)</f>
        <v>99</v>
      </c>
      <c r="C14" s="406">
        <f>SUM(C5:C13)</f>
        <v>82</v>
      </c>
      <c r="D14" s="407">
        <f>+AVERAGE('1,1  Est. gest riesgo'!I9,'1,1  Est. gest riesgo'!I10,'1,1  Est. gest riesgo'!I11,'1,1  Est. gest riesgo'!I12,'1,1  Est. gest riesgo'!I13,'1,1  Est. gest riesgo'!I14,'1,1  Est. gest riesgo'!I15,'1,1  Est. gest riesgo'!I16,'1,1  Est. gest riesgo'!I17,'1,1  Est. gest riesgo'!I18,'1,1  Est. gest riesgo'!I19,'1,1  Est. gest riesgo'!I20,'1,1  Est. gest riesgo'!I21,'1,1  Est. gest riesgo'!I22,'1,1  Est. gest riesgo'!I24,'1,1  Est. gest riesgo'!I25,'1,1  Est. gest riesgo'!I26,'1,1  Est. gest riesgo'!I27,'1,1  Est. gest riesgo'!I28,'1,1  Est. gest riesgo'!I29,'1,1  Est. gest riesgo'!I30,'1,1  Est. gest riesgo'!I31,'2,1 est rac tramites'!I5:I13,'2. ANTITRAMITES'!AJ7:AJ8,'3. RENDICION DE CUENTAS'!N6,'3. RENDICION DE CUENTAS'!N7,'3. RENDICION DE CUENTAS'!N8,'3. RENDICION DE CUENTAS'!N10,'3. RENDICION DE CUENTAS'!N11,'3. RENDICION DE CUENTAS'!N12,'3. RENDICION DE CUENTAS'!N13,'3. RENDICION DE CUENTAS'!N14,'3. RENDICION DE CUENTAS'!N16,'3. RENDICION DE CUENTAS'!N17,'3. RENDICION DE CUENTAS'!N18,'3. RENDICION DE CUENTAS'!N19,'3. RENDICION DE CUENTAS'!N20,'3. RENDICION DE CUENTAS'!N21,'3. RENDICION DE CUENTAS'!N22,'3. RENDICION DE CUENTAS'!N24,'3. RENDICION DE CUENTAS'!N25,'3. RENDICION DE CUENTAS'!N26,'3. RENDICION DE CUENTAS'!N27,'3. RENDICION DE CUENTAS'!N28,'3. RENDICION DE CUENTAS'!N29,'4. ATENCION AL CIUDADANO'!N8,'4. ATENCION AL CIUDADANO'!N10,'4. ATENCION AL CIUDADANO'!N12,'4. ATENCION AL CIUDADANO'!N14,'4. ATENCION AL CIUDADANO'!N15,'4. ATENCION AL CIUDADANO'!N17,'4. ATENCION AL CIUDADANO'!N19,'4. ATENCION AL CIUDADANO'!N20,'4. ATENCION AL CIUDADANO'!N21, '5. TRANSPARENCIA '!O7,'5. TRANSPARENCIA '!O8,'5. TRANSPARENCIA '!O9,'5. TRANSPARENCIA '!O10,'5. TRANSPARENCIA '!O11,'5. TRANSPARENCIA '!O12,'5. TRANSPARENCIA '!O13,'5. TRANSPARENCIA '!O14,'5. TRANSPARENCIA '!O15,'5. TRANSPARENCIA '!O17,'5. TRANSPARENCIA '!O18,'5. TRANSPARENCIA '!O19,'5. TRANSPARENCIA '!O20,'5. TRANSPARENCIA '!O21,'5. TRANSPARENCIA '!O23,'5. TRANSPARENCIA '!O24,'5. TRANSPARENCIA '!O25,'5. TRANSPARENCIA '!O26,'5. TRANSPARENCIA '!O27,'5. TRANSPARENCIA '!O28,'5. TRANSPARENCIA '!O31,'5. TRANSPARENCIA '!O32,'5. TRANSPARENCIA '!O34,'5. TRANSPARENCIA '!O35,'6. INICIATIVAS'!N7,'6. INICIATIVAS'!N8,'6. INICIATIVAS'!N9,'6. INICIATIVAS'!N10, '7. CODIGO DE INTEGRIDAD'!K7:K14)</f>
        <v>0.66486274509803867</v>
      </c>
      <c r="E14" s="408"/>
    </row>
    <row r="15" spans="1:5">
      <c r="A15" s="1"/>
      <c r="B15" s="1"/>
      <c r="C15" s="1"/>
      <c r="D15" s="718"/>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sheetData>
  <mergeCells count="3">
    <mergeCell ref="B1:E1"/>
    <mergeCell ref="A2:E2"/>
    <mergeCell ref="A3:E3"/>
  </mergeCells>
  <pageMargins left="0.7" right="0.7" top="0.75" bottom="0.75" header="0.3" footer="0.3"/>
  <pageSetup scale="3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view="pageBreakPreview" zoomScale="40" zoomScaleNormal="70" zoomScaleSheetLayoutView="40" workbookViewId="0">
      <selection activeCell="T7" sqref="T7"/>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9" max="9" width="40" customWidth="1"/>
    <col min="10" max="10" width="37.7109375" customWidth="1"/>
    <col min="11" max="11" width="13.42578125" bestFit="1" customWidth="1"/>
    <col min="12" max="12" width="13.42578125" style="3" bestFit="1" customWidth="1"/>
    <col min="13" max="13" width="27.42578125" style="496" customWidth="1"/>
    <col min="14" max="16384" width="11.42578125" style="3"/>
  </cols>
  <sheetData>
    <row r="1" spans="1:13" ht="27.75" customHeight="1" thickBot="1">
      <c r="A1" s="670" t="s">
        <v>435</v>
      </c>
      <c r="B1" s="671"/>
      <c r="C1" s="671"/>
      <c r="D1" s="671"/>
      <c r="E1" s="671"/>
      <c r="F1" s="671"/>
      <c r="G1" s="671"/>
      <c r="H1" s="672"/>
    </row>
    <row r="2" spans="1:13" ht="59.25" customHeight="1" thickBot="1">
      <c r="A2" s="673"/>
      <c r="B2" s="674"/>
      <c r="C2" s="674"/>
      <c r="D2" s="674"/>
      <c r="E2" s="674"/>
      <c r="F2" s="674"/>
      <c r="G2" s="674"/>
      <c r="H2" s="675"/>
      <c r="I2" s="561" t="s">
        <v>732</v>
      </c>
      <c r="J2" s="562"/>
      <c r="K2" s="562"/>
      <c r="L2" s="562"/>
      <c r="M2" s="563"/>
    </row>
    <row r="3" spans="1:13" ht="36.75" customHeight="1" thickBot="1">
      <c r="A3" s="676" t="s">
        <v>644</v>
      </c>
      <c r="B3" s="677"/>
      <c r="C3" s="677"/>
      <c r="D3" s="677"/>
      <c r="E3" s="677"/>
      <c r="F3" s="677"/>
      <c r="G3" s="677"/>
      <c r="H3" s="678"/>
      <c r="I3" s="564"/>
      <c r="J3" s="565"/>
      <c r="K3" s="565"/>
      <c r="L3" s="565"/>
      <c r="M3" s="566"/>
    </row>
    <row r="4" spans="1:13" ht="27.75" customHeight="1" thickBot="1">
      <c r="A4" s="679" t="s">
        <v>436</v>
      </c>
      <c r="B4" s="681" t="s">
        <v>437</v>
      </c>
      <c r="C4" s="681"/>
      <c r="D4" s="683" t="s">
        <v>438</v>
      </c>
      <c r="E4" s="681" t="s">
        <v>2</v>
      </c>
      <c r="F4" s="685" t="s">
        <v>439</v>
      </c>
      <c r="G4" s="681" t="s">
        <v>440</v>
      </c>
      <c r="H4" s="686"/>
      <c r="I4" s="567"/>
      <c r="J4" s="568"/>
      <c r="K4" s="568"/>
      <c r="L4" s="568"/>
      <c r="M4" s="569"/>
    </row>
    <row r="5" spans="1:13" ht="137.25" customHeight="1" thickBot="1">
      <c r="A5" s="680"/>
      <c r="B5" s="682"/>
      <c r="C5" s="682"/>
      <c r="D5" s="684"/>
      <c r="E5" s="682"/>
      <c r="F5" s="683"/>
      <c r="G5" s="358" t="s">
        <v>719</v>
      </c>
      <c r="H5" s="359" t="s">
        <v>720</v>
      </c>
      <c r="I5" s="83" t="s">
        <v>103</v>
      </c>
      <c r="J5" s="84" t="s">
        <v>104</v>
      </c>
      <c r="K5" s="84" t="s">
        <v>105</v>
      </c>
      <c r="L5" s="84" t="s">
        <v>106</v>
      </c>
      <c r="M5" s="85" t="s">
        <v>107</v>
      </c>
    </row>
    <row r="6" spans="1:13" ht="29.25" customHeight="1">
      <c r="A6" s="360"/>
      <c r="B6" s="361"/>
      <c r="C6" s="361"/>
      <c r="D6" s="358"/>
      <c r="E6" s="361"/>
      <c r="F6" s="362"/>
      <c r="G6" s="358"/>
      <c r="H6" s="359"/>
      <c r="I6" s="395"/>
      <c r="J6" s="53"/>
      <c r="K6" s="53"/>
      <c r="L6" s="53"/>
      <c r="M6" s="396"/>
    </row>
    <row r="7" spans="1:13" ht="285">
      <c r="A7" s="666" t="s">
        <v>441</v>
      </c>
      <c r="B7" s="363">
        <v>1</v>
      </c>
      <c r="C7" s="364" t="s">
        <v>721</v>
      </c>
      <c r="D7" s="365" t="s">
        <v>442</v>
      </c>
      <c r="E7" s="366" t="s">
        <v>384</v>
      </c>
      <c r="F7" s="367"/>
      <c r="G7" s="368">
        <v>43497</v>
      </c>
      <c r="H7" s="370">
        <v>43553</v>
      </c>
      <c r="I7" s="368" t="s">
        <v>715</v>
      </c>
      <c r="J7" s="491" t="s">
        <v>716</v>
      </c>
      <c r="K7" s="442">
        <v>1</v>
      </c>
      <c r="L7" s="459"/>
      <c r="M7" s="503" t="s">
        <v>290</v>
      </c>
    </row>
    <row r="8" spans="1:13" ht="45.75" thickBot="1">
      <c r="A8" s="667"/>
      <c r="B8" s="363">
        <v>2</v>
      </c>
      <c r="C8" s="364" t="s">
        <v>443</v>
      </c>
      <c r="D8" s="365" t="s">
        <v>444</v>
      </c>
      <c r="E8" s="366" t="s">
        <v>445</v>
      </c>
      <c r="F8" s="367"/>
      <c r="G8" s="370">
        <v>43556</v>
      </c>
      <c r="H8" s="369">
        <v>43600</v>
      </c>
      <c r="I8" s="447" t="s">
        <v>522</v>
      </c>
      <c r="J8" s="492" t="s">
        <v>520</v>
      </c>
      <c r="K8" s="446">
        <v>1</v>
      </c>
      <c r="L8" s="447" t="s">
        <v>521</v>
      </c>
      <c r="M8" s="503" t="s">
        <v>290</v>
      </c>
    </row>
    <row r="9" spans="1:13" ht="228.75" thickBot="1">
      <c r="A9" s="667"/>
      <c r="B9" s="363">
        <v>3</v>
      </c>
      <c r="C9" s="364" t="s">
        <v>446</v>
      </c>
      <c r="D9" s="365" t="s">
        <v>447</v>
      </c>
      <c r="E9" s="366" t="s">
        <v>384</v>
      </c>
      <c r="F9" s="371"/>
      <c r="G9" s="369">
        <v>43601</v>
      </c>
      <c r="H9" s="369">
        <v>43644</v>
      </c>
      <c r="I9" s="448" t="s">
        <v>717</v>
      </c>
      <c r="J9" s="448" t="s">
        <v>718</v>
      </c>
      <c r="K9" s="493">
        <v>1</v>
      </c>
      <c r="L9" s="448" t="s">
        <v>194</v>
      </c>
      <c r="M9" s="503" t="s">
        <v>290</v>
      </c>
    </row>
    <row r="10" spans="1:13" ht="89.25" customHeight="1" thickBot="1">
      <c r="A10" s="667"/>
      <c r="B10" s="363">
        <v>4</v>
      </c>
      <c r="C10" s="364" t="s">
        <v>448</v>
      </c>
      <c r="D10" s="365" t="s">
        <v>449</v>
      </c>
      <c r="E10" s="366" t="s">
        <v>384</v>
      </c>
      <c r="F10" s="367"/>
      <c r="G10" s="369">
        <v>43648</v>
      </c>
      <c r="H10" s="369">
        <v>43677</v>
      </c>
      <c r="I10" s="448" t="s">
        <v>576</v>
      </c>
      <c r="J10" s="448" t="s">
        <v>577</v>
      </c>
      <c r="K10" s="449">
        <v>0</v>
      </c>
      <c r="L10" s="448" t="s">
        <v>194</v>
      </c>
      <c r="M10" s="504" t="str">
        <f t="shared" ref="M10:M14" si="0">+IF(K10="","",IF(K10&lt;=59%,"INCUMPLIMIENTO",IF(AND(K10&gt;59%,K10&lt;100%),"CUMPLIMIENTO PARCIAL",IF(K10=100%,"CUMPLIMIENTO",IF(K10="N/A","N/A","INFORMACIÓN MAL DILIGENCIADA")))))</f>
        <v>INCUMPLIMIENTO</v>
      </c>
    </row>
    <row r="11" spans="1:13" ht="59.25" customHeight="1" thickBot="1">
      <c r="A11" s="668"/>
      <c r="B11" s="372">
        <v>5</v>
      </c>
      <c r="C11" s="373" t="s">
        <v>450</v>
      </c>
      <c r="D11" s="374" t="s">
        <v>451</v>
      </c>
      <c r="E11" s="375" t="s">
        <v>384</v>
      </c>
      <c r="F11" s="376"/>
      <c r="G11" s="377">
        <v>43678</v>
      </c>
      <c r="H11" s="377">
        <v>43315</v>
      </c>
      <c r="I11" s="448" t="s">
        <v>636</v>
      </c>
      <c r="J11" s="448" t="s">
        <v>637</v>
      </c>
      <c r="K11" s="449">
        <v>0</v>
      </c>
      <c r="L11" s="448" t="s">
        <v>194</v>
      </c>
      <c r="M11" s="504" t="s">
        <v>638</v>
      </c>
    </row>
    <row r="12" spans="1:13" ht="66" customHeight="1" thickBot="1">
      <c r="A12" s="669" t="s">
        <v>452</v>
      </c>
      <c r="B12" s="372">
        <v>1</v>
      </c>
      <c r="C12" s="373" t="s">
        <v>453</v>
      </c>
      <c r="D12" s="378" t="s">
        <v>454</v>
      </c>
      <c r="E12" s="375" t="s">
        <v>455</v>
      </c>
      <c r="F12" s="379"/>
      <c r="G12" s="377">
        <v>43710</v>
      </c>
      <c r="H12" s="377">
        <v>43738</v>
      </c>
      <c r="I12" s="397" t="s">
        <v>194</v>
      </c>
      <c r="J12" s="397" t="s">
        <v>194</v>
      </c>
      <c r="K12" s="397" t="s">
        <v>194</v>
      </c>
      <c r="L12" s="397" t="s">
        <v>194</v>
      </c>
      <c r="M12" s="494" t="str">
        <f t="shared" si="0"/>
        <v>N/A</v>
      </c>
    </row>
    <row r="13" spans="1:13" ht="96" customHeight="1" thickBot="1">
      <c r="A13" s="669"/>
      <c r="B13" s="372">
        <v>2</v>
      </c>
      <c r="C13" s="373" t="s">
        <v>456</v>
      </c>
      <c r="D13" s="378" t="s">
        <v>457</v>
      </c>
      <c r="E13" s="375" t="s">
        <v>458</v>
      </c>
      <c r="F13" s="379"/>
      <c r="G13" s="377">
        <v>43739</v>
      </c>
      <c r="H13" s="377">
        <v>43798</v>
      </c>
      <c r="I13" s="397" t="s">
        <v>194</v>
      </c>
      <c r="J13" s="397" t="s">
        <v>194</v>
      </c>
      <c r="K13" s="398" t="s">
        <v>194</v>
      </c>
      <c r="L13" s="397" t="s">
        <v>194</v>
      </c>
      <c r="M13" s="495" t="str">
        <f t="shared" si="0"/>
        <v>N/A</v>
      </c>
    </row>
    <row r="14" spans="1:13" ht="116.25" customHeight="1">
      <c r="A14" s="380" t="s">
        <v>459</v>
      </c>
      <c r="B14" s="363">
        <v>1</v>
      </c>
      <c r="C14" s="364" t="s">
        <v>460</v>
      </c>
      <c r="D14" s="381" t="s">
        <v>461</v>
      </c>
      <c r="E14" s="366" t="s">
        <v>384</v>
      </c>
      <c r="F14" s="371"/>
      <c r="G14" s="369">
        <v>43801</v>
      </c>
      <c r="H14" s="369">
        <v>43830</v>
      </c>
      <c r="I14" s="397" t="s">
        <v>194</v>
      </c>
      <c r="J14" s="397" t="s">
        <v>194</v>
      </c>
      <c r="K14" s="398" t="s">
        <v>194</v>
      </c>
      <c r="L14" s="397" t="s">
        <v>194</v>
      </c>
      <c r="M14" s="495" t="str">
        <f t="shared" si="0"/>
        <v>N/A</v>
      </c>
    </row>
  </sheetData>
  <autoFilter ref="A6:M14"/>
  <mergeCells count="11">
    <mergeCell ref="A7:A11"/>
    <mergeCell ref="A12:A13"/>
    <mergeCell ref="A1:H2"/>
    <mergeCell ref="I2:M4"/>
    <mergeCell ref="A3:H3"/>
    <mergeCell ref="A4:A5"/>
    <mergeCell ref="B4:C5"/>
    <mergeCell ref="D4:D5"/>
    <mergeCell ref="E4:E5"/>
    <mergeCell ref="F4:F5"/>
    <mergeCell ref="G4:H4"/>
  </mergeCells>
  <conditionalFormatting sqref="M10 M13:M14">
    <cfRule type="cellIs" dxfId="19" priority="21" operator="equal">
      <formula>#REF!</formula>
    </cfRule>
  </conditionalFormatting>
  <conditionalFormatting sqref="M10 M13:M14">
    <cfRule type="cellIs" dxfId="18" priority="22" operator="equal">
      <formula>#REF!</formula>
    </cfRule>
    <cfRule type="cellIs" dxfId="17" priority="23" operator="equal">
      <formula>#REF!</formula>
    </cfRule>
  </conditionalFormatting>
  <conditionalFormatting sqref="M7">
    <cfRule type="cellIs" dxfId="16" priority="17" operator="equal">
      <formula>#REF!</formula>
    </cfRule>
  </conditionalFormatting>
  <conditionalFormatting sqref="M7">
    <cfRule type="cellIs" dxfId="15" priority="18" operator="equal">
      <formula>#REF!</formula>
    </cfRule>
    <cfRule type="cellIs" dxfId="14" priority="19" operator="equal">
      <formula>#REF!</formula>
    </cfRule>
  </conditionalFormatting>
  <conditionalFormatting sqref="M8">
    <cfRule type="cellIs" dxfId="13" priority="9" operator="equal">
      <formula>#REF!</formula>
    </cfRule>
  </conditionalFormatting>
  <conditionalFormatting sqref="M8">
    <cfRule type="cellIs" dxfId="12" priority="10" operator="equal">
      <formula>#REF!</formula>
    </cfRule>
    <cfRule type="cellIs" dxfId="11" priority="11" operator="equal">
      <formula>#REF!</formula>
    </cfRule>
  </conditionalFormatting>
  <conditionalFormatting sqref="M9">
    <cfRule type="cellIs" dxfId="10" priority="5" operator="equal">
      <formula>#REF!</formula>
    </cfRule>
  </conditionalFormatting>
  <conditionalFormatting sqref="M9">
    <cfRule type="cellIs" dxfId="9" priority="6" operator="equal">
      <formula>#REF!</formula>
    </cfRule>
    <cfRule type="cellIs" dxfId="8" priority="7" operator="equal">
      <formula>#REF!</formula>
    </cfRule>
  </conditionalFormatting>
  <conditionalFormatting sqref="M11">
    <cfRule type="cellIs" dxfId="7" priority="1" operator="equal">
      <formula>#REF!</formula>
    </cfRule>
  </conditionalFormatting>
  <conditionalFormatting sqref="M11">
    <cfRule type="cellIs" dxfId="6" priority="2" operator="equal">
      <formula>#REF!</formula>
    </cfRule>
    <cfRule type="cellIs" dxfId="5" priority="3" operator="equal">
      <formula>#REF!</formula>
    </cfRule>
  </conditionalFormatting>
  <hyperlinks>
    <hyperlink ref="J8" r:id="rId1"/>
  </hyperlinks>
  <pageMargins left="0.7" right="0.7" top="0.75" bottom="0.75" header="0.3" footer="0.3"/>
  <pageSetup scale="22" orientation="portrait" r:id="rId2"/>
  <extLst>
    <ext xmlns:x14="http://schemas.microsoft.com/office/spreadsheetml/2009/9/main" uri="{78C0D931-6437-407d-A8EE-F0AAD7539E65}">
      <x14:conditionalFormattings>
        <x14:conditionalFormatting xmlns:xm="http://schemas.microsoft.com/office/excel/2006/main">
          <x14:cfRule type="containsText" priority="24" operator="containsText" id="{C698B664-7A9D-479B-A894-0EC94922F37A}">
            <xm:f>NOT(ISERROR(SEARCH(#REF!,M10)))</xm:f>
            <xm:f>#REF!</xm:f>
            <x14:dxf>
              <fill>
                <patternFill>
                  <bgColor rgb="FFFF0000"/>
                </patternFill>
              </fill>
            </x14:dxf>
          </x14:cfRule>
          <xm:sqref>M10 M13:M14</xm:sqref>
        </x14:conditionalFormatting>
        <x14:conditionalFormatting xmlns:xm="http://schemas.microsoft.com/office/excel/2006/main">
          <x14:cfRule type="containsText" priority="20" operator="containsText" id="{5F687C4C-ED9E-47BD-89E2-8F02C4A17985}">
            <xm:f>NOT(ISERROR(SEARCH(#REF!,M7)))</xm:f>
            <xm:f>#REF!</xm:f>
            <x14:dxf>
              <fill>
                <patternFill>
                  <bgColor rgb="FFFF0000"/>
                </patternFill>
              </fill>
            </x14:dxf>
          </x14:cfRule>
          <xm:sqref>M7</xm:sqref>
        </x14:conditionalFormatting>
        <x14:conditionalFormatting xmlns:xm="http://schemas.microsoft.com/office/excel/2006/main">
          <x14:cfRule type="containsText" priority="12" operator="containsText" id="{DEFE22A7-E3F3-4145-8F31-08BC0B47B504}">
            <xm:f>NOT(ISERROR(SEARCH(#REF!,M8)))</xm:f>
            <xm:f>#REF!</xm:f>
            <x14:dxf>
              <fill>
                <patternFill>
                  <bgColor rgb="FFFF0000"/>
                </patternFill>
              </fill>
            </x14:dxf>
          </x14:cfRule>
          <xm:sqref>M8</xm:sqref>
        </x14:conditionalFormatting>
        <x14:conditionalFormatting xmlns:xm="http://schemas.microsoft.com/office/excel/2006/main">
          <x14:cfRule type="containsText" priority="8" operator="containsText" id="{456A4E28-B422-499C-9780-374B4CE37381}">
            <xm:f>NOT(ISERROR(SEARCH(#REF!,M9)))</xm:f>
            <xm:f>#REF!</xm:f>
            <x14:dxf>
              <fill>
                <patternFill>
                  <bgColor rgb="FFFF0000"/>
                </patternFill>
              </fill>
            </x14:dxf>
          </x14:cfRule>
          <xm:sqref>M9</xm:sqref>
        </x14:conditionalFormatting>
        <x14:conditionalFormatting xmlns:xm="http://schemas.microsoft.com/office/excel/2006/main">
          <x14:cfRule type="containsText" priority="4" operator="containsText" id="{5D5D677B-1A3A-4EBB-9400-8082B33DD16F}">
            <xm:f>NOT(ISERROR(SEARCH(#REF!,M11)))</xm:f>
            <xm:f>#REF!</xm:f>
            <x14:dxf>
              <fill>
                <patternFill>
                  <bgColor rgb="FFFF0000"/>
                </patternFill>
              </fill>
            </x14:dxf>
          </x14:cfRule>
          <xm:sqref>M11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workbookViewId="0">
      <selection activeCell="P12" sqref="P12"/>
    </sheetView>
  </sheetViews>
  <sheetFormatPr baseColWidth="10" defaultRowHeight="15"/>
  <cols>
    <col min="2" max="4" width="11.42578125" style="390"/>
    <col min="5" max="6" width="11.42578125" style="391"/>
    <col min="16" max="18" width="11.42578125" style="3"/>
    <col min="19" max="22" width="0" hidden="1" customWidth="1"/>
  </cols>
  <sheetData>
    <row r="1" spans="1:22">
      <c r="A1" s="687" t="s">
        <v>462</v>
      </c>
      <c r="B1" s="687"/>
      <c r="C1" s="687"/>
      <c r="D1" s="687"/>
      <c r="E1" s="687"/>
      <c r="F1" s="687"/>
      <c r="G1" s="687"/>
      <c r="H1" s="687"/>
      <c r="I1" s="687"/>
      <c r="J1" s="687"/>
      <c r="K1" s="687"/>
      <c r="L1" s="687"/>
      <c r="M1" s="687"/>
      <c r="N1" s="687"/>
      <c r="O1" s="687"/>
      <c r="P1" s="382"/>
      <c r="Q1" s="382"/>
      <c r="R1" s="382"/>
    </row>
    <row r="2" spans="1:22">
      <c r="A2" s="687"/>
      <c r="B2" s="687"/>
      <c r="C2" s="687"/>
      <c r="D2" s="687"/>
      <c r="E2" s="687"/>
      <c r="F2" s="687"/>
      <c r="G2" s="687"/>
      <c r="H2" s="687"/>
      <c r="I2" s="687"/>
      <c r="J2" s="687"/>
      <c r="K2" s="687"/>
      <c r="L2" s="687"/>
      <c r="M2" s="687"/>
      <c r="N2" s="687"/>
      <c r="O2" s="687"/>
      <c r="P2" s="382"/>
      <c r="Q2" s="382"/>
      <c r="R2" s="382"/>
    </row>
    <row r="3" spans="1:22">
      <c r="A3" s="687"/>
      <c r="B3" s="687"/>
      <c r="C3" s="687"/>
      <c r="D3" s="687"/>
      <c r="E3" s="687"/>
      <c r="F3" s="687"/>
      <c r="G3" s="687"/>
      <c r="H3" s="687"/>
      <c r="I3" s="687"/>
      <c r="J3" s="687"/>
      <c r="K3" s="687"/>
      <c r="L3" s="687"/>
      <c r="M3" s="687"/>
      <c r="N3" s="687"/>
      <c r="O3" s="687"/>
      <c r="P3" s="382"/>
      <c r="Q3" s="382"/>
      <c r="R3" s="382"/>
    </row>
    <row r="4" spans="1:22">
      <c r="A4" s="383" t="s">
        <v>463</v>
      </c>
      <c r="B4" s="687" t="s">
        <v>464</v>
      </c>
      <c r="C4" s="687"/>
      <c r="D4" s="687"/>
      <c r="E4" s="688" t="s">
        <v>43</v>
      </c>
      <c r="F4" s="688"/>
      <c r="G4" s="689" t="s">
        <v>465</v>
      </c>
      <c r="H4" s="689"/>
      <c r="I4" s="689"/>
      <c r="J4" s="689"/>
      <c r="K4" s="689"/>
      <c r="L4" s="689"/>
      <c r="M4" s="689"/>
      <c r="N4" s="689"/>
      <c r="O4" s="689"/>
      <c r="P4" s="384"/>
      <c r="Q4" s="384"/>
      <c r="R4" s="384"/>
    </row>
    <row r="5" spans="1:22">
      <c r="A5" s="690" t="s">
        <v>466</v>
      </c>
      <c r="B5" s="690"/>
      <c r="C5" s="690"/>
      <c r="D5" s="690"/>
      <c r="E5" s="690"/>
      <c r="F5" s="690"/>
      <c r="G5" s="690"/>
      <c r="H5" s="690"/>
      <c r="I5" s="690"/>
      <c r="J5" s="690"/>
      <c r="K5" s="690"/>
      <c r="L5" s="690"/>
      <c r="M5" s="690"/>
      <c r="N5" s="690"/>
      <c r="O5" s="690"/>
      <c r="P5" s="384"/>
      <c r="Q5" s="384"/>
      <c r="R5" s="384"/>
    </row>
    <row r="6" spans="1:22" ht="50.25" customHeight="1">
      <c r="A6" s="22">
        <v>2</v>
      </c>
      <c r="B6" s="691" t="s">
        <v>467</v>
      </c>
      <c r="C6" s="692"/>
      <c r="D6" s="692"/>
      <c r="E6" s="693" t="s">
        <v>468</v>
      </c>
      <c r="F6" s="693"/>
      <c r="G6" s="694" t="s">
        <v>469</v>
      </c>
      <c r="H6" s="695"/>
      <c r="I6" s="695"/>
      <c r="J6" s="695"/>
      <c r="K6" s="695"/>
      <c r="L6" s="695"/>
      <c r="M6" s="695"/>
      <c r="N6" s="695"/>
      <c r="O6" s="695"/>
      <c r="P6" s="385"/>
      <c r="Q6" s="385"/>
      <c r="R6" s="385"/>
    </row>
    <row r="7" spans="1:22" ht="15.75">
      <c r="A7" s="22">
        <v>3</v>
      </c>
      <c r="B7" s="691" t="s">
        <v>470</v>
      </c>
      <c r="C7" s="692"/>
      <c r="D7" s="692"/>
      <c r="E7" s="693" t="s">
        <v>471</v>
      </c>
      <c r="F7" s="693"/>
      <c r="G7" s="696" t="s">
        <v>472</v>
      </c>
      <c r="H7" s="697"/>
      <c r="I7" s="697"/>
      <c r="J7" s="697"/>
      <c r="K7" s="697"/>
      <c r="L7" s="697"/>
      <c r="M7" s="697"/>
      <c r="N7" s="697"/>
      <c r="O7" s="697"/>
      <c r="P7" s="385"/>
      <c r="Q7" s="385"/>
      <c r="R7" s="385"/>
    </row>
    <row r="8" spans="1:22" ht="15.75">
      <c r="A8" s="22">
        <v>3</v>
      </c>
      <c r="B8" s="691" t="s">
        <v>473</v>
      </c>
      <c r="C8" s="692"/>
      <c r="D8" s="692"/>
      <c r="E8" s="693" t="s">
        <v>471</v>
      </c>
      <c r="F8" s="693"/>
      <c r="G8" s="696" t="s">
        <v>474</v>
      </c>
      <c r="H8" s="697"/>
      <c r="I8" s="697"/>
      <c r="J8" s="697"/>
      <c r="K8" s="697"/>
      <c r="L8" s="697"/>
      <c r="M8" s="697"/>
      <c r="N8" s="697"/>
      <c r="O8" s="697"/>
      <c r="P8" s="385"/>
      <c r="Q8" s="385"/>
      <c r="R8" s="385"/>
    </row>
    <row r="9" spans="1:22" ht="15.75">
      <c r="A9" s="22">
        <v>3</v>
      </c>
      <c r="B9" s="691" t="s">
        <v>475</v>
      </c>
      <c r="C9" s="692"/>
      <c r="D9" s="692"/>
      <c r="E9" s="693" t="s">
        <v>471</v>
      </c>
      <c r="F9" s="693"/>
      <c r="G9" s="696" t="s">
        <v>476</v>
      </c>
      <c r="H9" s="697"/>
      <c r="I9" s="697"/>
      <c r="J9" s="697"/>
      <c r="K9" s="697"/>
      <c r="L9" s="697"/>
      <c r="M9" s="697"/>
      <c r="N9" s="697"/>
      <c r="O9" s="697"/>
      <c r="P9" s="385"/>
      <c r="Q9" s="385"/>
      <c r="R9" s="385"/>
      <c r="S9" s="386"/>
      <c r="T9" s="387"/>
      <c r="U9" s="387"/>
      <c r="V9" s="388"/>
    </row>
    <row r="10" spans="1:22">
      <c r="A10" s="36"/>
      <c r="B10" s="691"/>
      <c r="C10" s="692"/>
      <c r="D10" s="692"/>
      <c r="E10" s="693"/>
      <c r="F10" s="693"/>
      <c r="G10" s="696"/>
      <c r="H10" s="697"/>
      <c r="I10" s="697"/>
      <c r="J10" s="697"/>
      <c r="K10" s="697"/>
      <c r="L10" s="697"/>
      <c r="M10" s="697"/>
      <c r="N10" s="697"/>
      <c r="O10" s="697"/>
      <c r="P10" s="385"/>
      <c r="Q10" s="385"/>
      <c r="R10" s="385"/>
    </row>
    <row r="11" spans="1:22">
      <c r="A11" s="36"/>
      <c r="B11" s="691"/>
      <c r="C11" s="692"/>
      <c r="D11" s="692"/>
      <c r="E11" s="693"/>
      <c r="F11" s="693"/>
      <c r="G11" s="699"/>
      <c r="H11" s="698"/>
      <c r="I11" s="698"/>
      <c r="J11" s="698"/>
      <c r="K11" s="698"/>
      <c r="L11" s="698"/>
      <c r="M11" s="698"/>
      <c r="N11" s="698"/>
      <c r="O11" s="698"/>
      <c r="P11" s="385"/>
      <c r="Q11" s="385"/>
      <c r="R11" s="385"/>
    </row>
    <row r="12" spans="1:22">
      <c r="A12" s="36"/>
      <c r="B12" s="692"/>
      <c r="C12" s="692"/>
      <c r="D12" s="692"/>
      <c r="E12" s="693"/>
      <c r="F12" s="693"/>
      <c r="G12" s="698"/>
      <c r="H12" s="698"/>
      <c r="I12" s="698"/>
      <c r="J12" s="698"/>
      <c r="K12" s="698"/>
      <c r="L12" s="698"/>
      <c r="M12" s="698"/>
      <c r="N12" s="698"/>
      <c r="O12" s="698"/>
      <c r="P12" s="385"/>
      <c r="Q12" s="385"/>
      <c r="R12" s="385"/>
    </row>
    <row r="13" spans="1:22">
      <c r="A13" s="36"/>
      <c r="B13" s="692"/>
      <c r="C13" s="692"/>
      <c r="D13" s="692"/>
      <c r="E13" s="693"/>
      <c r="F13" s="693"/>
      <c r="G13" s="698"/>
      <c r="H13" s="698"/>
      <c r="I13" s="698"/>
      <c r="J13" s="698"/>
      <c r="K13" s="698"/>
      <c r="L13" s="698"/>
      <c r="M13" s="698"/>
      <c r="N13" s="698"/>
      <c r="O13" s="698"/>
      <c r="P13" s="385"/>
      <c r="Q13" s="385"/>
      <c r="R13" s="385"/>
    </row>
    <row r="14" spans="1:22">
      <c r="A14" s="36"/>
      <c r="B14" s="692"/>
      <c r="C14" s="692"/>
      <c r="D14" s="692"/>
      <c r="E14" s="693"/>
      <c r="F14" s="693"/>
      <c r="G14" s="698"/>
      <c r="H14" s="698"/>
      <c r="I14" s="698"/>
      <c r="J14" s="698"/>
      <c r="K14" s="698"/>
      <c r="L14" s="698"/>
      <c r="M14" s="698"/>
      <c r="N14" s="698"/>
      <c r="O14" s="698"/>
      <c r="P14" s="385"/>
      <c r="Q14" s="385"/>
      <c r="R14" s="385"/>
    </row>
    <row r="15" spans="1:22">
      <c r="A15" s="36"/>
      <c r="B15" s="692"/>
      <c r="C15" s="692"/>
      <c r="D15" s="692"/>
      <c r="E15" s="693"/>
      <c r="F15" s="693"/>
      <c r="G15" s="698"/>
      <c r="H15" s="698"/>
      <c r="I15" s="698"/>
      <c r="J15" s="698"/>
      <c r="K15" s="698"/>
      <c r="L15" s="698"/>
      <c r="M15" s="698"/>
      <c r="N15" s="698"/>
      <c r="O15" s="698"/>
      <c r="P15" s="385"/>
      <c r="Q15" s="385"/>
      <c r="R15" s="385"/>
    </row>
    <row r="16" spans="1:22">
      <c r="A16" s="36"/>
      <c r="B16" s="692"/>
      <c r="C16" s="692"/>
      <c r="D16" s="692"/>
      <c r="E16" s="693"/>
      <c r="F16" s="693"/>
      <c r="G16" s="698"/>
      <c r="H16" s="698"/>
      <c r="I16" s="698"/>
      <c r="J16" s="698"/>
      <c r="K16" s="698"/>
      <c r="L16" s="698"/>
      <c r="M16" s="698"/>
      <c r="N16" s="698"/>
      <c r="O16" s="698"/>
      <c r="P16" s="385"/>
      <c r="Q16" s="385"/>
      <c r="R16" s="385"/>
    </row>
    <row r="17" spans="1:18">
      <c r="A17" s="36"/>
      <c r="B17" s="692"/>
      <c r="C17" s="692"/>
      <c r="D17" s="692"/>
      <c r="E17" s="693"/>
      <c r="F17" s="693"/>
      <c r="G17" s="698"/>
      <c r="H17" s="698"/>
      <c r="I17" s="698"/>
      <c r="J17" s="698"/>
      <c r="K17" s="698"/>
      <c r="L17" s="698"/>
      <c r="M17" s="698"/>
      <c r="N17" s="698"/>
      <c r="O17" s="698"/>
      <c r="P17" s="385"/>
      <c r="Q17" s="385"/>
      <c r="R17" s="385"/>
    </row>
    <row r="18" spans="1:18">
      <c r="A18" s="36"/>
      <c r="B18" s="692"/>
      <c r="C18" s="692"/>
      <c r="D18" s="692"/>
      <c r="E18" s="693"/>
      <c r="F18" s="693"/>
      <c r="G18" s="698"/>
      <c r="H18" s="698"/>
      <c r="I18" s="698"/>
      <c r="J18" s="698"/>
      <c r="K18" s="698"/>
      <c r="L18" s="698"/>
      <c r="M18" s="698"/>
      <c r="N18" s="698"/>
      <c r="O18" s="698"/>
      <c r="P18" s="385"/>
      <c r="Q18" s="385"/>
      <c r="R18" s="385"/>
    </row>
    <row r="19" spans="1:18">
      <c r="A19" s="700" t="s">
        <v>477</v>
      </c>
      <c r="B19" s="700"/>
      <c r="C19" s="700"/>
      <c r="D19" s="700"/>
      <c r="E19" s="700"/>
      <c r="F19" s="700"/>
      <c r="G19" s="700"/>
      <c r="H19" s="700"/>
      <c r="I19" s="700"/>
      <c r="J19" s="700"/>
      <c r="K19" s="700"/>
      <c r="L19" s="700"/>
      <c r="M19" s="700"/>
      <c r="N19" s="700"/>
      <c r="O19" s="700"/>
      <c r="P19" s="384"/>
      <c r="Q19" s="384"/>
      <c r="R19" s="384"/>
    </row>
    <row r="20" spans="1:18" ht="35.25" customHeight="1">
      <c r="A20" s="22">
        <v>4</v>
      </c>
      <c r="B20" s="691" t="s">
        <v>467</v>
      </c>
      <c r="C20" s="692"/>
      <c r="D20" s="692"/>
      <c r="E20" s="693" t="s">
        <v>478</v>
      </c>
      <c r="F20" s="693"/>
      <c r="G20" s="696" t="s">
        <v>479</v>
      </c>
      <c r="H20" s="697"/>
      <c r="I20" s="697"/>
      <c r="J20" s="697"/>
      <c r="K20" s="697"/>
      <c r="L20" s="697"/>
      <c r="M20" s="697"/>
      <c r="N20" s="697"/>
      <c r="O20" s="697"/>
      <c r="P20" s="385"/>
      <c r="Q20" s="385"/>
      <c r="R20" s="385"/>
    </row>
    <row r="21" spans="1:18">
      <c r="A21" s="36"/>
      <c r="B21" s="692"/>
      <c r="C21" s="692"/>
      <c r="D21" s="692"/>
      <c r="E21" s="693"/>
      <c r="F21" s="693"/>
      <c r="G21" s="698"/>
      <c r="H21" s="698"/>
      <c r="I21" s="698"/>
      <c r="J21" s="698"/>
      <c r="K21" s="698"/>
      <c r="L21" s="698"/>
      <c r="M21" s="698"/>
      <c r="N21" s="698"/>
      <c r="O21" s="698"/>
      <c r="P21" s="385"/>
      <c r="Q21" s="385"/>
      <c r="R21" s="385"/>
    </row>
    <row r="22" spans="1:18">
      <c r="A22" s="36"/>
      <c r="B22" s="692"/>
      <c r="C22" s="692"/>
      <c r="D22" s="692"/>
      <c r="E22" s="693"/>
      <c r="F22" s="693"/>
      <c r="G22" s="698"/>
      <c r="H22" s="698"/>
      <c r="I22" s="698"/>
      <c r="J22" s="698"/>
      <c r="K22" s="698"/>
      <c r="L22" s="698"/>
      <c r="M22" s="698"/>
      <c r="N22" s="698"/>
      <c r="O22" s="698"/>
      <c r="P22" s="385"/>
      <c r="Q22" s="385"/>
      <c r="R22" s="385"/>
    </row>
    <row r="23" spans="1:18">
      <c r="A23" s="36"/>
      <c r="B23" s="692"/>
      <c r="C23" s="692"/>
      <c r="D23" s="692"/>
      <c r="E23" s="693"/>
      <c r="F23" s="693"/>
      <c r="G23" s="698"/>
      <c r="H23" s="698"/>
      <c r="I23" s="698"/>
      <c r="J23" s="698"/>
      <c r="K23" s="698"/>
      <c r="L23" s="698"/>
      <c r="M23" s="698"/>
      <c r="N23" s="698"/>
      <c r="O23" s="698"/>
      <c r="P23" s="385"/>
      <c r="Q23" s="385"/>
      <c r="R23" s="385"/>
    </row>
    <row r="24" spans="1:18">
      <c r="A24" s="36"/>
      <c r="B24" s="692"/>
      <c r="C24" s="692"/>
      <c r="D24" s="692"/>
      <c r="E24" s="693"/>
      <c r="F24" s="693"/>
      <c r="G24" s="698"/>
      <c r="H24" s="698"/>
      <c r="I24" s="698"/>
      <c r="J24" s="698"/>
      <c r="K24" s="698"/>
      <c r="L24" s="698"/>
      <c r="M24" s="698"/>
      <c r="N24" s="698"/>
      <c r="O24" s="698"/>
      <c r="P24" s="385"/>
      <c r="Q24" s="385"/>
      <c r="R24" s="385"/>
    </row>
    <row r="25" spans="1:18">
      <c r="A25" s="36"/>
      <c r="B25" s="692"/>
      <c r="C25" s="692"/>
      <c r="D25" s="692"/>
      <c r="E25" s="693"/>
      <c r="F25" s="693"/>
      <c r="G25" s="698"/>
      <c r="H25" s="698"/>
      <c r="I25" s="698"/>
      <c r="J25" s="698"/>
      <c r="K25" s="698"/>
      <c r="L25" s="698"/>
      <c r="M25" s="698"/>
      <c r="N25" s="698"/>
      <c r="O25" s="698"/>
      <c r="P25" s="385"/>
      <c r="Q25" s="385"/>
      <c r="R25" s="385"/>
    </row>
    <row r="26" spans="1:18">
      <c r="A26" s="36"/>
      <c r="B26" s="692"/>
      <c r="C26" s="692"/>
      <c r="D26" s="692"/>
      <c r="E26" s="693"/>
      <c r="F26" s="693"/>
      <c r="G26" s="698"/>
      <c r="H26" s="698"/>
      <c r="I26" s="698"/>
      <c r="J26" s="698"/>
      <c r="K26" s="698"/>
      <c r="L26" s="698"/>
      <c r="M26" s="698"/>
      <c r="N26" s="698"/>
      <c r="O26" s="698"/>
      <c r="P26" s="385"/>
      <c r="Q26" s="385"/>
      <c r="R26" s="385"/>
    </row>
    <row r="27" spans="1:18">
      <c r="A27" s="36"/>
      <c r="B27" s="692"/>
      <c r="C27" s="692"/>
      <c r="D27" s="692"/>
      <c r="E27" s="693"/>
      <c r="F27" s="693"/>
      <c r="G27" s="538"/>
      <c r="H27" s="538"/>
      <c r="I27" s="538"/>
      <c r="J27" s="538"/>
      <c r="K27" s="538"/>
      <c r="L27" s="538"/>
      <c r="M27" s="538"/>
      <c r="N27" s="538"/>
      <c r="O27" s="538"/>
      <c r="P27" s="385"/>
      <c r="Q27" s="385"/>
      <c r="R27" s="385"/>
    </row>
    <row r="28" spans="1:18">
      <c r="A28" s="36"/>
      <c r="B28" s="692"/>
      <c r="C28" s="692"/>
      <c r="D28" s="692"/>
      <c r="E28" s="693"/>
      <c r="F28" s="693"/>
      <c r="G28" s="538"/>
      <c r="H28" s="538"/>
      <c r="I28" s="538"/>
      <c r="J28" s="538"/>
      <c r="K28" s="538"/>
      <c r="L28" s="538"/>
      <c r="M28" s="538"/>
      <c r="N28" s="538"/>
      <c r="O28" s="538"/>
      <c r="P28" s="385"/>
      <c r="Q28" s="385"/>
      <c r="R28" s="385"/>
    </row>
    <row r="29" spans="1:18">
      <c r="A29" s="36"/>
      <c r="B29" s="692"/>
      <c r="C29" s="692"/>
      <c r="D29" s="692"/>
      <c r="E29" s="693"/>
      <c r="F29" s="693"/>
      <c r="G29" s="538"/>
      <c r="H29" s="538"/>
      <c r="I29" s="538"/>
      <c r="J29" s="538"/>
      <c r="K29" s="538"/>
      <c r="L29" s="538"/>
      <c r="M29" s="538"/>
      <c r="N29" s="538"/>
      <c r="O29" s="538"/>
      <c r="P29" s="385"/>
      <c r="Q29" s="385"/>
      <c r="R29" s="385"/>
    </row>
    <row r="30" spans="1:18">
      <c r="A30" s="36"/>
      <c r="B30" s="692"/>
      <c r="C30" s="692"/>
      <c r="D30" s="692"/>
      <c r="E30" s="693"/>
      <c r="F30" s="693"/>
      <c r="G30" s="538"/>
      <c r="H30" s="538"/>
      <c r="I30" s="538"/>
      <c r="J30" s="538"/>
      <c r="K30" s="538"/>
      <c r="L30" s="538"/>
      <c r="M30" s="538"/>
      <c r="N30" s="538"/>
      <c r="O30" s="538"/>
      <c r="P30" s="385"/>
      <c r="Q30" s="385"/>
      <c r="R30" s="385"/>
    </row>
    <row r="31" spans="1:18">
      <c r="A31" s="36"/>
      <c r="B31" s="692"/>
      <c r="C31" s="692"/>
      <c r="D31" s="692"/>
      <c r="E31" s="693"/>
      <c r="F31" s="693"/>
      <c r="G31" s="538"/>
      <c r="H31" s="538"/>
      <c r="I31" s="538"/>
      <c r="J31" s="538"/>
      <c r="K31" s="538"/>
      <c r="L31" s="538"/>
      <c r="M31" s="538"/>
      <c r="N31" s="538"/>
      <c r="O31" s="538"/>
      <c r="P31" s="385"/>
      <c r="Q31" s="385"/>
      <c r="R31" s="385"/>
    </row>
    <row r="32" spans="1:18">
      <c r="A32" s="36"/>
      <c r="B32" s="692"/>
      <c r="C32" s="692"/>
      <c r="D32" s="692"/>
      <c r="E32" s="693"/>
      <c r="F32" s="693"/>
      <c r="G32" s="538"/>
      <c r="H32" s="538"/>
      <c r="I32" s="538"/>
      <c r="J32" s="538"/>
      <c r="K32" s="538"/>
      <c r="L32" s="538"/>
      <c r="M32" s="538"/>
      <c r="N32" s="538"/>
      <c r="O32" s="538"/>
      <c r="P32" s="385"/>
      <c r="Q32" s="385"/>
      <c r="R32" s="385"/>
    </row>
    <row r="33" spans="1:18">
      <c r="A33" s="702" t="s">
        <v>480</v>
      </c>
      <c r="B33" s="702"/>
      <c r="C33" s="702"/>
      <c r="D33" s="702"/>
      <c r="E33" s="702"/>
      <c r="F33" s="702"/>
      <c r="G33" s="702"/>
      <c r="H33" s="702"/>
      <c r="I33" s="702"/>
      <c r="J33" s="702"/>
      <c r="K33" s="702"/>
      <c r="L33" s="702"/>
      <c r="M33" s="702"/>
      <c r="N33" s="702"/>
      <c r="O33" s="702"/>
      <c r="P33" s="384"/>
      <c r="Q33" s="384"/>
      <c r="R33" s="384"/>
    </row>
    <row r="34" spans="1:18" ht="77.25" customHeight="1">
      <c r="A34" s="22">
        <v>3</v>
      </c>
      <c r="B34" s="692" t="s">
        <v>481</v>
      </c>
      <c r="C34" s="692"/>
      <c r="D34" s="692"/>
      <c r="E34" s="693" t="s">
        <v>482</v>
      </c>
      <c r="F34" s="693"/>
      <c r="G34" s="695" t="s">
        <v>483</v>
      </c>
      <c r="H34" s="695"/>
      <c r="I34" s="695"/>
      <c r="J34" s="695"/>
      <c r="K34" s="695"/>
      <c r="L34" s="695"/>
      <c r="M34" s="695"/>
      <c r="N34" s="695"/>
      <c r="O34" s="695"/>
      <c r="P34" s="385"/>
      <c r="Q34" s="385"/>
      <c r="R34" s="385"/>
    </row>
    <row r="35" spans="1:18" ht="94.5" customHeight="1">
      <c r="A35" s="22"/>
      <c r="B35" s="692"/>
      <c r="C35" s="692"/>
      <c r="D35" s="692"/>
      <c r="E35" s="693"/>
      <c r="F35" s="693"/>
      <c r="G35" s="701"/>
      <c r="H35" s="701"/>
      <c r="I35" s="701"/>
      <c r="J35" s="701"/>
      <c r="K35" s="701"/>
      <c r="L35" s="701"/>
      <c r="M35" s="701"/>
      <c r="N35" s="701"/>
      <c r="O35" s="701"/>
      <c r="P35" s="385"/>
      <c r="Q35" s="385"/>
      <c r="R35" s="385"/>
    </row>
    <row r="36" spans="1:18" ht="146.25" customHeight="1">
      <c r="A36" s="22"/>
      <c r="B36" s="692"/>
      <c r="C36" s="692"/>
      <c r="D36" s="692"/>
      <c r="E36" s="693"/>
      <c r="F36" s="693"/>
      <c r="G36" s="701"/>
      <c r="H36" s="701"/>
      <c r="I36" s="701"/>
      <c r="J36" s="701"/>
      <c r="K36" s="701"/>
      <c r="L36" s="701"/>
      <c r="M36" s="701"/>
      <c r="N36" s="701"/>
      <c r="O36" s="701"/>
      <c r="P36" s="385"/>
      <c r="Q36" s="385"/>
      <c r="R36" s="385"/>
    </row>
    <row r="37" spans="1:18" ht="72" customHeight="1">
      <c r="A37" s="22"/>
      <c r="B37" s="692"/>
      <c r="C37" s="692"/>
      <c r="D37" s="692"/>
      <c r="E37" s="693"/>
      <c r="F37" s="693"/>
      <c r="G37" s="701"/>
      <c r="H37" s="701"/>
      <c r="I37" s="701"/>
      <c r="J37" s="701"/>
      <c r="K37" s="701"/>
      <c r="L37" s="701"/>
      <c r="M37" s="701"/>
      <c r="N37" s="701"/>
      <c r="O37" s="701"/>
      <c r="P37" s="385"/>
      <c r="Q37" s="385"/>
      <c r="R37" s="385"/>
    </row>
    <row r="38" spans="1:18">
      <c r="A38" s="36"/>
      <c r="B38" s="692"/>
      <c r="C38" s="692"/>
      <c r="D38" s="692"/>
      <c r="E38" s="693"/>
      <c r="F38" s="693"/>
      <c r="G38" s="538"/>
      <c r="H38" s="538"/>
      <c r="I38" s="538"/>
      <c r="J38" s="538"/>
      <c r="K38" s="538"/>
      <c r="L38" s="538"/>
      <c r="M38" s="538"/>
      <c r="N38" s="538"/>
      <c r="O38" s="538"/>
      <c r="P38" s="385"/>
      <c r="Q38" s="385"/>
      <c r="R38" s="385"/>
    </row>
    <row r="39" spans="1:18">
      <c r="A39" s="36"/>
      <c r="B39" s="692"/>
      <c r="C39" s="692"/>
      <c r="D39" s="692"/>
      <c r="E39" s="693"/>
      <c r="F39" s="693"/>
      <c r="G39" s="538"/>
      <c r="H39" s="538"/>
      <c r="I39" s="538"/>
      <c r="J39" s="538"/>
      <c r="K39" s="538"/>
      <c r="L39" s="538"/>
      <c r="M39" s="538"/>
      <c r="N39" s="538"/>
      <c r="O39" s="538"/>
      <c r="P39" s="385"/>
      <c r="Q39" s="385"/>
      <c r="R39" s="385"/>
    </row>
    <row r="40" spans="1:18">
      <c r="A40" s="36"/>
      <c r="B40" s="692"/>
      <c r="C40" s="692"/>
      <c r="D40" s="692"/>
      <c r="E40" s="693"/>
      <c r="F40" s="693"/>
      <c r="G40" s="538"/>
      <c r="H40" s="538"/>
      <c r="I40" s="538"/>
      <c r="J40" s="538"/>
      <c r="K40" s="538"/>
      <c r="L40" s="538"/>
      <c r="M40" s="538"/>
      <c r="N40" s="538"/>
      <c r="O40" s="538"/>
      <c r="P40" s="385"/>
      <c r="Q40" s="385"/>
      <c r="R40" s="385"/>
    </row>
    <row r="41" spans="1:18">
      <c r="A41" s="36"/>
      <c r="B41" s="692"/>
      <c r="C41" s="692"/>
      <c r="D41" s="692"/>
      <c r="E41" s="693"/>
      <c r="F41" s="693"/>
      <c r="G41" s="538"/>
      <c r="H41" s="538"/>
      <c r="I41" s="538"/>
      <c r="J41" s="538"/>
      <c r="K41" s="538"/>
      <c r="L41" s="538"/>
      <c r="M41" s="538"/>
      <c r="N41" s="538"/>
      <c r="O41" s="538"/>
      <c r="P41" s="385"/>
      <c r="Q41" s="385"/>
      <c r="R41" s="385"/>
    </row>
    <row r="42" spans="1:18">
      <c r="A42" s="36"/>
      <c r="B42" s="692"/>
      <c r="C42" s="692"/>
      <c r="D42" s="692"/>
      <c r="E42" s="693"/>
      <c r="F42" s="693"/>
      <c r="G42" s="538"/>
      <c r="H42" s="538"/>
      <c r="I42" s="538"/>
      <c r="J42" s="538"/>
      <c r="K42" s="538"/>
      <c r="L42" s="538"/>
      <c r="M42" s="538"/>
      <c r="N42" s="538"/>
      <c r="O42" s="538"/>
      <c r="P42" s="385"/>
      <c r="Q42" s="385"/>
      <c r="R42" s="385"/>
    </row>
    <row r="43" spans="1:18">
      <c r="A43" s="36"/>
      <c r="B43" s="692"/>
      <c r="C43" s="692"/>
      <c r="D43" s="692"/>
      <c r="E43" s="693"/>
      <c r="F43" s="693"/>
      <c r="G43" s="538"/>
      <c r="H43" s="538"/>
      <c r="I43" s="538"/>
      <c r="J43" s="538"/>
      <c r="K43" s="538"/>
      <c r="L43" s="538"/>
      <c r="M43" s="538"/>
      <c r="N43" s="538"/>
      <c r="O43" s="538"/>
      <c r="P43" s="385"/>
      <c r="Q43" s="385"/>
      <c r="R43" s="385"/>
    </row>
    <row r="44" spans="1:18">
      <c r="A44" s="36"/>
      <c r="B44" s="692"/>
      <c r="C44" s="692"/>
      <c r="D44" s="692"/>
      <c r="E44" s="693"/>
      <c r="F44" s="693"/>
      <c r="G44" s="538"/>
      <c r="H44" s="538"/>
      <c r="I44" s="538"/>
      <c r="J44" s="538"/>
      <c r="K44" s="538"/>
      <c r="L44" s="538"/>
      <c r="M44" s="538"/>
      <c r="N44" s="538"/>
      <c r="O44" s="538"/>
      <c r="P44" s="385"/>
      <c r="Q44" s="385"/>
      <c r="R44" s="385"/>
    </row>
    <row r="45" spans="1:18">
      <c r="A45" s="36"/>
      <c r="B45" s="692"/>
      <c r="C45" s="692"/>
      <c r="D45" s="692"/>
      <c r="E45" s="693"/>
      <c r="F45" s="693"/>
      <c r="G45" s="538"/>
      <c r="H45" s="538"/>
      <c r="I45" s="538"/>
      <c r="J45" s="538"/>
      <c r="K45" s="538"/>
      <c r="L45" s="538"/>
      <c r="M45" s="538"/>
      <c r="N45" s="538"/>
      <c r="O45" s="538"/>
      <c r="P45" s="385"/>
      <c r="Q45" s="385"/>
      <c r="R45" s="385"/>
    </row>
    <row r="46" spans="1:18">
      <c r="A46" s="36"/>
      <c r="B46" s="692"/>
      <c r="C46" s="692"/>
      <c r="D46" s="692"/>
      <c r="E46" s="693"/>
      <c r="F46" s="693"/>
      <c r="G46" s="538"/>
      <c r="H46" s="538"/>
      <c r="I46" s="538"/>
      <c r="J46" s="538"/>
      <c r="K46" s="538"/>
      <c r="L46" s="538"/>
      <c r="M46" s="538"/>
      <c r="N46" s="538"/>
      <c r="O46" s="538"/>
      <c r="P46" s="385"/>
      <c r="Q46" s="385"/>
      <c r="R46" s="385"/>
    </row>
    <row r="47" spans="1:18">
      <c r="A47" s="703" t="s">
        <v>484</v>
      </c>
      <c r="B47" s="703"/>
      <c r="C47" s="703"/>
      <c r="D47" s="703"/>
      <c r="E47" s="703"/>
      <c r="F47" s="703"/>
      <c r="G47" s="703"/>
      <c r="H47" s="703"/>
      <c r="I47" s="703"/>
      <c r="J47" s="703"/>
      <c r="K47" s="703"/>
      <c r="L47" s="703"/>
      <c r="M47" s="703"/>
      <c r="N47" s="703"/>
      <c r="O47" s="703"/>
      <c r="P47" s="384"/>
      <c r="Q47" s="384"/>
      <c r="R47" s="384"/>
    </row>
    <row r="48" spans="1:18" ht="54.75" customHeight="1">
      <c r="A48" s="22">
        <v>3</v>
      </c>
      <c r="B48" s="692" t="s">
        <v>481</v>
      </c>
      <c r="C48" s="692"/>
      <c r="D48" s="692"/>
      <c r="E48" s="693" t="s">
        <v>482</v>
      </c>
      <c r="F48" s="693"/>
      <c r="G48" s="696" t="s">
        <v>485</v>
      </c>
      <c r="H48" s="697"/>
      <c r="I48" s="697"/>
      <c r="J48" s="697"/>
      <c r="K48" s="697"/>
      <c r="L48" s="697"/>
      <c r="M48" s="697"/>
      <c r="N48" s="697"/>
      <c r="O48" s="697"/>
      <c r="P48" s="385"/>
      <c r="Q48" s="385"/>
      <c r="R48" s="385"/>
    </row>
    <row r="49" spans="1:18" ht="41.25" customHeight="1">
      <c r="A49" s="22"/>
      <c r="B49" s="691"/>
      <c r="C49" s="692"/>
      <c r="D49" s="692"/>
      <c r="E49" s="693"/>
      <c r="F49" s="693"/>
      <c r="G49" s="696"/>
      <c r="H49" s="697"/>
      <c r="I49" s="697"/>
      <c r="J49" s="697"/>
      <c r="K49" s="697"/>
      <c r="L49" s="697"/>
      <c r="M49" s="697"/>
      <c r="N49" s="697"/>
      <c r="O49" s="697"/>
      <c r="P49" s="385"/>
      <c r="Q49" s="385"/>
      <c r="R49" s="385"/>
    </row>
    <row r="50" spans="1:18" ht="42.75" customHeight="1">
      <c r="A50" s="22"/>
      <c r="B50" s="691"/>
      <c r="C50" s="692"/>
      <c r="D50" s="692"/>
      <c r="E50" s="693"/>
      <c r="F50" s="693"/>
      <c r="G50" s="696"/>
      <c r="H50" s="697"/>
      <c r="I50" s="697"/>
      <c r="J50" s="697"/>
      <c r="K50" s="697"/>
      <c r="L50" s="697"/>
      <c r="M50" s="697"/>
      <c r="N50" s="697"/>
      <c r="O50" s="697"/>
      <c r="P50" s="385"/>
      <c r="Q50" s="385"/>
      <c r="R50" s="385"/>
    </row>
    <row r="51" spans="1:18" ht="28.5" customHeight="1">
      <c r="A51" s="22"/>
      <c r="B51" s="691"/>
      <c r="C51" s="692"/>
      <c r="D51" s="692"/>
      <c r="E51" s="693"/>
      <c r="F51" s="693"/>
      <c r="G51" s="696"/>
      <c r="H51" s="697"/>
      <c r="I51" s="697"/>
      <c r="J51" s="697"/>
      <c r="K51" s="697"/>
      <c r="L51" s="697"/>
      <c r="M51" s="697"/>
      <c r="N51" s="697"/>
      <c r="O51" s="697"/>
      <c r="P51" s="385"/>
      <c r="Q51" s="385"/>
      <c r="R51" s="385"/>
    </row>
    <row r="52" spans="1:18">
      <c r="A52" s="36"/>
      <c r="B52" s="692"/>
      <c r="C52" s="692"/>
      <c r="D52" s="692"/>
      <c r="E52" s="693"/>
      <c r="F52" s="693"/>
      <c r="G52" s="538"/>
      <c r="H52" s="538"/>
      <c r="I52" s="538"/>
      <c r="J52" s="538"/>
      <c r="K52" s="538"/>
      <c r="L52" s="538"/>
      <c r="M52" s="538"/>
      <c r="N52" s="538"/>
      <c r="O52" s="538"/>
      <c r="P52" s="385"/>
      <c r="Q52" s="385"/>
      <c r="R52" s="385"/>
    </row>
    <row r="53" spans="1:18">
      <c r="A53" s="36"/>
      <c r="B53" s="692"/>
      <c r="C53" s="692"/>
      <c r="D53" s="692"/>
      <c r="E53" s="693"/>
      <c r="F53" s="693"/>
      <c r="G53" s="538"/>
      <c r="H53" s="538"/>
      <c r="I53" s="538"/>
      <c r="J53" s="538"/>
      <c r="K53" s="538"/>
      <c r="L53" s="538"/>
      <c r="M53" s="538"/>
      <c r="N53" s="538"/>
      <c r="O53" s="538"/>
      <c r="P53" s="385"/>
      <c r="Q53" s="385"/>
      <c r="R53" s="385"/>
    </row>
    <row r="54" spans="1:18">
      <c r="A54" s="36"/>
      <c r="B54" s="692"/>
      <c r="C54" s="692"/>
      <c r="D54" s="692"/>
      <c r="E54" s="693"/>
      <c r="F54" s="693"/>
      <c r="G54" s="538"/>
      <c r="H54" s="538"/>
      <c r="I54" s="538"/>
      <c r="J54" s="538"/>
      <c r="K54" s="538"/>
      <c r="L54" s="538"/>
      <c r="M54" s="538"/>
      <c r="N54" s="538"/>
      <c r="O54" s="538"/>
      <c r="P54" s="385"/>
      <c r="Q54" s="385"/>
      <c r="R54" s="385"/>
    </row>
    <row r="55" spans="1:18">
      <c r="A55" s="36"/>
      <c r="B55" s="692"/>
      <c r="C55" s="692"/>
      <c r="D55" s="692"/>
      <c r="E55" s="693"/>
      <c r="F55" s="693"/>
      <c r="G55" s="538"/>
      <c r="H55" s="538"/>
      <c r="I55" s="538"/>
      <c r="J55" s="538"/>
      <c r="K55" s="538"/>
      <c r="L55" s="538"/>
      <c r="M55" s="538"/>
      <c r="N55" s="538"/>
      <c r="O55" s="538"/>
      <c r="P55" s="385"/>
      <c r="Q55" s="385"/>
      <c r="R55" s="385"/>
    </row>
    <row r="56" spans="1:18">
      <c r="A56" s="36"/>
      <c r="B56" s="692"/>
      <c r="C56" s="692"/>
      <c r="D56" s="692"/>
      <c r="E56" s="693"/>
      <c r="F56" s="693"/>
      <c r="G56" s="538"/>
      <c r="H56" s="538"/>
      <c r="I56" s="538"/>
      <c r="J56" s="538"/>
      <c r="K56" s="538"/>
      <c r="L56" s="538"/>
      <c r="M56" s="538"/>
      <c r="N56" s="538"/>
      <c r="O56" s="538"/>
      <c r="P56" s="385"/>
      <c r="Q56" s="385"/>
      <c r="R56" s="385"/>
    </row>
    <row r="57" spans="1:18">
      <c r="A57" s="36"/>
      <c r="B57" s="692"/>
      <c r="C57" s="692"/>
      <c r="D57" s="692"/>
      <c r="E57" s="693"/>
      <c r="F57" s="693"/>
      <c r="G57" s="538"/>
      <c r="H57" s="538"/>
      <c r="I57" s="538"/>
      <c r="J57" s="538"/>
      <c r="K57" s="538"/>
      <c r="L57" s="538"/>
      <c r="M57" s="538"/>
      <c r="N57" s="538"/>
      <c r="O57" s="538"/>
      <c r="P57" s="385"/>
      <c r="Q57" s="385"/>
      <c r="R57" s="385"/>
    </row>
    <row r="58" spans="1:18">
      <c r="A58" s="36"/>
      <c r="B58" s="692"/>
      <c r="C58" s="692"/>
      <c r="D58" s="692"/>
      <c r="E58" s="693"/>
      <c r="F58" s="693"/>
      <c r="G58" s="538"/>
      <c r="H58" s="538"/>
      <c r="I58" s="538"/>
      <c r="J58" s="538"/>
      <c r="K58" s="538"/>
      <c r="L58" s="538"/>
      <c r="M58" s="538"/>
      <c r="N58" s="538"/>
      <c r="O58" s="538"/>
      <c r="P58" s="385"/>
      <c r="Q58" s="385"/>
      <c r="R58" s="385"/>
    </row>
    <row r="59" spans="1:18">
      <c r="A59" s="36"/>
      <c r="B59" s="692"/>
      <c r="C59" s="692"/>
      <c r="D59" s="692"/>
      <c r="E59" s="693"/>
      <c r="F59" s="693"/>
      <c r="G59" s="538"/>
      <c r="H59" s="538"/>
      <c r="I59" s="538"/>
      <c r="J59" s="538"/>
      <c r="K59" s="538"/>
      <c r="L59" s="538"/>
      <c r="M59" s="538"/>
      <c r="N59" s="538"/>
      <c r="O59" s="538"/>
      <c r="P59" s="385"/>
      <c r="Q59" s="385"/>
      <c r="R59" s="385"/>
    </row>
    <row r="60" spans="1:18">
      <c r="A60" s="36"/>
      <c r="B60" s="692"/>
      <c r="C60" s="692"/>
      <c r="D60" s="692"/>
      <c r="E60" s="693"/>
      <c r="F60" s="693"/>
      <c r="G60" s="538"/>
      <c r="H60" s="538"/>
      <c r="I60" s="538"/>
      <c r="J60" s="538"/>
      <c r="K60" s="538"/>
      <c r="L60" s="538"/>
      <c r="M60" s="538"/>
      <c r="N60" s="538"/>
      <c r="O60" s="538"/>
      <c r="P60" s="385"/>
      <c r="Q60" s="385"/>
      <c r="R60" s="385"/>
    </row>
    <row r="61" spans="1:18">
      <c r="A61" s="36"/>
      <c r="B61" s="692"/>
      <c r="C61" s="692"/>
      <c r="D61" s="692"/>
      <c r="E61" s="693"/>
      <c r="F61" s="693"/>
      <c r="G61" s="538"/>
      <c r="H61" s="538"/>
      <c r="I61" s="538"/>
      <c r="J61" s="538"/>
      <c r="K61" s="538"/>
      <c r="L61" s="538"/>
      <c r="M61" s="538"/>
      <c r="N61" s="538"/>
      <c r="O61" s="538"/>
      <c r="P61" s="385"/>
      <c r="Q61" s="385"/>
      <c r="R61" s="385"/>
    </row>
    <row r="62" spans="1:18">
      <c r="A62" s="36"/>
      <c r="B62" s="692"/>
      <c r="C62" s="692"/>
      <c r="D62" s="692"/>
      <c r="E62" s="693"/>
      <c r="F62" s="693"/>
      <c r="G62" s="538"/>
      <c r="H62" s="538"/>
      <c r="I62" s="538"/>
      <c r="J62" s="538"/>
      <c r="K62" s="538"/>
      <c r="L62" s="538"/>
      <c r="M62" s="538"/>
      <c r="N62" s="538"/>
      <c r="O62" s="538"/>
      <c r="P62" s="385"/>
      <c r="Q62" s="385"/>
      <c r="R62" s="385"/>
    </row>
    <row r="63" spans="1:18">
      <c r="A63" s="712" t="s">
        <v>486</v>
      </c>
      <c r="B63" s="712"/>
      <c r="C63" s="712"/>
      <c r="D63" s="712"/>
      <c r="E63" s="712"/>
      <c r="F63" s="712"/>
      <c r="G63" s="712"/>
      <c r="H63" s="712"/>
      <c r="I63" s="712"/>
      <c r="J63" s="712"/>
      <c r="K63" s="712"/>
      <c r="L63" s="712"/>
      <c r="M63" s="712"/>
      <c r="N63" s="712"/>
      <c r="O63" s="712"/>
      <c r="P63" s="384"/>
      <c r="Q63" s="384"/>
      <c r="R63" s="384"/>
    </row>
    <row r="64" spans="1:18" ht="45" customHeight="1">
      <c r="A64" s="22">
        <v>3</v>
      </c>
      <c r="B64" s="692" t="s">
        <v>481</v>
      </c>
      <c r="C64" s="692"/>
      <c r="D64" s="692"/>
      <c r="E64" s="693" t="s">
        <v>482</v>
      </c>
      <c r="F64" s="693"/>
      <c r="G64" s="696" t="s">
        <v>487</v>
      </c>
      <c r="H64" s="697"/>
      <c r="I64" s="697"/>
      <c r="J64" s="697"/>
      <c r="K64" s="697"/>
      <c r="L64" s="697"/>
      <c r="M64" s="697"/>
      <c r="N64" s="697"/>
      <c r="O64" s="697"/>
      <c r="P64" s="385"/>
      <c r="Q64" s="385"/>
      <c r="R64" s="385"/>
    </row>
    <row r="65" spans="1:18" ht="25.5" customHeight="1">
      <c r="A65" s="22"/>
      <c r="B65" s="704"/>
      <c r="C65" s="705"/>
      <c r="D65" s="706"/>
      <c r="E65" s="707"/>
      <c r="F65" s="708"/>
      <c r="G65" s="709"/>
      <c r="H65" s="710"/>
      <c r="I65" s="710"/>
      <c r="J65" s="710"/>
      <c r="K65" s="710"/>
      <c r="L65" s="710"/>
      <c r="M65" s="710"/>
      <c r="N65" s="710"/>
      <c r="O65" s="711"/>
      <c r="P65" s="385"/>
      <c r="Q65" s="385"/>
      <c r="R65" s="385"/>
    </row>
    <row r="66" spans="1:18" ht="26.25" customHeight="1">
      <c r="A66" s="22"/>
      <c r="B66" s="691"/>
      <c r="C66" s="692"/>
      <c r="D66" s="692"/>
      <c r="E66" s="693"/>
      <c r="F66" s="693"/>
      <c r="G66" s="696"/>
      <c r="H66" s="697"/>
      <c r="I66" s="697"/>
      <c r="J66" s="697"/>
      <c r="K66" s="697"/>
      <c r="L66" s="697"/>
      <c r="M66" s="697"/>
      <c r="N66" s="697"/>
      <c r="O66" s="697"/>
      <c r="P66" s="385"/>
      <c r="Q66" s="385"/>
      <c r="R66" s="385"/>
    </row>
    <row r="67" spans="1:18" ht="28.5" customHeight="1">
      <c r="A67" s="22"/>
      <c r="B67" s="691"/>
      <c r="C67" s="692"/>
      <c r="D67" s="692"/>
      <c r="E67" s="693"/>
      <c r="F67" s="693"/>
      <c r="G67" s="696"/>
      <c r="H67" s="697"/>
      <c r="I67" s="697"/>
      <c r="J67" s="697"/>
      <c r="K67" s="697"/>
      <c r="L67" s="697"/>
      <c r="M67" s="697"/>
      <c r="N67" s="697"/>
      <c r="O67" s="697"/>
      <c r="P67" s="385"/>
      <c r="Q67" s="385"/>
      <c r="R67" s="385"/>
    </row>
    <row r="68" spans="1:18" ht="26.25" customHeight="1">
      <c r="A68" s="22"/>
      <c r="B68" s="691"/>
      <c r="C68" s="692"/>
      <c r="D68" s="692"/>
      <c r="E68" s="693"/>
      <c r="F68" s="693"/>
      <c r="G68" s="696"/>
      <c r="H68" s="697"/>
      <c r="I68" s="697"/>
      <c r="J68" s="697"/>
      <c r="K68" s="697"/>
      <c r="L68" s="697"/>
      <c r="M68" s="697"/>
      <c r="N68" s="697"/>
      <c r="O68" s="697"/>
      <c r="P68" s="385"/>
      <c r="Q68" s="385"/>
      <c r="R68" s="385"/>
    </row>
    <row r="69" spans="1:18">
      <c r="A69" s="36"/>
      <c r="B69" s="692"/>
      <c r="C69" s="692"/>
      <c r="D69" s="692"/>
      <c r="E69" s="693"/>
      <c r="F69" s="693"/>
      <c r="G69" s="698"/>
      <c r="H69" s="698"/>
      <c r="I69" s="698"/>
      <c r="J69" s="698"/>
      <c r="K69" s="698"/>
      <c r="L69" s="698"/>
      <c r="M69" s="698"/>
      <c r="N69" s="698"/>
      <c r="O69" s="698"/>
      <c r="P69" s="385"/>
      <c r="Q69" s="385"/>
      <c r="R69" s="385"/>
    </row>
    <row r="70" spans="1:18">
      <c r="A70" s="36"/>
      <c r="B70" s="692"/>
      <c r="C70" s="692"/>
      <c r="D70" s="692"/>
      <c r="E70" s="693"/>
      <c r="F70" s="693"/>
      <c r="G70" s="698"/>
      <c r="H70" s="698"/>
      <c r="I70" s="698"/>
      <c r="J70" s="698"/>
      <c r="K70" s="698"/>
      <c r="L70" s="698"/>
      <c r="M70" s="698"/>
      <c r="N70" s="698"/>
      <c r="O70" s="698"/>
      <c r="P70" s="385"/>
      <c r="Q70" s="385"/>
      <c r="R70" s="385"/>
    </row>
    <row r="71" spans="1:18">
      <c r="A71" s="36"/>
      <c r="B71" s="692"/>
      <c r="C71" s="692"/>
      <c r="D71" s="692"/>
      <c r="E71" s="693"/>
      <c r="F71" s="693"/>
      <c r="G71" s="538"/>
      <c r="H71" s="538"/>
      <c r="I71" s="538"/>
      <c r="J71" s="538"/>
      <c r="K71" s="538"/>
      <c r="L71" s="538"/>
      <c r="M71" s="538"/>
      <c r="N71" s="538"/>
      <c r="O71" s="538"/>
      <c r="P71" s="385"/>
      <c r="Q71" s="385"/>
      <c r="R71" s="385"/>
    </row>
    <row r="72" spans="1:18">
      <c r="A72" s="36"/>
      <c r="B72" s="692"/>
      <c r="C72" s="692"/>
      <c r="D72" s="692"/>
      <c r="E72" s="693"/>
      <c r="F72" s="693"/>
      <c r="G72" s="538"/>
      <c r="H72" s="538"/>
      <c r="I72" s="538"/>
      <c r="J72" s="538"/>
      <c r="K72" s="538"/>
      <c r="L72" s="538"/>
      <c r="M72" s="538"/>
      <c r="N72" s="538"/>
      <c r="O72" s="538"/>
      <c r="P72" s="385"/>
      <c r="Q72" s="385"/>
      <c r="R72" s="385"/>
    </row>
    <row r="73" spans="1:18">
      <c r="A73" s="36"/>
      <c r="B73" s="692"/>
      <c r="C73" s="692"/>
      <c r="D73" s="692"/>
      <c r="E73" s="693"/>
      <c r="F73" s="693"/>
      <c r="G73" s="538"/>
      <c r="H73" s="538"/>
      <c r="I73" s="538"/>
      <c r="J73" s="538"/>
      <c r="K73" s="538"/>
      <c r="L73" s="538"/>
      <c r="M73" s="538"/>
      <c r="N73" s="538"/>
      <c r="O73" s="538"/>
      <c r="P73" s="385"/>
      <c r="Q73" s="385"/>
      <c r="R73" s="385"/>
    </row>
    <row r="74" spans="1:18">
      <c r="A74" s="36"/>
      <c r="B74" s="692"/>
      <c r="C74" s="692"/>
      <c r="D74" s="692"/>
      <c r="E74" s="693"/>
      <c r="F74" s="693"/>
      <c r="G74" s="538"/>
      <c r="H74" s="538"/>
      <c r="I74" s="538"/>
      <c r="J74" s="538"/>
      <c r="K74" s="538"/>
      <c r="L74" s="538"/>
      <c r="M74" s="538"/>
      <c r="N74" s="538"/>
      <c r="O74" s="538"/>
      <c r="P74" s="385"/>
      <c r="Q74" s="385"/>
      <c r="R74" s="385"/>
    </row>
    <row r="75" spans="1:18">
      <c r="A75" s="36"/>
      <c r="B75" s="692"/>
      <c r="C75" s="692"/>
      <c r="D75" s="692"/>
      <c r="E75" s="693"/>
      <c r="F75" s="693"/>
      <c r="G75" s="538"/>
      <c r="H75" s="538"/>
      <c r="I75" s="538"/>
      <c r="J75" s="538"/>
      <c r="K75" s="538"/>
      <c r="L75" s="538"/>
      <c r="M75" s="538"/>
      <c r="N75" s="538"/>
      <c r="O75" s="538"/>
      <c r="P75" s="385"/>
      <c r="Q75" s="385"/>
      <c r="R75" s="385"/>
    </row>
    <row r="76" spans="1:18">
      <c r="A76" s="36"/>
      <c r="B76" s="692"/>
      <c r="C76" s="692"/>
      <c r="D76" s="692"/>
      <c r="E76" s="693"/>
      <c r="F76" s="693"/>
      <c r="G76" s="538"/>
      <c r="H76" s="538"/>
      <c r="I76" s="538"/>
      <c r="J76" s="538"/>
      <c r="K76" s="538"/>
      <c r="L76" s="538"/>
      <c r="M76" s="538"/>
      <c r="N76" s="538"/>
      <c r="O76" s="538"/>
      <c r="P76" s="385"/>
      <c r="Q76" s="385"/>
      <c r="R76" s="385"/>
    </row>
    <row r="77" spans="1:18">
      <c r="A77" s="36"/>
      <c r="B77" s="692"/>
      <c r="C77" s="692"/>
      <c r="D77" s="692"/>
      <c r="E77" s="693"/>
      <c r="F77" s="693"/>
      <c r="G77" s="538"/>
      <c r="H77" s="538"/>
      <c r="I77" s="538"/>
      <c r="J77" s="538"/>
      <c r="K77" s="538"/>
      <c r="L77" s="538"/>
      <c r="M77" s="538"/>
      <c r="N77" s="538"/>
      <c r="O77" s="538"/>
      <c r="P77" s="385"/>
      <c r="Q77" s="385"/>
      <c r="R77" s="385"/>
    </row>
    <row r="78" spans="1:18">
      <c r="A78" s="36"/>
      <c r="B78" s="692"/>
      <c r="C78" s="692"/>
      <c r="D78" s="692"/>
      <c r="E78" s="693"/>
      <c r="F78" s="693"/>
      <c r="G78" s="538"/>
      <c r="H78" s="538"/>
      <c r="I78" s="538"/>
      <c r="J78" s="538"/>
      <c r="K78" s="538"/>
      <c r="L78" s="538"/>
      <c r="M78" s="538"/>
      <c r="N78" s="538"/>
      <c r="O78" s="538"/>
      <c r="P78" s="385"/>
      <c r="Q78" s="385"/>
      <c r="R78" s="385"/>
    </row>
    <row r="79" spans="1:18">
      <c r="A79" s="36"/>
      <c r="B79" s="692"/>
      <c r="C79" s="692"/>
      <c r="D79" s="692"/>
      <c r="E79" s="693"/>
      <c r="F79" s="693"/>
      <c r="G79" s="538"/>
      <c r="H79" s="538"/>
      <c r="I79" s="538"/>
      <c r="J79" s="538"/>
      <c r="K79" s="538"/>
      <c r="L79" s="538"/>
      <c r="M79" s="538"/>
      <c r="N79" s="538"/>
      <c r="O79" s="538"/>
      <c r="P79" s="385"/>
      <c r="Q79" s="385"/>
      <c r="R79" s="385"/>
    </row>
    <row r="80" spans="1:18">
      <c r="A80" s="713" t="s">
        <v>488</v>
      </c>
      <c r="B80" s="713"/>
      <c r="C80" s="713"/>
      <c r="D80" s="713"/>
      <c r="E80" s="713"/>
      <c r="F80" s="713"/>
      <c r="G80" s="713"/>
      <c r="H80" s="713"/>
      <c r="I80" s="713"/>
      <c r="J80" s="713"/>
      <c r="K80" s="713"/>
      <c r="L80" s="713"/>
      <c r="M80" s="713"/>
      <c r="N80" s="713"/>
      <c r="O80" s="713"/>
      <c r="P80" s="384"/>
      <c r="Q80" s="384"/>
      <c r="R80" s="384"/>
    </row>
    <row r="81" spans="1:18" ht="42.75" customHeight="1">
      <c r="A81" s="22"/>
      <c r="B81" s="701"/>
      <c r="C81" s="701"/>
      <c r="D81" s="701"/>
      <c r="E81" s="693"/>
      <c r="F81" s="693"/>
      <c r="G81" s="695"/>
      <c r="H81" s="714"/>
      <c r="I81" s="714"/>
      <c r="J81" s="714"/>
      <c r="K81" s="714"/>
      <c r="L81" s="714"/>
      <c r="M81" s="714"/>
      <c r="N81" s="714"/>
      <c r="O81" s="714"/>
      <c r="P81" s="385"/>
      <c r="Q81" s="385"/>
      <c r="R81" s="385"/>
    </row>
    <row r="82" spans="1:18">
      <c r="A82" s="36"/>
      <c r="B82" s="692"/>
      <c r="C82" s="692"/>
      <c r="D82" s="692"/>
      <c r="E82" s="693"/>
      <c r="F82" s="693"/>
      <c r="G82" s="538"/>
      <c r="H82" s="538"/>
      <c r="I82" s="538"/>
      <c r="J82" s="538"/>
      <c r="K82" s="538"/>
      <c r="L82" s="538"/>
      <c r="M82" s="538"/>
      <c r="N82" s="538"/>
      <c r="O82" s="538"/>
      <c r="P82" s="385"/>
      <c r="Q82" s="385"/>
      <c r="R82" s="385"/>
    </row>
    <row r="83" spans="1:18">
      <c r="A83" s="36"/>
      <c r="B83" s="692"/>
      <c r="C83" s="692"/>
      <c r="D83" s="692"/>
      <c r="E83" s="693"/>
      <c r="F83" s="693"/>
      <c r="G83" s="538"/>
      <c r="H83" s="538"/>
      <c r="I83" s="538"/>
      <c r="J83" s="538"/>
      <c r="K83" s="538"/>
      <c r="L83" s="538"/>
      <c r="M83" s="538"/>
      <c r="N83" s="538"/>
      <c r="O83" s="538"/>
      <c r="P83" s="385"/>
      <c r="Q83" s="385"/>
      <c r="R83" s="385"/>
    </row>
    <row r="84" spans="1:18">
      <c r="A84" s="36"/>
      <c r="B84" s="692"/>
      <c r="C84" s="692"/>
      <c r="D84" s="692"/>
      <c r="E84" s="693"/>
      <c r="F84" s="693"/>
      <c r="G84" s="538"/>
      <c r="H84" s="538"/>
      <c r="I84" s="538"/>
      <c r="J84" s="538"/>
      <c r="K84" s="538"/>
      <c r="L84" s="538"/>
      <c r="M84" s="538"/>
      <c r="N84" s="538"/>
      <c r="O84" s="538"/>
      <c r="P84" s="385"/>
      <c r="Q84" s="385"/>
      <c r="R84" s="385"/>
    </row>
    <row r="85" spans="1:18">
      <c r="A85" s="36"/>
      <c r="B85" s="692"/>
      <c r="C85" s="692"/>
      <c r="D85" s="692"/>
      <c r="E85" s="693"/>
      <c r="F85" s="693"/>
      <c r="G85" s="538"/>
      <c r="H85" s="538"/>
      <c r="I85" s="538"/>
      <c r="J85" s="538"/>
      <c r="K85" s="538"/>
      <c r="L85" s="538"/>
      <c r="M85" s="538"/>
      <c r="N85" s="538"/>
      <c r="O85" s="538"/>
      <c r="P85" s="385"/>
      <c r="Q85" s="385"/>
      <c r="R85" s="385"/>
    </row>
    <row r="86" spans="1:18">
      <c r="A86" s="36"/>
      <c r="B86" s="692"/>
      <c r="C86" s="692"/>
      <c r="D86" s="692"/>
      <c r="E86" s="693"/>
      <c r="F86" s="693"/>
      <c r="G86" s="538"/>
      <c r="H86" s="538"/>
      <c r="I86" s="538"/>
      <c r="J86" s="538"/>
      <c r="K86" s="538"/>
      <c r="L86" s="538"/>
      <c r="M86" s="538"/>
      <c r="N86" s="538"/>
      <c r="O86" s="538"/>
      <c r="P86" s="385"/>
      <c r="Q86" s="385"/>
      <c r="R86" s="385"/>
    </row>
    <row r="87" spans="1:18">
      <c r="A87" s="36"/>
      <c r="B87" s="692"/>
      <c r="C87" s="692"/>
      <c r="D87" s="692"/>
      <c r="E87" s="693"/>
      <c r="F87" s="693"/>
      <c r="G87" s="538"/>
      <c r="H87" s="538"/>
      <c r="I87" s="538"/>
      <c r="J87" s="538"/>
      <c r="K87" s="538"/>
      <c r="L87" s="538"/>
      <c r="M87" s="538"/>
      <c r="N87" s="538"/>
      <c r="O87" s="538"/>
      <c r="P87" s="385"/>
      <c r="Q87" s="385"/>
      <c r="R87" s="385"/>
    </row>
    <row r="88" spans="1:18">
      <c r="A88" s="36"/>
      <c r="B88" s="692"/>
      <c r="C88" s="692"/>
      <c r="D88" s="692"/>
      <c r="E88" s="693"/>
      <c r="F88" s="693"/>
      <c r="G88" s="538"/>
      <c r="H88" s="538"/>
      <c r="I88" s="538"/>
      <c r="J88" s="538"/>
      <c r="K88" s="538"/>
      <c r="L88" s="538"/>
      <c r="M88" s="538"/>
      <c r="N88" s="538"/>
      <c r="O88" s="538"/>
      <c r="P88" s="385"/>
      <c r="Q88" s="385"/>
      <c r="R88" s="385"/>
    </row>
    <row r="89" spans="1:18">
      <c r="A89" s="36"/>
      <c r="B89" s="692"/>
      <c r="C89" s="692"/>
      <c r="D89" s="692"/>
      <c r="E89" s="693"/>
      <c r="F89" s="693"/>
      <c r="G89" s="538"/>
      <c r="H89" s="538"/>
      <c r="I89" s="538"/>
      <c r="J89" s="538"/>
      <c r="K89" s="538"/>
      <c r="L89" s="538"/>
      <c r="M89" s="538"/>
      <c r="N89" s="538"/>
      <c r="O89" s="538"/>
      <c r="P89" s="385"/>
      <c r="Q89" s="385"/>
      <c r="R89" s="385"/>
    </row>
    <row r="90" spans="1:18">
      <c r="A90" s="36"/>
      <c r="B90" s="692"/>
      <c r="C90" s="692"/>
      <c r="D90" s="692"/>
      <c r="E90" s="693"/>
      <c r="F90" s="693"/>
      <c r="G90" s="538"/>
      <c r="H90" s="538"/>
      <c r="I90" s="538"/>
      <c r="J90" s="538"/>
      <c r="K90" s="538"/>
      <c r="L90" s="538"/>
      <c r="M90" s="538"/>
      <c r="N90" s="538"/>
      <c r="O90" s="538"/>
      <c r="P90" s="385"/>
      <c r="Q90" s="385"/>
      <c r="R90" s="385"/>
    </row>
    <row r="91" spans="1:18">
      <c r="A91" s="36"/>
      <c r="B91" s="692"/>
      <c r="C91" s="692"/>
      <c r="D91" s="692"/>
      <c r="E91" s="693"/>
      <c r="F91" s="693"/>
      <c r="G91" s="538"/>
      <c r="H91" s="538"/>
      <c r="I91" s="538"/>
      <c r="J91" s="538"/>
      <c r="K91" s="538"/>
      <c r="L91" s="538"/>
      <c r="M91" s="538"/>
      <c r="N91" s="538"/>
      <c r="O91" s="538"/>
      <c r="P91" s="385"/>
      <c r="Q91" s="385"/>
      <c r="R91" s="385"/>
    </row>
    <row r="92" spans="1:18">
      <c r="A92" s="36"/>
      <c r="B92" s="692"/>
      <c r="C92" s="692"/>
      <c r="D92" s="692"/>
      <c r="E92" s="693"/>
      <c r="F92" s="693"/>
      <c r="G92" s="538"/>
      <c r="H92" s="538"/>
      <c r="I92" s="538"/>
      <c r="J92" s="538"/>
      <c r="K92" s="538"/>
      <c r="L92" s="538"/>
      <c r="M92" s="538"/>
      <c r="N92" s="538"/>
      <c r="O92" s="538"/>
      <c r="P92" s="385"/>
      <c r="Q92" s="385"/>
      <c r="R92" s="385"/>
    </row>
    <row r="93" spans="1:18">
      <c r="A93" s="36"/>
      <c r="B93" s="692"/>
      <c r="C93" s="692"/>
      <c r="D93" s="692"/>
      <c r="E93" s="693"/>
      <c r="F93" s="693"/>
      <c r="G93" s="538"/>
      <c r="H93" s="538"/>
      <c r="I93" s="538"/>
      <c r="J93" s="538"/>
      <c r="K93" s="538"/>
      <c r="L93" s="538"/>
      <c r="M93" s="538"/>
      <c r="N93" s="538"/>
      <c r="O93" s="538"/>
      <c r="P93" s="385"/>
      <c r="Q93" s="385"/>
      <c r="R93" s="385"/>
    </row>
    <row r="94" spans="1:18">
      <c r="A94" s="36"/>
      <c r="B94" s="692"/>
      <c r="C94" s="692"/>
      <c r="D94" s="692"/>
      <c r="E94" s="693"/>
      <c r="F94" s="693"/>
      <c r="G94" s="538"/>
      <c r="H94" s="538"/>
      <c r="I94" s="538"/>
      <c r="J94" s="538"/>
      <c r="K94" s="538"/>
      <c r="L94" s="538"/>
      <c r="M94" s="538"/>
      <c r="N94" s="538"/>
      <c r="O94" s="538"/>
      <c r="P94" s="385"/>
      <c r="Q94" s="385"/>
      <c r="R94" s="385"/>
    </row>
    <row r="95" spans="1:18">
      <c r="A95" s="36"/>
      <c r="B95" s="692"/>
      <c r="C95" s="692"/>
      <c r="D95" s="692"/>
      <c r="E95" s="693"/>
      <c r="F95" s="693"/>
      <c r="G95" s="538"/>
      <c r="H95" s="538"/>
      <c r="I95" s="538"/>
      <c r="J95" s="538"/>
      <c r="K95" s="538"/>
      <c r="L95" s="538"/>
      <c r="M95" s="538"/>
      <c r="N95" s="538"/>
      <c r="O95" s="538"/>
      <c r="P95" s="385"/>
      <c r="Q95" s="385"/>
      <c r="R95" s="385"/>
    </row>
    <row r="96" spans="1:18">
      <c r="A96" s="36"/>
      <c r="B96" s="692"/>
      <c r="C96" s="692"/>
      <c r="D96" s="692"/>
      <c r="E96" s="693"/>
      <c r="F96" s="693"/>
      <c r="G96" s="538"/>
      <c r="H96" s="538"/>
      <c r="I96" s="538"/>
      <c r="J96" s="538"/>
      <c r="K96" s="538"/>
      <c r="L96" s="538"/>
      <c r="M96" s="538"/>
      <c r="N96" s="538"/>
      <c r="O96" s="538"/>
      <c r="P96" s="385"/>
      <c r="Q96" s="385"/>
      <c r="R96" s="385"/>
    </row>
    <row r="97" spans="1:18">
      <c r="A97" s="715" t="s">
        <v>489</v>
      </c>
      <c r="B97" s="715"/>
      <c r="C97" s="715"/>
      <c r="D97" s="715"/>
      <c r="E97" s="715"/>
      <c r="F97" s="715"/>
      <c r="G97" s="715"/>
      <c r="H97" s="715"/>
      <c r="I97" s="715"/>
      <c r="J97" s="715"/>
      <c r="K97" s="715"/>
      <c r="L97" s="715"/>
      <c r="M97" s="715"/>
      <c r="N97" s="715"/>
      <c r="O97" s="715"/>
      <c r="P97" s="384"/>
      <c r="Q97" s="384"/>
      <c r="R97" s="384"/>
    </row>
    <row r="98" spans="1:18" ht="37.5" customHeight="1">
      <c r="A98" s="22"/>
      <c r="B98" s="691"/>
      <c r="C98" s="692"/>
      <c r="D98" s="692"/>
      <c r="E98" s="693"/>
      <c r="F98" s="693"/>
      <c r="G98" s="696"/>
      <c r="H98" s="698"/>
      <c r="I98" s="698"/>
      <c r="J98" s="698"/>
      <c r="K98" s="698"/>
      <c r="L98" s="698"/>
      <c r="M98" s="698"/>
      <c r="N98" s="698"/>
      <c r="O98" s="698"/>
      <c r="P98" s="385"/>
      <c r="Q98" s="385"/>
      <c r="R98" s="385"/>
    </row>
    <row r="99" spans="1:18">
      <c r="A99" s="22"/>
      <c r="B99" s="691"/>
      <c r="C99" s="692"/>
      <c r="D99" s="692"/>
      <c r="E99" s="693"/>
      <c r="F99" s="693"/>
      <c r="G99" s="699"/>
      <c r="H99" s="698"/>
      <c r="I99" s="698"/>
      <c r="J99" s="698"/>
      <c r="K99" s="698"/>
      <c r="L99" s="698"/>
      <c r="M99" s="698"/>
      <c r="N99" s="698"/>
      <c r="O99" s="698"/>
      <c r="P99" s="385"/>
      <c r="Q99" s="385"/>
      <c r="R99" s="385"/>
    </row>
    <row r="100" spans="1:18">
      <c r="A100" s="22"/>
      <c r="B100" s="691"/>
      <c r="C100" s="692"/>
      <c r="D100" s="692"/>
      <c r="E100" s="693"/>
      <c r="F100" s="693"/>
      <c r="G100" s="699"/>
      <c r="H100" s="698"/>
      <c r="I100" s="698"/>
      <c r="J100" s="698"/>
      <c r="K100" s="698"/>
      <c r="L100" s="698"/>
      <c r="M100" s="698"/>
      <c r="N100" s="698"/>
      <c r="O100" s="698"/>
      <c r="P100" s="385"/>
      <c r="Q100" s="389"/>
      <c r="R100" s="385"/>
    </row>
    <row r="101" spans="1:18">
      <c r="A101" s="22"/>
      <c r="B101" s="691"/>
      <c r="C101" s="692"/>
      <c r="D101" s="692"/>
      <c r="E101" s="693"/>
      <c r="F101" s="693"/>
      <c r="G101" s="699"/>
      <c r="H101" s="698"/>
      <c r="I101" s="698"/>
      <c r="J101" s="698"/>
      <c r="K101" s="698"/>
      <c r="L101" s="698"/>
      <c r="M101" s="698"/>
      <c r="N101" s="698"/>
      <c r="O101" s="698"/>
      <c r="P101" s="385"/>
      <c r="Q101" s="385"/>
      <c r="R101" s="385"/>
    </row>
    <row r="102" spans="1:18" ht="22.5" customHeight="1">
      <c r="A102" s="22"/>
      <c r="B102" s="691"/>
      <c r="C102" s="692"/>
      <c r="D102" s="692"/>
      <c r="E102" s="693"/>
      <c r="F102" s="693"/>
      <c r="G102" s="696"/>
      <c r="H102" s="697"/>
      <c r="I102" s="697"/>
      <c r="J102" s="697"/>
      <c r="K102" s="697"/>
      <c r="L102" s="697"/>
      <c r="M102" s="697"/>
      <c r="N102" s="697"/>
      <c r="O102" s="697"/>
      <c r="P102" s="385"/>
      <c r="Q102" s="385"/>
      <c r="R102" s="385"/>
    </row>
    <row r="103" spans="1:18">
      <c r="A103" s="22"/>
      <c r="B103" s="691"/>
      <c r="C103" s="692"/>
      <c r="D103" s="692"/>
      <c r="E103" s="693"/>
      <c r="F103" s="693"/>
      <c r="G103" s="699"/>
      <c r="H103" s="698"/>
      <c r="I103" s="698"/>
      <c r="J103" s="698"/>
      <c r="K103" s="698"/>
      <c r="L103" s="698"/>
      <c r="M103" s="698"/>
      <c r="N103" s="698"/>
      <c r="O103" s="698"/>
      <c r="P103" s="385"/>
      <c r="Q103" s="385"/>
      <c r="R103" s="385"/>
    </row>
    <row r="104" spans="1:18" ht="22.5" customHeight="1">
      <c r="A104" s="22"/>
      <c r="B104" s="691"/>
      <c r="C104" s="692"/>
      <c r="D104" s="692"/>
      <c r="E104" s="693"/>
      <c r="F104" s="693"/>
      <c r="G104" s="696"/>
      <c r="H104" s="697"/>
      <c r="I104" s="697"/>
      <c r="J104" s="697"/>
      <c r="K104" s="697"/>
      <c r="L104" s="697"/>
      <c r="M104" s="697"/>
      <c r="N104" s="697"/>
      <c r="O104" s="697"/>
      <c r="P104" s="385"/>
      <c r="Q104" s="385"/>
      <c r="R104" s="385"/>
    </row>
    <row r="105" spans="1:18" ht="24.75" customHeight="1">
      <c r="A105" s="22"/>
      <c r="B105" s="691"/>
      <c r="C105" s="692"/>
      <c r="D105" s="692"/>
      <c r="E105" s="693"/>
      <c r="F105" s="693"/>
      <c r="G105" s="696"/>
      <c r="H105" s="697"/>
      <c r="I105" s="697"/>
      <c r="J105" s="697"/>
      <c r="K105" s="697"/>
      <c r="L105" s="697"/>
      <c r="M105" s="697"/>
      <c r="N105" s="697"/>
      <c r="O105" s="697"/>
      <c r="P105" s="385"/>
      <c r="Q105" s="385"/>
      <c r="R105" s="385"/>
    </row>
    <row r="106" spans="1:18" ht="26.25" customHeight="1">
      <c r="A106" s="22"/>
      <c r="B106" s="691"/>
      <c r="C106" s="692"/>
      <c r="D106" s="692"/>
      <c r="E106" s="693"/>
      <c r="F106" s="693"/>
      <c r="G106" s="696"/>
      <c r="H106" s="697"/>
      <c r="I106" s="697"/>
      <c r="J106" s="697"/>
      <c r="K106" s="697"/>
      <c r="L106" s="697"/>
      <c r="M106" s="697"/>
      <c r="N106" s="697"/>
      <c r="O106" s="697"/>
      <c r="P106" s="385"/>
      <c r="Q106" s="385"/>
      <c r="R106" s="385"/>
    </row>
    <row r="107" spans="1:18" ht="37.5" customHeight="1">
      <c r="A107" s="22"/>
      <c r="B107" s="691"/>
      <c r="C107" s="692"/>
      <c r="D107" s="692"/>
      <c r="E107" s="693"/>
      <c r="F107" s="693"/>
      <c r="G107" s="696"/>
      <c r="H107" s="697"/>
      <c r="I107" s="697"/>
      <c r="J107" s="697"/>
      <c r="K107" s="697"/>
      <c r="L107" s="697"/>
      <c r="M107" s="697"/>
      <c r="N107" s="697"/>
      <c r="O107" s="697"/>
      <c r="P107" s="385"/>
      <c r="Q107" s="385"/>
      <c r="R107" s="385"/>
    </row>
    <row r="108" spans="1:18" ht="24.75" customHeight="1">
      <c r="A108" s="22"/>
      <c r="B108" s="691"/>
      <c r="C108" s="692"/>
      <c r="D108" s="692"/>
      <c r="E108" s="693"/>
      <c r="F108" s="693"/>
      <c r="G108" s="696"/>
      <c r="H108" s="697"/>
      <c r="I108" s="697"/>
      <c r="J108" s="697"/>
      <c r="K108" s="697"/>
      <c r="L108" s="697"/>
      <c r="M108" s="697"/>
      <c r="N108" s="697"/>
      <c r="O108" s="697"/>
      <c r="P108" s="385"/>
      <c r="Q108" s="385"/>
      <c r="R108" s="385"/>
    </row>
    <row r="109" spans="1:18" ht="24.75" customHeight="1">
      <c r="A109" s="22"/>
      <c r="B109" s="691"/>
      <c r="C109" s="692"/>
      <c r="D109" s="692"/>
      <c r="E109" s="693"/>
      <c r="F109" s="693"/>
      <c r="G109" s="696"/>
      <c r="H109" s="697"/>
      <c r="I109" s="697"/>
      <c r="J109" s="697"/>
      <c r="K109" s="697"/>
      <c r="L109" s="697"/>
      <c r="M109" s="697"/>
      <c r="N109" s="697"/>
      <c r="O109" s="697"/>
      <c r="P109" s="385"/>
      <c r="Q109" s="385"/>
      <c r="R109" s="385"/>
    </row>
    <row r="110" spans="1:18" ht="38.25" customHeight="1">
      <c r="A110" s="22"/>
      <c r="B110" s="691"/>
      <c r="C110" s="692"/>
      <c r="D110" s="692"/>
      <c r="E110" s="693"/>
      <c r="F110" s="693"/>
      <c r="G110" s="697"/>
      <c r="H110" s="698"/>
      <c r="I110" s="698"/>
      <c r="J110" s="698"/>
      <c r="K110" s="698"/>
      <c r="L110" s="698"/>
      <c r="M110" s="698"/>
      <c r="N110" s="698"/>
      <c r="O110" s="698"/>
      <c r="P110" s="385"/>
      <c r="Q110" s="385"/>
      <c r="R110" s="385"/>
    </row>
    <row r="111" spans="1:18" ht="27.75" customHeight="1">
      <c r="A111" s="22"/>
      <c r="B111" s="691"/>
      <c r="C111" s="692"/>
      <c r="D111" s="692"/>
      <c r="E111" s="693"/>
      <c r="F111" s="693"/>
      <c r="G111" s="716"/>
      <c r="H111" s="716"/>
      <c r="I111" s="716"/>
      <c r="J111" s="716"/>
      <c r="K111" s="716"/>
      <c r="L111" s="716"/>
      <c r="M111" s="716"/>
      <c r="N111" s="716"/>
      <c r="O111" s="716"/>
      <c r="P111" s="385"/>
      <c r="Q111" s="385"/>
      <c r="R111" s="385"/>
    </row>
    <row r="112" spans="1:18">
      <c r="A112" s="36"/>
      <c r="B112" s="692"/>
      <c r="C112" s="692"/>
      <c r="D112" s="692"/>
      <c r="E112" s="693"/>
      <c r="F112" s="693"/>
      <c r="G112" s="717"/>
      <c r="H112" s="717"/>
      <c r="I112" s="717"/>
      <c r="J112" s="717"/>
      <c r="K112" s="717"/>
      <c r="L112" s="717"/>
      <c r="M112" s="717"/>
      <c r="N112" s="717"/>
      <c r="O112" s="717"/>
      <c r="P112" s="385"/>
      <c r="Q112" s="385"/>
      <c r="R112" s="385"/>
    </row>
    <row r="113" spans="1:18">
      <c r="A113" s="36"/>
      <c r="B113" s="692"/>
      <c r="C113" s="692"/>
      <c r="D113" s="692"/>
      <c r="E113" s="693"/>
      <c r="F113" s="693"/>
      <c r="G113" s="717"/>
      <c r="H113" s="717"/>
      <c r="I113" s="717"/>
      <c r="J113" s="717"/>
      <c r="K113" s="717"/>
      <c r="L113" s="717"/>
      <c r="M113" s="717"/>
      <c r="N113" s="717"/>
      <c r="O113" s="717"/>
      <c r="P113" s="385"/>
      <c r="Q113" s="385"/>
      <c r="R113" s="385"/>
    </row>
    <row r="114" spans="1:18">
      <c r="A114" s="36"/>
      <c r="B114" s="692"/>
      <c r="C114" s="692"/>
      <c r="D114" s="692"/>
      <c r="E114" s="693"/>
      <c r="F114" s="693"/>
      <c r="G114" s="717"/>
      <c r="H114" s="717"/>
      <c r="I114" s="717"/>
      <c r="J114" s="717"/>
      <c r="K114" s="717"/>
      <c r="L114" s="717"/>
      <c r="M114" s="717"/>
      <c r="N114" s="717"/>
      <c r="O114" s="717"/>
      <c r="P114" s="385"/>
      <c r="Q114" s="385"/>
      <c r="R114" s="385"/>
    </row>
    <row r="115" spans="1:18">
      <c r="A115" s="36"/>
      <c r="B115" s="692"/>
      <c r="C115" s="692"/>
      <c r="D115" s="692"/>
      <c r="E115" s="693"/>
      <c r="F115" s="693"/>
      <c r="G115" s="717"/>
      <c r="H115" s="717"/>
      <c r="I115" s="717"/>
      <c r="J115" s="717"/>
      <c r="K115" s="717"/>
      <c r="L115" s="717"/>
      <c r="M115" s="717"/>
      <c r="N115" s="717"/>
      <c r="O115" s="717"/>
      <c r="P115" s="385"/>
      <c r="Q115" s="385"/>
      <c r="R115" s="385"/>
    </row>
  </sheetData>
  <mergeCells count="323">
    <mergeCell ref="B115:D115"/>
    <mergeCell ref="E115:F115"/>
    <mergeCell ref="G115:O115"/>
    <mergeCell ref="B113:D113"/>
    <mergeCell ref="E113:F113"/>
    <mergeCell ref="G113:O113"/>
    <mergeCell ref="B114:D114"/>
    <mergeCell ref="E114:F114"/>
    <mergeCell ref="G114:O114"/>
    <mergeCell ref="B111:D111"/>
    <mergeCell ref="E111:F111"/>
    <mergeCell ref="G111:O111"/>
    <mergeCell ref="B112:D112"/>
    <mergeCell ref="E112:F112"/>
    <mergeCell ref="G112:O112"/>
    <mergeCell ref="B109:D109"/>
    <mergeCell ref="E109:F109"/>
    <mergeCell ref="G109:O109"/>
    <mergeCell ref="B110:D110"/>
    <mergeCell ref="E110:F110"/>
    <mergeCell ref="G110:O110"/>
    <mergeCell ref="B107:D107"/>
    <mergeCell ref="E107:F107"/>
    <mergeCell ref="G107:O107"/>
    <mergeCell ref="B108:D108"/>
    <mergeCell ref="E108:F108"/>
    <mergeCell ref="G108:O108"/>
    <mergeCell ref="B105:D105"/>
    <mergeCell ref="E105:F105"/>
    <mergeCell ref="G105:O105"/>
    <mergeCell ref="B106:D106"/>
    <mergeCell ref="E106:F106"/>
    <mergeCell ref="G106:O106"/>
    <mergeCell ref="B103:D103"/>
    <mergeCell ref="E103:F103"/>
    <mergeCell ref="G103:O103"/>
    <mergeCell ref="B104:D104"/>
    <mergeCell ref="E104:F104"/>
    <mergeCell ref="G104:O104"/>
    <mergeCell ref="B101:D101"/>
    <mergeCell ref="E101:F101"/>
    <mergeCell ref="G101:O101"/>
    <mergeCell ref="B102:D102"/>
    <mergeCell ref="E102:F102"/>
    <mergeCell ref="G102:O102"/>
    <mergeCell ref="B99:D99"/>
    <mergeCell ref="E99:F99"/>
    <mergeCell ref="G99:O99"/>
    <mergeCell ref="B100:D100"/>
    <mergeCell ref="E100:F100"/>
    <mergeCell ref="G100:O100"/>
    <mergeCell ref="B96:D96"/>
    <mergeCell ref="E96:F96"/>
    <mergeCell ref="G96:O96"/>
    <mergeCell ref="A97:O97"/>
    <mergeCell ref="B98:D98"/>
    <mergeCell ref="E98:F98"/>
    <mergeCell ref="G98:O98"/>
    <mergeCell ref="B94:D94"/>
    <mergeCell ref="E94:F94"/>
    <mergeCell ref="G94:O94"/>
    <mergeCell ref="B95:D95"/>
    <mergeCell ref="E95:F95"/>
    <mergeCell ref="G95:O95"/>
    <mergeCell ref="B92:D92"/>
    <mergeCell ref="E92:F92"/>
    <mergeCell ref="G92:O92"/>
    <mergeCell ref="B93:D93"/>
    <mergeCell ref="E93:F93"/>
    <mergeCell ref="G93:O93"/>
    <mergeCell ref="B90:D90"/>
    <mergeCell ref="E90:F90"/>
    <mergeCell ref="G90:O90"/>
    <mergeCell ref="B91:D91"/>
    <mergeCell ref="E91:F91"/>
    <mergeCell ref="G91:O91"/>
    <mergeCell ref="B88:D88"/>
    <mergeCell ref="E88:F88"/>
    <mergeCell ref="G88:O88"/>
    <mergeCell ref="B89:D89"/>
    <mergeCell ref="E89:F89"/>
    <mergeCell ref="G89:O89"/>
    <mergeCell ref="B86:D86"/>
    <mergeCell ref="E86:F86"/>
    <mergeCell ref="G86:O86"/>
    <mergeCell ref="B87:D87"/>
    <mergeCell ref="E87:F87"/>
    <mergeCell ref="G87:O87"/>
    <mergeCell ref="B84:D84"/>
    <mergeCell ref="E84:F84"/>
    <mergeCell ref="G84:O84"/>
    <mergeCell ref="B85:D85"/>
    <mergeCell ref="E85:F85"/>
    <mergeCell ref="G85:O85"/>
    <mergeCell ref="B82:D82"/>
    <mergeCell ref="E82:F82"/>
    <mergeCell ref="G82:O82"/>
    <mergeCell ref="B83:D83"/>
    <mergeCell ref="E83:F83"/>
    <mergeCell ref="G83:O83"/>
    <mergeCell ref="B79:D79"/>
    <mergeCell ref="E79:F79"/>
    <mergeCell ref="G79:O79"/>
    <mergeCell ref="A80:O80"/>
    <mergeCell ref="B81:D81"/>
    <mergeCell ref="E81:F81"/>
    <mergeCell ref="G81:O81"/>
    <mergeCell ref="B77:D77"/>
    <mergeCell ref="E77:F77"/>
    <mergeCell ref="G77:O77"/>
    <mergeCell ref="B78:D78"/>
    <mergeCell ref="E78:F78"/>
    <mergeCell ref="G78:O78"/>
    <mergeCell ref="B75:D75"/>
    <mergeCell ref="E75:F75"/>
    <mergeCell ref="G75:O75"/>
    <mergeCell ref="B76:D76"/>
    <mergeCell ref="E76:F76"/>
    <mergeCell ref="G76:O76"/>
    <mergeCell ref="B73:D73"/>
    <mergeCell ref="E73:F73"/>
    <mergeCell ref="G73:O73"/>
    <mergeCell ref="B74:D74"/>
    <mergeCell ref="E74:F74"/>
    <mergeCell ref="G74:O74"/>
    <mergeCell ref="B71:D71"/>
    <mergeCell ref="E71:F71"/>
    <mergeCell ref="G71:O71"/>
    <mergeCell ref="B72:D72"/>
    <mergeCell ref="E72:F72"/>
    <mergeCell ref="G72:O72"/>
    <mergeCell ref="B69:D69"/>
    <mergeCell ref="E69:F69"/>
    <mergeCell ref="G69:O69"/>
    <mergeCell ref="B70:D70"/>
    <mergeCell ref="E70:F70"/>
    <mergeCell ref="G70:O70"/>
    <mergeCell ref="B67:D67"/>
    <mergeCell ref="E67:F67"/>
    <mergeCell ref="G67:O67"/>
    <mergeCell ref="B68:D68"/>
    <mergeCell ref="E68:F68"/>
    <mergeCell ref="G68:O68"/>
    <mergeCell ref="B65:D65"/>
    <mergeCell ref="E65:F65"/>
    <mergeCell ref="G65:O65"/>
    <mergeCell ref="B66:D66"/>
    <mergeCell ref="E66:F66"/>
    <mergeCell ref="G66:O66"/>
    <mergeCell ref="B62:D62"/>
    <mergeCell ref="E62:F62"/>
    <mergeCell ref="G62:O62"/>
    <mergeCell ref="A63:O63"/>
    <mergeCell ref="B64:D64"/>
    <mergeCell ref="E64:F64"/>
    <mergeCell ref="G64:O64"/>
    <mergeCell ref="B60:D60"/>
    <mergeCell ref="E60:F60"/>
    <mergeCell ref="G60:O60"/>
    <mergeCell ref="B61:D61"/>
    <mergeCell ref="E61:F61"/>
    <mergeCell ref="G61:O61"/>
    <mergeCell ref="B58:D58"/>
    <mergeCell ref="E58:F58"/>
    <mergeCell ref="G58:O58"/>
    <mergeCell ref="B59:D59"/>
    <mergeCell ref="E59:F59"/>
    <mergeCell ref="G59:O59"/>
    <mergeCell ref="B56:D56"/>
    <mergeCell ref="E56:F56"/>
    <mergeCell ref="G56:O56"/>
    <mergeCell ref="B57:D57"/>
    <mergeCell ref="E57:F57"/>
    <mergeCell ref="G57:O57"/>
    <mergeCell ref="B54:D54"/>
    <mergeCell ref="E54:F54"/>
    <mergeCell ref="G54:O54"/>
    <mergeCell ref="B55:D55"/>
    <mergeCell ref="E55:F55"/>
    <mergeCell ref="G55:O55"/>
    <mergeCell ref="B52:D52"/>
    <mergeCell ref="E52:F52"/>
    <mergeCell ref="G52:O52"/>
    <mergeCell ref="B53:D53"/>
    <mergeCell ref="E53:F53"/>
    <mergeCell ref="G53:O53"/>
    <mergeCell ref="B50:D50"/>
    <mergeCell ref="E50:F50"/>
    <mergeCell ref="G50:O50"/>
    <mergeCell ref="B51:D51"/>
    <mergeCell ref="E51:F51"/>
    <mergeCell ref="G51:O51"/>
    <mergeCell ref="A47:O47"/>
    <mergeCell ref="B48:D48"/>
    <mergeCell ref="E48:F48"/>
    <mergeCell ref="G48:O48"/>
    <mergeCell ref="B49:D49"/>
    <mergeCell ref="E49:F49"/>
    <mergeCell ref="G49:O49"/>
    <mergeCell ref="B45:D45"/>
    <mergeCell ref="E45:F45"/>
    <mergeCell ref="G45:O45"/>
    <mergeCell ref="B46:D46"/>
    <mergeCell ref="E46:F46"/>
    <mergeCell ref="G46:O46"/>
    <mergeCell ref="B43:D43"/>
    <mergeCell ref="E43:F43"/>
    <mergeCell ref="G43:O43"/>
    <mergeCell ref="B44:D44"/>
    <mergeCell ref="E44:F44"/>
    <mergeCell ref="G44:O44"/>
    <mergeCell ref="B41:D41"/>
    <mergeCell ref="E41:F41"/>
    <mergeCell ref="G41:O41"/>
    <mergeCell ref="B42:D42"/>
    <mergeCell ref="E42:F42"/>
    <mergeCell ref="G42:O42"/>
    <mergeCell ref="B39:D39"/>
    <mergeCell ref="E39:F39"/>
    <mergeCell ref="G39:O39"/>
    <mergeCell ref="B40:D40"/>
    <mergeCell ref="E40:F40"/>
    <mergeCell ref="G40:O40"/>
    <mergeCell ref="B37:D37"/>
    <mergeCell ref="E37:F37"/>
    <mergeCell ref="G37:O37"/>
    <mergeCell ref="B38:D38"/>
    <mergeCell ref="E38:F38"/>
    <mergeCell ref="G38:O38"/>
    <mergeCell ref="B35:D35"/>
    <mergeCell ref="E35:F35"/>
    <mergeCell ref="G35:O35"/>
    <mergeCell ref="B36:D36"/>
    <mergeCell ref="E36:F36"/>
    <mergeCell ref="G36:O36"/>
    <mergeCell ref="B32:D32"/>
    <mergeCell ref="E32:F32"/>
    <mergeCell ref="G32:O32"/>
    <mergeCell ref="A33:O33"/>
    <mergeCell ref="B34:D34"/>
    <mergeCell ref="E34:F34"/>
    <mergeCell ref="G34:O34"/>
    <mergeCell ref="B30:D30"/>
    <mergeCell ref="E30:F30"/>
    <mergeCell ref="G30:O30"/>
    <mergeCell ref="B31:D31"/>
    <mergeCell ref="E31:F31"/>
    <mergeCell ref="G31:O31"/>
    <mergeCell ref="B28:D28"/>
    <mergeCell ref="E28:F28"/>
    <mergeCell ref="G28:O28"/>
    <mergeCell ref="B29:D29"/>
    <mergeCell ref="E29:F29"/>
    <mergeCell ref="G29:O29"/>
    <mergeCell ref="B26:D26"/>
    <mergeCell ref="E26:F26"/>
    <mergeCell ref="G26:O26"/>
    <mergeCell ref="B27:D27"/>
    <mergeCell ref="E27:F27"/>
    <mergeCell ref="G27:O27"/>
    <mergeCell ref="B24:D24"/>
    <mergeCell ref="E24:F24"/>
    <mergeCell ref="G24:O24"/>
    <mergeCell ref="B25:D25"/>
    <mergeCell ref="E25:F25"/>
    <mergeCell ref="G25:O25"/>
    <mergeCell ref="B22:D22"/>
    <mergeCell ref="E22:F22"/>
    <mergeCell ref="G22:O22"/>
    <mergeCell ref="B23:D23"/>
    <mergeCell ref="E23:F23"/>
    <mergeCell ref="G23:O23"/>
    <mergeCell ref="A19:O19"/>
    <mergeCell ref="B20:D20"/>
    <mergeCell ref="E20:F20"/>
    <mergeCell ref="G20:O20"/>
    <mergeCell ref="B21:D21"/>
    <mergeCell ref="E21:F21"/>
    <mergeCell ref="G21:O21"/>
    <mergeCell ref="B17:D17"/>
    <mergeCell ref="E17:F17"/>
    <mergeCell ref="G17:O17"/>
    <mergeCell ref="B18:D18"/>
    <mergeCell ref="E18:F18"/>
    <mergeCell ref="G18:O18"/>
    <mergeCell ref="B15:D15"/>
    <mergeCell ref="E15:F15"/>
    <mergeCell ref="G15:O15"/>
    <mergeCell ref="B16:D16"/>
    <mergeCell ref="E16:F16"/>
    <mergeCell ref="G16:O16"/>
    <mergeCell ref="B13:D13"/>
    <mergeCell ref="E13:F13"/>
    <mergeCell ref="G13:O13"/>
    <mergeCell ref="B14:D14"/>
    <mergeCell ref="E14:F14"/>
    <mergeCell ref="G14:O14"/>
    <mergeCell ref="B11:D11"/>
    <mergeCell ref="E11:F11"/>
    <mergeCell ref="G11:O11"/>
    <mergeCell ref="B12:D12"/>
    <mergeCell ref="E12:F12"/>
    <mergeCell ref="G12:O12"/>
    <mergeCell ref="B10:D10"/>
    <mergeCell ref="E10:F10"/>
    <mergeCell ref="G10:O10"/>
    <mergeCell ref="B7:D7"/>
    <mergeCell ref="E7:F7"/>
    <mergeCell ref="G7:O7"/>
    <mergeCell ref="B8:D8"/>
    <mergeCell ref="E8:F8"/>
    <mergeCell ref="G8:O8"/>
    <mergeCell ref="A1:O3"/>
    <mergeCell ref="B4:D4"/>
    <mergeCell ref="E4:F4"/>
    <mergeCell ref="G4:O4"/>
    <mergeCell ref="A5:O5"/>
    <mergeCell ref="B6:D6"/>
    <mergeCell ref="E6:F6"/>
    <mergeCell ref="G6:O6"/>
    <mergeCell ref="B9:D9"/>
    <mergeCell ref="E9:F9"/>
    <mergeCell ref="G9:O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60" zoomScaleNormal="85" workbookViewId="0">
      <selection activeCell="M8" sqref="M8"/>
    </sheetView>
  </sheetViews>
  <sheetFormatPr baseColWidth="10" defaultRowHeight="15"/>
  <cols>
    <col min="1" max="1" width="20.7109375" customWidth="1"/>
    <col min="2" max="2" width="21.5703125" bestFit="1" customWidth="1"/>
    <col min="3" max="3" width="17" bestFit="1" customWidth="1"/>
    <col min="4" max="4" width="23.28515625" bestFit="1" customWidth="1"/>
    <col min="5" max="5" width="20.140625" bestFit="1" customWidth="1"/>
    <col min="6" max="6" width="16.85546875" bestFit="1" customWidth="1"/>
    <col min="7" max="7" width="18.42578125" bestFit="1" customWidth="1"/>
    <col min="8" max="8" width="22.28515625" bestFit="1" customWidth="1"/>
    <col min="9" max="10" width="17.28515625" bestFit="1" customWidth="1"/>
  </cols>
  <sheetData>
    <row r="1" spans="1:10">
      <c r="A1" s="719" t="s">
        <v>731</v>
      </c>
      <c r="B1" s="719"/>
      <c r="C1" s="719"/>
      <c r="D1" s="719"/>
      <c r="E1" s="719"/>
      <c r="F1" s="719"/>
      <c r="G1" s="719"/>
      <c r="H1" s="719"/>
      <c r="I1" s="719"/>
      <c r="J1" s="719"/>
    </row>
    <row r="2" spans="1:10" ht="28.5" customHeight="1">
      <c r="A2" s="719" t="s">
        <v>639</v>
      </c>
      <c r="B2" s="719"/>
      <c r="C2" s="719"/>
      <c r="D2" s="719"/>
      <c r="E2" s="719"/>
      <c r="F2" s="719"/>
      <c r="G2" s="719"/>
      <c r="H2" s="719"/>
      <c r="I2" s="719"/>
      <c r="J2" s="719"/>
    </row>
    <row r="3" spans="1:10" ht="62.25" customHeight="1">
      <c r="A3" s="720" t="s">
        <v>585</v>
      </c>
      <c r="B3" s="720" t="s">
        <v>617</v>
      </c>
      <c r="C3" s="720" t="s">
        <v>618</v>
      </c>
      <c r="D3" s="720" t="s">
        <v>619</v>
      </c>
      <c r="E3" s="720" t="s">
        <v>586</v>
      </c>
      <c r="F3" s="720" t="s">
        <v>587</v>
      </c>
      <c r="G3" s="720" t="s">
        <v>588</v>
      </c>
      <c r="H3" s="720" t="s">
        <v>589</v>
      </c>
      <c r="I3" s="720" t="s">
        <v>590</v>
      </c>
      <c r="J3" s="720" t="s">
        <v>591</v>
      </c>
    </row>
    <row r="4" spans="1:10">
      <c r="A4" s="721" t="s">
        <v>592</v>
      </c>
      <c r="B4" s="411">
        <f>+AVERAGE('1,1  Est. gest riesgo'!I9,'1,1  Est. gest riesgo'!I10,'1,1  Est. gest riesgo'!I11,'1,1  Est. gest riesgo'!I12,'1,1  Est. gest riesgo'!I13,'1,1  Est. gest riesgo'!I14,'1,1  Est. gest riesgo'!I15,'1,1  Est. gest riesgo'!I16,'1,1  Est. gest riesgo'!I17,'1,1  Est. gest riesgo'!I18,'1,1  Est. gest riesgo'!I19,'1,1  Est. gest riesgo'!I20,'1,1  Est. gest riesgo'!I24,'1,1  Est. gest riesgo'!I25,'1,1  Est. gest riesgo'!I26,'1,1  Est. gest riesgo'!I27,'1,1  Est. gest riesgo'!I28,'1,1  Est. gest riesgo'!I29)</f>
        <v>0.66133333333333333</v>
      </c>
      <c r="C4" s="409" t="s">
        <v>194</v>
      </c>
      <c r="D4" s="410">
        <v>0.5</v>
      </c>
      <c r="E4" s="414" t="s">
        <v>194</v>
      </c>
      <c r="F4" s="415">
        <f>+AVERAGE('3. RENDICION DE CUENTAS'!N6,'3. RENDICION DE CUENTAS'!N7,'3. RENDICION DE CUENTAS'!N8,'3. RENDICION DE CUENTAS'!N14,'3. RENDICION DE CUENTAS'!N16,'3. RENDICION DE CUENTAS'!N18,'3. RENDICION DE CUENTAS'!N20,'3. RENDICION DE CUENTAS'!N29)</f>
        <v>0.60875000000000001</v>
      </c>
      <c r="G4" s="414" t="s">
        <v>194</v>
      </c>
      <c r="H4" s="413">
        <f>+AVERAGE('5. TRANSPARENCIA '!O7,'5. TRANSPARENCIA '!O8,'5. TRANSPARENCIA '!O9,'5. TRANSPARENCIA '!O15)</f>
        <v>0.70500000000000007</v>
      </c>
      <c r="I4" s="409" t="s">
        <v>194</v>
      </c>
      <c r="J4" s="409" t="s">
        <v>194</v>
      </c>
    </row>
    <row r="5" spans="1:10" ht="30">
      <c r="A5" s="721" t="s">
        <v>593</v>
      </c>
      <c r="B5" s="411">
        <f>+AVERAGE('1,1  Est. gest riesgo'!I10,'1,1  Est. gest riesgo'!I11,'1,1  Est. gest riesgo'!I13,'1,1  Est. gest riesgo'!I14,'1,1  Est. gest riesgo'!I15,'1,1  Est. gest riesgo'!I16,'1,1  Est. gest riesgo'!I17,'1,1  Est. gest riesgo'!I18,'1,1  Est. gest riesgo'!I19,'1,1  Est. gest riesgo'!I20,'1,1  Est. gest riesgo'!I24,'1,1  Est. gest riesgo'!I26,'1,1  Est. gest riesgo'!I27,'1,1  Est. gest riesgo'!I28,'1,1  Est. gest riesgo'!I29)</f>
        <v>0.66</v>
      </c>
      <c r="C5" s="409" t="s">
        <v>194</v>
      </c>
      <c r="D5" s="410">
        <v>0.5</v>
      </c>
      <c r="E5" s="414" t="s">
        <v>194</v>
      </c>
      <c r="F5" s="413">
        <f>+AVERAGE('3. RENDICION DE CUENTAS'!N10,'3. RENDICION DE CUENTAS'!N11,'3. RENDICION DE CUENTAS'!N12,'3. RENDICION DE CUENTAS'!N14,'3. RENDICION DE CUENTAS'!N17,'3. RENDICION DE CUENTAS'!N18,'3. RENDICION DE CUENTAS'!N20)</f>
        <v>0.78428571428571436</v>
      </c>
      <c r="G5" s="413">
        <f>+'4. ATENCION AL CIUDADANO'!N15</f>
        <v>0.66</v>
      </c>
      <c r="H5" s="418">
        <f>+AVERAGE('5. TRANSPARENCIA '!O7,'5. TRANSPARENCIA '!O8,'5. TRANSPARENCIA '!O9,'5. TRANSPARENCIA '!O10,'5. TRANSPARENCIA '!O11,'5. TRANSPARENCIA '!O17,'5. TRANSPARENCIA '!O20,'5. TRANSPARENCIA '!O24,'5. TRANSPARENCIA '!O31)</f>
        <v>0.62666666666666671</v>
      </c>
      <c r="I5" s="413">
        <f>+AVERAGE('6. INICIATIVAS'!N7,'6. INICIATIVAS'!N8)</f>
        <v>0.66</v>
      </c>
      <c r="J5" s="413">
        <f>+'7. CODIGO DE INTEGRIDAD'!K8</f>
        <v>1</v>
      </c>
    </row>
    <row r="6" spans="1:10" ht="60">
      <c r="A6" s="721" t="s">
        <v>594</v>
      </c>
      <c r="B6" s="412">
        <f>+AVERAGE('1,1  Est. gest riesgo'!I11,'1,1  Est. gest riesgo'!I13,'1,1  Est. gest riesgo'!I14,'1,1  Est. gest riesgo'!I15,'1,1  Est. gest riesgo'!I20,'1,1  Est. gest riesgo'!I26,'1,1  Est. gest riesgo'!I29)</f>
        <v>0.5128571428571429</v>
      </c>
      <c r="C6" s="409" t="s">
        <v>194</v>
      </c>
      <c r="D6" s="410">
        <v>0.5</v>
      </c>
      <c r="E6" s="414" t="s">
        <v>194</v>
      </c>
      <c r="F6" s="414" t="s">
        <v>194</v>
      </c>
      <c r="G6" s="414" t="s">
        <v>194</v>
      </c>
      <c r="H6" s="409" t="s">
        <v>194</v>
      </c>
      <c r="I6" s="409" t="s">
        <v>194</v>
      </c>
      <c r="J6" s="409" t="s">
        <v>194</v>
      </c>
    </row>
    <row r="7" spans="1:10" ht="30">
      <c r="A7" s="721" t="s">
        <v>595</v>
      </c>
      <c r="B7" s="412">
        <f>+AVERAGE('1,1  Est. gest riesgo'!I11,'1,1  Est. gest riesgo'!I13,'1,1  Est. gest riesgo'!I14,'1,1  Est. gest riesgo'!I15,'1,1  Est. gest riesgo'!I20,'1,1  Est. gest riesgo'!I26,'1,1  Est. gest riesgo'!I29)</f>
        <v>0.5128571428571429</v>
      </c>
      <c r="C7" s="409" t="s">
        <v>194</v>
      </c>
      <c r="D7" s="410">
        <v>0.5</v>
      </c>
      <c r="E7" s="414" t="s">
        <v>194</v>
      </c>
      <c r="F7" s="413">
        <f>+AVERAGE('3. RENDICION DE CUENTAS'!N7,'3. RENDICION DE CUENTAS'!N12,'3. RENDICION DE CUENTAS'!N21,'3. RENDICION DE CUENTAS'!N27)</f>
        <v>0.78750000000000009</v>
      </c>
      <c r="G7" s="414" t="s">
        <v>194</v>
      </c>
      <c r="H7" s="409" t="s">
        <v>194</v>
      </c>
      <c r="I7" s="409" t="s">
        <v>194</v>
      </c>
      <c r="J7" s="409" t="s">
        <v>194</v>
      </c>
    </row>
    <row r="8" spans="1:10" ht="30">
      <c r="A8" s="721" t="s">
        <v>596</v>
      </c>
      <c r="B8" s="412">
        <f>+AVERAGE('1,1  Est. gest riesgo'!I11,'1,1  Est. gest riesgo'!I13,'1,1  Est. gest riesgo'!I14,'1,1  Est. gest riesgo'!I15,'1,1  Est. gest riesgo'!I20,'1,1  Est. gest riesgo'!I26,'1,1  Est. gest riesgo'!I29)</f>
        <v>0.5128571428571429</v>
      </c>
      <c r="C8" s="409" t="s">
        <v>194</v>
      </c>
      <c r="D8" s="410">
        <v>0.5</v>
      </c>
      <c r="E8" s="414" t="s">
        <v>194</v>
      </c>
      <c r="F8" s="413">
        <f>+AVERAGE('3. RENDICION DE CUENTAS'!N7,'3. RENDICION DE CUENTAS'!N13,'3. RENDICION DE CUENTAS'!N28)</f>
        <v>0.66666666666666663</v>
      </c>
      <c r="G8" s="414" t="s">
        <v>194</v>
      </c>
      <c r="H8" s="409" t="s">
        <v>194</v>
      </c>
      <c r="I8" s="413">
        <f>+AVERAGE('6. INICIATIVAS'!N9,'6. INICIATIVAS'!N10)</f>
        <v>1</v>
      </c>
      <c r="J8" s="409" t="s">
        <v>194</v>
      </c>
    </row>
    <row r="9" spans="1:10" ht="30">
      <c r="A9" s="721" t="s">
        <v>597</v>
      </c>
      <c r="B9" s="412">
        <f>+AVERAGE('1,1  Est. gest riesgo'!I11,'1,1  Est. gest riesgo'!I13,'1,1  Est. gest riesgo'!I14,'1,1  Est. gest riesgo'!I15,'1,1  Est. gest riesgo'!I20,'1,1  Est. gest riesgo'!I26,'1,1  Est. gest riesgo'!I29)</f>
        <v>0.5128571428571429</v>
      </c>
      <c r="C9" s="409" t="s">
        <v>194</v>
      </c>
      <c r="D9" s="410">
        <v>0.5</v>
      </c>
      <c r="E9" s="414" t="s">
        <v>194</v>
      </c>
      <c r="F9" s="413">
        <f>+AVERAGE('3. RENDICION DE CUENTAS'!N7,'3. RENDICION DE CUENTAS'!N10,'3. RENDICION DE CUENTAS'!N22,'3. RENDICION DE CUENTAS'!N24)</f>
        <v>0.91500000000000004</v>
      </c>
      <c r="G9" s="414" t="s">
        <v>194</v>
      </c>
      <c r="H9" s="409" t="s">
        <v>194</v>
      </c>
      <c r="I9" s="409" t="s">
        <v>194</v>
      </c>
      <c r="J9" s="409" t="s">
        <v>194</v>
      </c>
    </row>
    <row r="10" spans="1:10" ht="30">
      <c r="A10" s="721" t="s">
        <v>598</v>
      </c>
      <c r="B10" s="412">
        <f>+AVERAGE('1,1  Est. gest riesgo'!I11,'1,1  Est. gest riesgo'!I13,'1,1  Est. gest riesgo'!I14,'1,1  Est. gest riesgo'!I15,'1,1  Est. gest riesgo'!I20,'1,1  Est. gest riesgo'!I26,'1,1  Est. gest riesgo'!I29)</f>
        <v>0.5128571428571429</v>
      </c>
      <c r="C10" s="409" t="s">
        <v>194</v>
      </c>
      <c r="D10" s="410">
        <v>0.5</v>
      </c>
      <c r="E10" s="414" t="s">
        <v>194</v>
      </c>
      <c r="F10" s="413">
        <f>+AVERAGE('3. RENDICION DE CUENTAS'!N7,'3. RENDICION DE CUENTAS'!N11,'3. RENDICION DE CUENTAS'!N25)</f>
        <v>0.66666666666666663</v>
      </c>
      <c r="G10" s="414" t="s">
        <v>194</v>
      </c>
      <c r="H10" s="409" t="s">
        <v>194</v>
      </c>
      <c r="I10" s="409" t="s">
        <v>194</v>
      </c>
      <c r="J10" s="409" t="s">
        <v>194</v>
      </c>
    </row>
    <row r="11" spans="1:10" ht="30">
      <c r="A11" s="721" t="s">
        <v>599</v>
      </c>
      <c r="B11" s="412">
        <f>+AVERAGE('1,1  Est. gest riesgo'!I11,'1,1  Est. gest riesgo'!I13,'1,1  Est. gest riesgo'!I14,'1,1  Est. gest riesgo'!I15,'1,1  Est. gest riesgo'!I20,'1,1  Est. gest riesgo'!I26,'1,1  Est. gest riesgo'!I29)</f>
        <v>0.5128571428571429</v>
      </c>
      <c r="C11" s="409" t="s">
        <v>194</v>
      </c>
      <c r="D11" s="410">
        <v>0.5</v>
      </c>
      <c r="E11" s="414" t="s">
        <v>194</v>
      </c>
      <c r="F11" s="413">
        <f>+'3. RENDICION DE CUENTAS'!N7</f>
        <v>1</v>
      </c>
      <c r="G11" s="413">
        <f>+AVERAGE('4. ATENCION AL CIUDADANO'!N10,'4. ATENCION AL CIUDADANO'!N12,'4. ATENCION AL CIUDADANO'!N14,'4. ATENCION AL CIUDADANO'!N17,'4. ATENCION AL CIUDADANO'!N19,'4. ATENCION AL CIUDADANO'!N20)</f>
        <v>0.69055555555555559</v>
      </c>
      <c r="H11" s="416">
        <f>+AVERAGE('5. TRANSPARENCIA '!O18,'5. TRANSPARENCIA '!O19,'5. TRANSPARENCIA '!O32,'5. TRANSPARENCIA '!O34,'5. TRANSPARENCIA '!O35,'5. TRANSPARENCIA '!O17)</f>
        <v>0.53666666666666674</v>
      </c>
      <c r="I11" s="409" t="s">
        <v>194</v>
      </c>
      <c r="J11" s="409" t="s">
        <v>194</v>
      </c>
    </row>
    <row r="12" spans="1:10" ht="30">
      <c r="A12" s="721" t="s">
        <v>600</v>
      </c>
      <c r="B12" s="412">
        <f>+AVERAGE('1,1  Est. gest riesgo'!I11,'1,1  Est. gest riesgo'!I13,'1,1  Est. gest riesgo'!I14,'1,1  Est. gest riesgo'!I15,'1,1  Est. gest riesgo'!I20,'1,1  Est. gest riesgo'!I26,'1,1  Est. gest riesgo'!I29)</f>
        <v>0.5128571428571429</v>
      </c>
      <c r="C12" s="409" t="s">
        <v>194</v>
      </c>
      <c r="D12" s="410">
        <v>0.5</v>
      </c>
      <c r="E12" s="414" t="s">
        <v>194</v>
      </c>
      <c r="F12" s="414" t="s">
        <v>194</v>
      </c>
      <c r="G12" s="414" t="s">
        <v>194</v>
      </c>
      <c r="H12" s="416">
        <f>+AVERAGE('5. TRANSPARENCIA '!O10,'5. TRANSPARENCIA '!O27)</f>
        <v>0.5</v>
      </c>
      <c r="I12" s="409" t="s">
        <v>194</v>
      </c>
      <c r="J12" s="409" t="s">
        <v>194</v>
      </c>
    </row>
    <row r="13" spans="1:10">
      <c r="A13" s="721" t="s">
        <v>601</v>
      </c>
      <c r="B13" s="412">
        <f>+AVERAGE('1,1  Est. gest riesgo'!I11,'1,1  Est. gest riesgo'!I13,'1,1  Est. gest riesgo'!I14,'1,1  Est. gest riesgo'!I15,'1,1  Est. gest riesgo'!I20,'1,1  Est. gest riesgo'!I26,'1,1  Est. gest riesgo'!I29)</f>
        <v>0.5128571428571429</v>
      </c>
      <c r="C13" s="409" t="s">
        <v>194</v>
      </c>
      <c r="D13" s="410">
        <v>0.5</v>
      </c>
      <c r="E13" s="392">
        <v>0.98</v>
      </c>
      <c r="F13" s="413">
        <f>+'3. RENDICION DE CUENTAS'!N19</f>
        <v>0.66</v>
      </c>
      <c r="G13" s="414" t="s">
        <v>194</v>
      </c>
      <c r="H13" s="392">
        <f>+'5. TRANSPARENCIA '!O28</f>
        <v>0.66</v>
      </c>
      <c r="I13" s="409" t="s">
        <v>194</v>
      </c>
      <c r="J13" s="409" t="s">
        <v>194</v>
      </c>
    </row>
    <row r="14" spans="1:10" ht="30">
      <c r="A14" s="721" t="s">
        <v>602</v>
      </c>
      <c r="B14" s="412">
        <f>+AVERAGE('1,1  Est. gest riesgo'!I11,'1,1  Est. gest riesgo'!I13,'1,1  Est. gest riesgo'!I14,'1,1  Est. gest riesgo'!I15,'1,1  Est. gest riesgo'!I20,'1,1  Est. gest riesgo'!I26,'1,1  Est. gest riesgo'!I29)</f>
        <v>0.5128571428571429</v>
      </c>
      <c r="C14" s="409" t="s">
        <v>194</v>
      </c>
      <c r="D14" s="410">
        <v>0.5</v>
      </c>
      <c r="E14" s="414" t="s">
        <v>194</v>
      </c>
      <c r="F14" s="414" t="s">
        <v>194</v>
      </c>
      <c r="G14" s="414" t="s">
        <v>194</v>
      </c>
      <c r="H14" s="392">
        <f>+AVERAGE('5. TRANSPARENCIA '!O25,'5. TRANSPARENCIA '!O26)</f>
        <v>0.66</v>
      </c>
      <c r="I14" s="409" t="s">
        <v>194</v>
      </c>
      <c r="J14" s="409" t="s">
        <v>194</v>
      </c>
    </row>
    <row r="15" spans="1:10" ht="30">
      <c r="A15" s="721" t="s">
        <v>603</v>
      </c>
      <c r="B15" s="412">
        <f>+AVERAGE('1,1  Est. gest riesgo'!I11,'1,1  Est. gest riesgo'!I13,'1,1  Est. gest riesgo'!I14,'1,1  Est. gest riesgo'!I15,'1,1  Est. gest riesgo'!I20,'1,1  Est. gest riesgo'!I26,'1,1  Est. gest riesgo'!I29)</f>
        <v>0.5128571428571429</v>
      </c>
      <c r="C15" s="409" t="s">
        <v>194</v>
      </c>
      <c r="D15" s="410">
        <v>0.5</v>
      </c>
      <c r="E15" s="414" t="s">
        <v>194</v>
      </c>
      <c r="F15" s="414" t="s">
        <v>194</v>
      </c>
      <c r="G15" s="414" t="s">
        <v>194</v>
      </c>
      <c r="H15" s="416">
        <f>+AVERAGE('5. TRANSPARENCIA '!O10,'5. TRANSPARENCIA '!O27)</f>
        <v>0.5</v>
      </c>
      <c r="I15" s="409" t="s">
        <v>194</v>
      </c>
      <c r="J15" s="413">
        <f>+AVERAGE('7. CODIGO DE INTEGRIDAD'!K7,'7. CODIGO DE INTEGRIDAD'!K8,'7. CODIGO DE INTEGRIDAD'!K9,'7. CODIGO DE INTEGRIDAD'!K10,'7. CODIGO DE INTEGRIDAD'!K11)</f>
        <v>0.6</v>
      </c>
    </row>
    <row r="16" spans="1:10" ht="30">
      <c r="A16" s="721" t="s">
        <v>604</v>
      </c>
      <c r="B16" s="412">
        <f>+AVERAGE('1,1  Est. gest riesgo'!I11,'1,1  Est. gest riesgo'!I13,'1,1  Est. gest riesgo'!I14,'1,1  Est. gest riesgo'!I15,'1,1  Est. gest riesgo'!I20,'1,1  Est. gest riesgo'!I26,'1,1  Est. gest riesgo'!I29)</f>
        <v>0.5128571428571429</v>
      </c>
      <c r="C16" s="409" t="s">
        <v>194</v>
      </c>
      <c r="D16" s="410">
        <v>0.5</v>
      </c>
      <c r="E16" s="414" t="s">
        <v>194</v>
      </c>
      <c r="F16" s="414" t="s">
        <v>194</v>
      </c>
      <c r="G16" s="413">
        <f>+'4. ATENCION AL CIUDADANO'!N8</f>
        <v>1</v>
      </c>
      <c r="H16" s="392">
        <f>+'5. TRANSPARENCIA '!O14</f>
        <v>0.66</v>
      </c>
      <c r="I16" s="409" t="s">
        <v>194</v>
      </c>
      <c r="J16" s="409" t="s">
        <v>194</v>
      </c>
    </row>
    <row r="17" spans="1:10" ht="60">
      <c r="A17" s="721" t="s">
        <v>605</v>
      </c>
      <c r="B17" s="412">
        <f>+AVERAGE('1,1  Est. gest riesgo'!I11,'1,1  Est. gest riesgo'!I13,'1,1  Est. gest riesgo'!I14,'1,1  Est. gest riesgo'!I15,'1,1  Est. gest riesgo'!I20,'1,1  Est. gest riesgo'!I26,'1,1  Est. gest riesgo'!I29)</f>
        <v>0.5128571428571429</v>
      </c>
      <c r="C17" s="409" t="s">
        <v>194</v>
      </c>
      <c r="D17" s="410">
        <v>0.5</v>
      </c>
      <c r="E17" s="414" t="s">
        <v>194</v>
      </c>
      <c r="F17" s="414" t="s">
        <v>194</v>
      </c>
      <c r="G17" s="414" t="s">
        <v>194</v>
      </c>
      <c r="H17" s="420">
        <f>+AVERAGE('5. TRANSPARENCIA '!O12,'5. TRANSPARENCIA '!O13,'5. TRANSPARENCIA '!O15,'5. TRANSPARENCIA '!O17,'5. TRANSPARENCIA '!O23,'5. TRANSPARENCIA '!O28,'5. TRANSPARENCIA '!O29,'5. TRANSPARENCIA '!O31,'5. TRANSPARENCIA '!O35)</f>
        <v>0.63888888888888884</v>
      </c>
      <c r="I17" s="409" t="s">
        <v>194</v>
      </c>
      <c r="J17" s="409" t="s">
        <v>194</v>
      </c>
    </row>
    <row r="18" spans="1:10" ht="45">
      <c r="A18" s="721" t="s">
        <v>606</v>
      </c>
      <c r="B18" s="412">
        <f>+AVERAGE('1,1  Est. gest riesgo'!I11,'1,1  Est. gest riesgo'!I13,'1,1  Est. gest riesgo'!I14,'1,1  Est. gest riesgo'!I15,'1,1  Est. gest riesgo'!I20,'1,1  Est. gest riesgo'!I26,'1,1  Est. gest riesgo'!I29)</f>
        <v>0.5128571428571429</v>
      </c>
      <c r="C18" s="409" t="s">
        <v>194</v>
      </c>
      <c r="D18" s="410">
        <v>0.5</v>
      </c>
      <c r="E18" s="414" t="s">
        <v>194</v>
      </c>
      <c r="F18" s="414" t="s">
        <v>194</v>
      </c>
      <c r="G18" s="414" t="s">
        <v>194</v>
      </c>
      <c r="H18" s="409" t="s">
        <v>194</v>
      </c>
      <c r="I18" s="409" t="s">
        <v>194</v>
      </c>
      <c r="J18" s="409" t="s">
        <v>194</v>
      </c>
    </row>
    <row r="19" spans="1:10" ht="30">
      <c r="A19" s="721" t="s">
        <v>607</v>
      </c>
      <c r="B19" s="412">
        <f>+AVERAGE('1,1  Est. gest riesgo'!I11,'1,1  Est. gest riesgo'!I13,'1,1  Est. gest riesgo'!I14,'1,1  Est. gest riesgo'!I15,'1,1  Est. gest riesgo'!I20,'1,1  Est. gest riesgo'!I21,'1,1  Est. gest riesgo'!I22,'1,1  Est. gest riesgo'!I26,'1,1  Est. gest riesgo'!I29,'1,1  Est. gest riesgo'!I30,'1,1  Est. gest riesgo'!I31)</f>
        <v>0.56727272727272726</v>
      </c>
      <c r="C19" s="409" t="s">
        <v>194</v>
      </c>
      <c r="D19" s="410">
        <v>0.5</v>
      </c>
      <c r="E19" s="414" t="s">
        <v>194</v>
      </c>
      <c r="F19" s="413">
        <f>+'3. RENDICION DE CUENTAS'!N26</f>
        <v>1</v>
      </c>
      <c r="G19" s="413">
        <f>+'4. ATENCION AL CIUDADANO'!N21</f>
        <v>0.7</v>
      </c>
      <c r="H19" s="416">
        <f>+'5. TRANSPARENCIA '!O21</f>
        <v>0.5</v>
      </c>
      <c r="I19" s="409" t="s">
        <v>194</v>
      </c>
      <c r="J19" s="409" t="s">
        <v>194</v>
      </c>
    </row>
  </sheetData>
  <mergeCells count="2">
    <mergeCell ref="A1:J1"/>
    <mergeCell ref="A2:J2"/>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A31"/>
  <sheetViews>
    <sheetView view="pageBreakPreview" zoomScale="25" zoomScaleNormal="55" zoomScaleSheetLayoutView="25" workbookViewId="0">
      <pane ySplit="8" topLeftCell="A9" activePane="bottomLeft" state="frozen"/>
      <selection pane="bottomLeft" activeCell="F17" sqref="F17"/>
    </sheetView>
  </sheetViews>
  <sheetFormatPr baseColWidth="10" defaultRowHeight="15"/>
  <cols>
    <col min="1" max="1" width="44.28515625" customWidth="1"/>
    <col min="2" max="2" width="58.42578125" style="10" customWidth="1"/>
    <col min="3" max="3" width="46.5703125" style="10" customWidth="1"/>
    <col min="4" max="4" width="42.28515625" style="1" customWidth="1"/>
    <col min="5" max="5" width="53.140625" style="1" customWidth="1"/>
    <col min="6" max="6" width="83.28515625" customWidth="1"/>
    <col min="7" max="7" width="54.85546875" customWidth="1"/>
    <col min="8" max="8" width="36.85546875" customWidth="1"/>
    <col min="9" max="9" width="37.7109375" customWidth="1"/>
    <col min="10" max="10" width="37.140625" customWidth="1"/>
    <col min="11" max="11" width="27.42578125" style="505" customWidth="1"/>
    <col min="117" max="1067" width="11.42578125" style="3"/>
  </cols>
  <sheetData>
    <row r="1" spans="1:1067" ht="42" customHeight="1">
      <c r="A1" s="538"/>
      <c r="B1" s="539" t="s">
        <v>53</v>
      </c>
      <c r="C1" s="539"/>
      <c r="D1" s="539"/>
      <c r="E1" s="539"/>
      <c r="F1" s="35" t="s">
        <v>62</v>
      </c>
    </row>
    <row r="2" spans="1:1067" ht="45.75" customHeight="1">
      <c r="A2" s="538"/>
      <c r="B2" s="539"/>
      <c r="C2" s="539"/>
      <c r="D2" s="539"/>
      <c r="E2" s="539"/>
      <c r="F2" s="35" t="s">
        <v>54</v>
      </c>
    </row>
    <row r="3" spans="1:1067" ht="50.25" customHeight="1">
      <c r="A3" s="538"/>
      <c r="B3" s="539"/>
      <c r="C3" s="539"/>
      <c r="D3" s="539"/>
      <c r="E3" s="539"/>
      <c r="F3" s="35" t="s">
        <v>58</v>
      </c>
    </row>
    <row r="4" spans="1:1067" ht="20.25">
      <c r="A4" s="533" t="s">
        <v>19</v>
      </c>
      <c r="B4" s="534"/>
      <c r="C4" s="534"/>
      <c r="D4" s="534"/>
      <c r="E4" s="534"/>
      <c r="F4" s="535"/>
    </row>
    <row r="5" spans="1:1067" ht="15.75">
      <c r="A5" s="536" t="s">
        <v>68</v>
      </c>
      <c r="B5" s="537"/>
      <c r="C5" s="537"/>
      <c r="D5" s="537"/>
      <c r="E5" s="537"/>
      <c r="F5" s="537"/>
      <c r="G5" s="526" t="s">
        <v>732</v>
      </c>
      <c r="H5" s="526"/>
      <c r="I5" s="526"/>
      <c r="J5" s="526"/>
      <c r="K5" s="526"/>
    </row>
    <row r="6" spans="1:1067" s="2" customFormat="1" ht="33" customHeight="1">
      <c r="A6" s="529" t="s">
        <v>0</v>
      </c>
      <c r="B6" s="529" t="s">
        <v>1</v>
      </c>
      <c r="C6" s="540" t="s">
        <v>3</v>
      </c>
      <c r="D6" s="540" t="s">
        <v>2</v>
      </c>
      <c r="E6" s="540" t="s">
        <v>43</v>
      </c>
      <c r="F6" s="532" t="s">
        <v>24</v>
      </c>
      <c r="G6" s="526"/>
      <c r="H6" s="526"/>
      <c r="I6" s="526"/>
      <c r="J6" s="526"/>
      <c r="K6" s="526"/>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c r="AIV6" s="8"/>
      <c r="AIW6" s="8"/>
      <c r="AIX6" s="8"/>
      <c r="AIY6" s="8"/>
      <c r="AIZ6" s="8"/>
      <c r="AJA6" s="8"/>
      <c r="AJB6" s="8"/>
      <c r="AJC6" s="8"/>
      <c r="AJD6" s="8"/>
      <c r="AJE6" s="8"/>
      <c r="AJF6" s="8"/>
      <c r="AJG6" s="8"/>
      <c r="AJH6" s="8"/>
      <c r="AJI6" s="8"/>
      <c r="AJJ6" s="8"/>
      <c r="AJK6" s="8"/>
      <c r="AJL6" s="8"/>
      <c r="AJM6" s="8"/>
      <c r="AJN6" s="8"/>
      <c r="AJO6" s="8"/>
      <c r="AJP6" s="8"/>
      <c r="AJQ6" s="8"/>
      <c r="AJR6" s="8"/>
      <c r="AJS6" s="8"/>
      <c r="AJT6" s="8"/>
      <c r="AJU6" s="8"/>
      <c r="AJV6" s="8"/>
      <c r="AJW6" s="8"/>
      <c r="AJX6" s="8"/>
      <c r="AJY6" s="8"/>
      <c r="AJZ6" s="8"/>
      <c r="AKA6" s="8"/>
      <c r="AKB6" s="8"/>
      <c r="AKC6" s="8"/>
      <c r="AKD6" s="8"/>
      <c r="AKE6" s="8"/>
      <c r="AKF6" s="8"/>
      <c r="AKG6" s="8"/>
      <c r="AKH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row>
    <row r="7" spans="1:1067" s="2" customFormat="1" ht="2.4500000000000002" customHeight="1">
      <c r="A7" s="529"/>
      <c r="B7" s="529"/>
      <c r="C7" s="540"/>
      <c r="D7" s="540"/>
      <c r="E7" s="540"/>
      <c r="F7" s="532"/>
      <c r="G7" s="526"/>
      <c r="H7" s="526"/>
      <c r="I7" s="526"/>
      <c r="J7" s="526"/>
      <c r="K7" s="526"/>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c r="AMG7" s="8"/>
      <c r="AMH7" s="8"/>
      <c r="AMI7" s="8"/>
      <c r="AMJ7" s="8"/>
      <c r="AMK7" s="8"/>
      <c r="AML7" s="8"/>
      <c r="AMM7" s="8"/>
      <c r="AMN7" s="8"/>
      <c r="AMO7" s="8"/>
      <c r="AMP7" s="8"/>
      <c r="AMQ7" s="8"/>
      <c r="AMR7" s="8"/>
      <c r="AMS7" s="8"/>
      <c r="AMT7" s="8"/>
      <c r="AMU7" s="8"/>
      <c r="AMV7" s="8"/>
      <c r="AMW7" s="8"/>
      <c r="AMX7" s="8"/>
      <c r="AMY7" s="8"/>
      <c r="AMZ7" s="8"/>
      <c r="ANA7" s="8"/>
      <c r="ANB7" s="8"/>
      <c r="ANC7" s="8"/>
      <c r="AND7" s="8"/>
      <c r="ANE7" s="8"/>
      <c r="ANF7" s="8"/>
      <c r="ANG7" s="8"/>
      <c r="ANH7" s="8"/>
      <c r="ANI7" s="8"/>
      <c r="ANJ7" s="8"/>
      <c r="ANK7" s="8"/>
      <c r="ANL7" s="8"/>
      <c r="ANM7" s="8"/>
      <c r="ANN7" s="8"/>
      <c r="ANO7" s="8"/>
      <c r="ANP7" s="8"/>
      <c r="ANQ7" s="8"/>
      <c r="ANR7" s="8"/>
      <c r="ANS7" s="8"/>
      <c r="ANT7" s="8"/>
      <c r="ANU7" s="8"/>
      <c r="ANV7" s="8"/>
      <c r="ANW7" s="8"/>
      <c r="ANX7" s="8"/>
      <c r="ANY7" s="8"/>
      <c r="ANZ7" s="8"/>
      <c r="AOA7" s="8"/>
    </row>
    <row r="8" spans="1:1067" s="2" customFormat="1" ht="31.5">
      <c r="A8" s="13" t="s">
        <v>69</v>
      </c>
      <c r="B8" s="14"/>
      <c r="C8" s="15"/>
      <c r="D8" s="15"/>
      <c r="E8" s="15"/>
      <c r="F8" s="37"/>
      <c r="G8" s="46" t="s">
        <v>103</v>
      </c>
      <c r="H8" s="46" t="s">
        <v>104</v>
      </c>
      <c r="I8" s="46" t="s">
        <v>105</v>
      </c>
      <c r="J8" s="46" t="s">
        <v>106</v>
      </c>
      <c r="K8" s="46" t="s">
        <v>107</v>
      </c>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c r="WB8" s="8"/>
      <c r="WC8" s="8"/>
      <c r="WD8" s="8"/>
      <c r="WE8" s="8"/>
      <c r="WF8" s="8"/>
      <c r="WG8" s="8"/>
      <c r="WH8" s="8"/>
      <c r="WI8" s="8"/>
      <c r="WJ8" s="8"/>
      <c r="WK8" s="8"/>
      <c r="WL8" s="8"/>
      <c r="WM8" s="8"/>
      <c r="WN8" s="8"/>
      <c r="WO8" s="8"/>
      <c r="WP8" s="8"/>
      <c r="WQ8" s="8"/>
      <c r="WR8" s="8"/>
      <c r="WS8" s="8"/>
      <c r="WT8" s="8"/>
      <c r="WU8" s="8"/>
      <c r="WV8" s="8"/>
      <c r="WW8" s="8"/>
      <c r="WX8" s="8"/>
      <c r="WY8" s="8"/>
      <c r="WZ8" s="8"/>
      <c r="XA8" s="8"/>
      <c r="XB8" s="8"/>
      <c r="XC8" s="8"/>
      <c r="XD8" s="8"/>
      <c r="XE8" s="8"/>
      <c r="XF8" s="8"/>
      <c r="XG8" s="8"/>
      <c r="XH8" s="8"/>
      <c r="XI8" s="8"/>
      <c r="XJ8" s="8"/>
      <c r="XK8" s="8"/>
      <c r="XL8" s="8"/>
      <c r="XM8" s="8"/>
      <c r="XN8" s="8"/>
      <c r="XO8" s="8"/>
      <c r="XP8" s="8"/>
      <c r="XQ8" s="8"/>
      <c r="XR8" s="8"/>
      <c r="XS8" s="8"/>
      <c r="XT8" s="8"/>
      <c r="XU8" s="8"/>
      <c r="XV8" s="8"/>
      <c r="XW8" s="8"/>
      <c r="XX8" s="8"/>
      <c r="XY8" s="8"/>
      <c r="XZ8" s="8"/>
      <c r="YA8" s="8"/>
      <c r="YB8" s="8"/>
      <c r="YC8" s="8"/>
      <c r="YD8" s="8"/>
      <c r="YE8" s="8"/>
      <c r="YF8" s="8"/>
      <c r="YG8" s="8"/>
      <c r="YH8" s="8"/>
      <c r="YI8" s="8"/>
      <c r="YJ8" s="8"/>
      <c r="YK8" s="8"/>
      <c r="YL8" s="8"/>
      <c r="YM8" s="8"/>
      <c r="YN8" s="8"/>
      <c r="YO8" s="8"/>
      <c r="YP8" s="8"/>
      <c r="YQ8" s="8"/>
      <c r="YR8" s="8"/>
      <c r="YS8" s="8"/>
      <c r="YT8" s="8"/>
      <c r="YU8" s="8"/>
      <c r="YV8" s="8"/>
      <c r="YW8" s="8"/>
      <c r="YX8" s="8"/>
      <c r="YY8" s="8"/>
      <c r="YZ8" s="8"/>
      <c r="ZA8" s="8"/>
      <c r="ZB8" s="8"/>
      <c r="ZC8" s="8"/>
      <c r="ZD8" s="8"/>
      <c r="ZE8" s="8"/>
      <c r="ZF8" s="8"/>
      <c r="ZG8" s="8"/>
      <c r="ZH8" s="8"/>
      <c r="ZI8" s="8"/>
      <c r="ZJ8" s="8"/>
      <c r="ZK8" s="8"/>
      <c r="ZL8" s="8"/>
      <c r="ZM8" s="8"/>
      <c r="ZN8" s="8"/>
      <c r="ZO8" s="8"/>
      <c r="ZP8" s="8"/>
      <c r="ZQ8" s="8"/>
      <c r="ZR8" s="8"/>
      <c r="ZS8" s="8"/>
      <c r="ZT8" s="8"/>
      <c r="ZU8" s="8"/>
      <c r="ZV8" s="8"/>
      <c r="ZW8" s="8"/>
      <c r="ZX8" s="8"/>
      <c r="ZY8" s="8"/>
      <c r="ZZ8" s="8"/>
      <c r="AAA8" s="8"/>
      <c r="AAB8" s="8"/>
      <c r="AAC8" s="8"/>
      <c r="AAD8" s="8"/>
      <c r="AAE8" s="8"/>
      <c r="AAF8" s="8"/>
      <c r="AAG8" s="8"/>
      <c r="AAH8" s="8"/>
      <c r="AAI8" s="8"/>
      <c r="AAJ8" s="8"/>
      <c r="AAK8" s="8"/>
      <c r="AAL8" s="8"/>
      <c r="AAM8" s="8"/>
      <c r="AAN8" s="8"/>
      <c r="AAO8" s="8"/>
      <c r="AAP8" s="8"/>
      <c r="AAQ8" s="8"/>
      <c r="AAR8" s="8"/>
      <c r="AAS8" s="8"/>
      <c r="AAT8" s="8"/>
      <c r="AAU8" s="8"/>
      <c r="AAV8" s="8"/>
      <c r="AAW8" s="8"/>
      <c r="AAX8" s="8"/>
      <c r="AAY8" s="8"/>
      <c r="AAZ8" s="8"/>
      <c r="ABA8" s="8"/>
      <c r="ABB8" s="8"/>
      <c r="ABC8" s="8"/>
      <c r="ABD8" s="8"/>
      <c r="ABE8" s="8"/>
      <c r="ABF8" s="8"/>
      <c r="ABG8" s="8"/>
      <c r="ABH8" s="8"/>
      <c r="ABI8" s="8"/>
      <c r="ABJ8" s="8"/>
      <c r="ABK8" s="8"/>
      <c r="ABL8" s="8"/>
      <c r="ABM8" s="8"/>
      <c r="ABN8" s="8"/>
      <c r="ABO8" s="8"/>
      <c r="ABP8" s="8"/>
      <c r="ABQ8" s="8"/>
      <c r="ABR8" s="8"/>
      <c r="ABS8" s="8"/>
      <c r="ABT8" s="8"/>
      <c r="ABU8" s="8"/>
      <c r="ABV8" s="8"/>
      <c r="ABW8" s="8"/>
      <c r="ABX8" s="8"/>
      <c r="ABY8" s="8"/>
      <c r="ABZ8" s="8"/>
      <c r="ACA8" s="8"/>
      <c r="ACB8" s="8"/>
      <c r="ACC8" s="8"/>
      <c r="ACD8" s="8"/>
      <c r="ACE8" s="8"/>
      <c r="ACF8" s="8"/>
      <c r="ACG8" s="8"/>
      <c r="ACH8" s="8"/>
      <c r="ACI8" s="8"/>
      <c r="ACJ8" s="8"/>
      <c r="ACK8" s="8"/>
      <c r="ACL8" s="8"/>
      <c r="ACM8" s="8"/>
      <c r="ACN8" s="8"/>
      <c r="ACO8" s="8"/>
      <c r="ACP8" s="8"/>
      <c r="ACQ8" s="8"/>
      <c r="ACR8" s="8"/>
      <c r="ACS8" s="8"/>
      <c r="ACT8" s="8"/>
      <c r="ACU8" s="8"/>
      <c r="ACV8" s="8"/>
      <c r="ACW8" s="8"/>
      <c r="ACX8" s="8"/>
      <c r="ACY8" s="8"/>
      <c r="ACZ8" s="8"/>
      <c r="ADA8" s="8"/>
      <c r="ADB8" s="8"/>
      <c r="ADC8" s="8"/>
      <c r="ADD8" s="8"/>
      <c r="ADE8" s="8"/>
      <c r="ADF8" s="8"/>
      <c r="ADG8" s="8"/>
      <c r="ADH8" s="8"/>
      <c r="ADI8" s="8"/>
      <c r="ADJ8" s="8"/>
      <c r="ADK8" s="8"/>
      <c r="ADL8" s="8"/>
      <c r="ADM8" s="8"/>
      <c r="ADN8" s="8"/>
      <c r="ADO8" s="8"/>
      <c r="ADP8" s="8"/>
      <c r="ADQ8" s="8"/>
      <c r="ADR8" s="8"/>
      <c r="ADS8" s="8"/>
      <c r="ADT8" s="8"/>
      <c r="ADU8" s="8"/>
      <c r="ADV8" s="8"/>
      <c r="ADW8" s="8"/>
      <c r="ADX8" s="8"/>
      <c r="ADY8" s="8"/>
      <c r="ADZ8" s="8"/>
      <c r="AEA8" s="8"/>
      <c r="AEB8" s="8"/>
      <c r="AEC8" s="8"/>
      <c r="AED8" s="8"/>
      <c r="AEE8" s="8"/>
      <c r="AEF8" s="8"/>
      <c r="AEG8" s="8"/>
      <c r="AEH8" s="8"/>
      <c r="AEI8" s="8"/>
      <c r="AEJ8" s="8"/>
      <c r="AEK8" s="8"/>
      <c r="AEL8" s="8"/>
      <c r="AEM8" s="8"/>
      <c r="AEN8" s="8"/>
      <c r="AEO8" s="8"/>
      <c r="AEP8" s="8"/>
      <c r="AEQ8" s="8"/>
      <c r="AER8" s="8"/>
      <c r="AES8" s="8"/>
      <c r="AET8" s="8"/>
      <c r="AEU8" s="8"/>
      <c r="AEV8" s="8"/>
      <c r="AEW8" s="8"/>
      <c r="AEX8" s="8"/>
      <c r="AEY8" s="8"/>
      <c r="AEZ8" s="8"/>
      <c r="AFA8" s="8"/>
      <c r="AFB8" s="8"/>
      <c r="AFC8" s="8"/>
      <c r="AFD8" s="8"/>
      <c r="AFE8" s="8"/>
      <c r="AFF8" s="8"/>
      <c r="AFG8" s="8"/>
      <c r="AFH8" s="8"/>
      <c r="AFI8" s="8"/>
      <c r="AFJ8" s="8"/>
      <c r="AFK8" s="8"/>
      <c r="AFL8" s="8"/>
      <c r="AFM8" s="8"/>
      <c r="AFN8" s="8"/>
      <c r="AFO8" s="8"/>
      <c r="AFP8" s="8"/>
      <c r="AFQ8" s="8"/>
      <c r="AFR8" s="8"/>
      <c r="AFS8" s="8"/>
      <c r="AFT8" s="8"/>
      <c r="AFU8" s="8"/>
      <c r="AFV8" s="8"/>
      <c r="AFW8" s="8"/>
      <c r="AFX8" s="8"/>
      <c r="AFY8" s="8"/>
      <c r="AFZ8" s="8"/>
      <c r="AGA8" s="8"/>
      <c r="AGB8" s="8"/>
      <c r="AGC8" s="8"/>
      <c r="AGD8" s="8"/>
      <c r="AGE8" s="8"/>
      <c r="AGF8" s="8"/>
      <c r="AGG8" s="8"/>
      <c r="AGH8" s="8"/>
      <c r="AGI8" s="8"/>
      <c r="AGJ8" s="8"/>
      <c r="AGK8" s="8"/>
      <c r="AGL8" s="8"/>
      <c r="AGM8" s="8"/>
      <c r="AGN8" s="8"/>
      <c r="AGO8" s="8"/>
      <c r="AGP8" s="8"/>
      <c r="AGQ8" s="8"/>
      <c r="AGR8" s="8"/>
      <c r="AGS8" s="8"/>
      <c r="AGT8" s="8"/>
      <c r="AGU8" s="8"/>
      <c r="AGV8" s="8"/>
      <c r="AGW8" s="8"/>
      <c r="AGX8" s="8"/>
      <c r="AGY8" s="8"/>
      <c r="AGZ8" s="8"/>
      <c r="AHA8" s="8"/>
      <c r="AHB8" s="8"/>
      <c r="AHC8" s="8"/>
      <c r="AHD8" s="8"/>
      <c r="AHE8" s="8"/>
      <c r="AHF8" s="8"/>
      <c r="AHG8" s="8"/>
      <c r="AHH8" s="8"/>
      <c r="AHI8" s="8"/>
      <c r="AHJ8" s="8"/>
      <c r="AHK8" s="8"/>
      <c r="AHL8" s="8"/>
      <c r="AHM8" s="8"/>
      <c r="AHN8" s="8"/>
      <c r="AHO8" s="8"/>
      <c r="AHP8" s="8"/>
      <c r="AHQ8" s="8"/>
      <c r="AHR8" s="8"/>
      <c r="AHS8" s="8"/>
      <c r="AHT8" s="8"/>
      <c r="AHU8" s="8"/>
      <c r="AHV8" s="8"/>
      <c r="AHW8" s="8"/>
      <c r="AHX8" s="8"/>
      <c r="AHY8" s="8"/>
      <c r="AHZ8" s="8"/>
      <c r="AIA8" s="8"/>
      <c r="AIB8" s="8"/>
      <c r="AIC8" s="8"/>
      <c r="AID8" s="8"/>
      <c r="AIE8" s="8"/>
      <c r="AIF8" s="8"/>
      <c r="AIG8" s="8"/>
      <c r="AIH8" s="8"/>
      <c r="AII8" s="8"/>
      <c r="AIJ8" s="8"/>
      <c r="AIK8" s="8"/>
      <c r="AIL8" s="8"/>
      <c r="AIM8" s="8"/>
      <c r="AIN8" s="8"/>
      <c r="AIO8" s="8"/>
      <c r="AIP8" s="8"/>
      <c r="AIQ8" s="8"/>
      <c r="AIR8" s="8"/>
      <c r="AIS8" s="8"/>
      <c r="AIT8" s="8"/>
      <c r="AIU8" s="8"/>
      <c r="AIV8" s="8"/>
      <c r="AIW8" s="8"/>
      <c r="AIX8" s="8"/>
      <c r="AIY8" s="8"/>
      <c r="AIZ8" s="8"/>
      <c r="AJA8" s="8"/>
      <c r="AJB8" s="8"/>
      <c r="AJC8" s="8"/>
      <c r="AJD8" s="8"/>
      <c r="AJE8" s="8"/>
      <c r="AJF8" s="8"/>
      <c r="AJG8" s="8"/>
      <c r="AJH8" s="8"/>
      <c r="AJI8" s="8"/>
      <c r="AJJ8" s="8"/>
      <c r="AJK8" s="8"/>
      <c r="AJL8" s="8"/>
      <c r="AJM8" s="8"/>
      <c r="AJN8" s="8"/>
      <c r="AJO8" s="8"/>
      <c r="AJP8" s="8"/>
      <c r="AJQ8" s="8"/>
      <c r="AJR8" s="8"/>
      <c r="AJS8" s="8"/>
      <c r="AJT8" s="8"/>
      <c r="AJU8" s="8"/>
      <c r="AJV8" s="8"/>
      <c r="AJW8" s="8"/>
      <c r="AJX8" s="8"/>
      <c r="AJY8" s="8"/>
      <c r="AJZ8" s="8"/>
      <c r="AKA8" s="8"/>
      <c r="AKB8" s="8"/>
      <c r="AKC8" s="8"/>
      <c r="AKD8" s="8"/>
      <c r="AKE8" s="8"/>
      <c r="AKF8" s="8"/>
      <c r="AKG8" s="8"/>
      <c r="AKH8" s="8"/>
      <c r="AKI8" s="8"/>
      <c r="AKJ8" s="8"/>
      <c r="AKK8" s="8"/>
      <c r="AKL8" s="8"/>
      <c r="AKM8" s="8"/>
      <c r="AKN8" s="8"/>
      <c r="AKO8" s="8"/>
      <c r="AKP8" s="8"/>
      <c r="AKQ8" s="8"/>
      <c r="AKR8" s="8"/>
      <c r="AKS8" s="8"/>
      <c r="AKT8" s="8"/>
      <c r="AKU8" s="8"/>
      <c r="AKV8" s="8"/>
      <c r="AKW8" s="8"/>
      <c r="AKX8" s="8"/>
      <c r="AKY8" s="8"/>
      <c r="AKZ8" s="8"/>
      <c r="ALA8" s="8"/>
      <c r="ALB8" s="8"/>
      <c r="ALC8" s="8"/>
      <c r="ALD8" s="8"/>
      <c r="ALE8" s="8"/>
      <c r="ALF8" s="8"/>
      <c r="ALG8" s="8"/>
      <c r="ALH8" s="8"/>
      <c r="ALI8" s="8"/>
      <c r="ALJ8" s="8"/>
      <c r="ALK8" s="8"/>
      <c r="ALL8" s="8"/>
      <c r="ALM8" s="8"/>
      <c r="ALN8" s="8"/>
      <c r="ALO8" s="8"/>
      <c r="ALP8" s="8"/>
      <c r="ALQ8" s="8"/>
      <c r="ALR8" s="8"/>
      <c r="ALS8" s="8"/>
      <c r="ALT8" s="8"/>
      <c r="ALU8" s="8"/>
      <c r="ALV8" s="8"/>
      <c r="ALW8" s="8"/>
      <c r="ALX8" s="8"/>
      <c r="ALY8" s="8"/>
      <c r="ALZ8" s="8"/>
      <c r="AMA8" s="8"/>
      <c r="AMB8" s="8"/>
      <c r="AMC8" s="8"/>
      <c r="AMD8" s="8"/>
      <c r="AME8" s="8"/>
      <c r="AMF8" s="8"/>
      <c r="AMG8" s="8"/>
      <c r="AMH8" s="8"/>
      <c r="AMI8" s="8"/>
      <c r="AMJ8" s="8"/>
      <c r="AMK8" s="8"/>
      <c r="AML8" s="8"/>
      <c r="AMM8" s="8"/>
      <c r="AMN8" s="8"/>
      <c r="AMO8" s="8"/>
      <c r="AMP8" s="8"/>
      <c r="AMQ8" s="8"/>
      <c r="AMR8" s="8"/>
      <c r="AMS8" s="8"/>
      <c r="AMT8" s="8"/>
      <c r="AMU8" s="8"/>
      <c r="AMV8" s="8"/>
      <c r="AMW8" s="8"/>
      <c r="AMX8" s="8"/>
      <c r="AMY8" s="8"/>
      <c r="AMZ8" s="8"/>
      <c r="ANA8" s="8"/>
      <c r="ANB8" s="8"/>
      <c r="ANC8" s="8"/>
      <c r="AND8" s="8"/>
      <c r="ANE8" s="8"/>
      <c r="ANF8" s="8"/>
      <c r="ANG8" s="8"/>
      <c r="ANH8" s="8"/>
      <c r="ANI8" s="8"/>
      <c r="ANJ8" s="8"/>
      <c r="ANK8" s="8"/>
      <c r="ANL8" s="8"/>
      <c r="ANM8" s="8"/>
      <c r="ANN8" s="8"/>
      <c r="ANO8" s="8"/>
      <c r="ANP8" s="8"/>
      <c r="ANQ8" s="8"/>
      <c r="ANR8" s="8"/>
      <c r="ANS8" s="8"/>
      <c r="ANT8" s="8"/>
      <c r="ANU8" s="8"/>
      <c r="ANV8" s="8"/>
      <c r="ANW8" s="8"/>
      <c r="ANX8" s="8"/>
      <c r="ANY8" s="8"/>
      <c r="ANZ8" s="8"/>
      <c r="AOA8" s="8"/>
    </row>
    <row r="9" spans="1:1067" s="2" customFormat="1" ht="58.5" customHeight="1">
      <c r="A9" s="530" t="s">
        <v>23</v>
      </c>
      <c r="B9" s="27" t="s">
        <v>55</v>
      </c>
      <c r="C9" s="27" t="s">
        <v>49</v>
      </c>
      <c r="D9" s="24" t="s">
        <v>13</v>
      </c>
      <c r="E9" s="22" t="s">
        <v>98</v>
      </c>
      <c r="F9" s="38"/>
      <c r="G9" s="6" t="s">
        <v>533</v>
      </c>
      <c r="H9" s="6" t="s">
        <v>534</v>
      </c>
      <c r="I9" s="424">
        <v>0.5</v>
      </c>
      <c r="J9" s="425" t="s">
        <v>535</v>
      </c>
      <c r="K9" s="506" t="s">
        <v>509</v>
      </c>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c r="VV9" s="8"/>
      <c r="VW9" s="8"/>
      <c r="VX9" s="8"/>
      <c r="VY9" s="8"/>
      <c r="VZ9" s="8"/>
      <c r="WA9" s="8"/>
      <c r="WB9" s="8"/>
      <c r="WC9" s="8"/>
      <c r="WD9" s="8"/>
      <c r="WE9" s="8"/>
      <c r="WF9" s="8"/>
      <c r="WG9" s="8"/>
      <c r="WH9" s="8"/>
      <c r="WI9" s="8"/>
      <c r="WJ9" s="8"/>
      <c r="WK9" s="8"/>
      <c r="WL9" s="8"/>
      <c r="WM9" s="8"/>
      <c r="WN9" s="8"/>
      <c r="WO9" s="8"/>
      <c r="WP9" s="8"/>
      <c r="WQ9" s="8"/>
      <c r="WR9" s="8"/>
      <c r="WS9" s="8"/>
      <c r="WT9" s="8"/>
      <c r="WU9" s="8"/>
      <c r="WV9" s="8"/>
      <c r="WW9" s="8"/>
      <c r="WX9" s="8"/>
      <c r="WY9" s="8"/>
      <c r="WZ9" s="8"/>
      <c r="XA9" s="8"/>
      <c r="XB9" s="8"/>
      <c r="XC9" s="8"/>
      <c r="XD9" s="8"/>
      <c r="XE9" s="8"/>
      <c r="XF9" s="8"/>
      <c r="XG9" s="8"/>
      <c r="XH9" s="8"/>
      <c r="XI9" s="8"/>
      <c r="XJ9" s="8"/>
      <c r="XK9" s="8"/>
      <c r="XL9" s="8"/>
      <c r="XM9" s="8"/>
      <c r="XN9" s="8"/>
      <c r="XO9" s="8"/>
      <c r="XP9" s="8"/>
      <c r="XQ9" s="8"/>
      <c r="XR9" s="8"/>
      <c r="XS9" s="8"/>
      <c r="XT9" s="8"/>
      <c r="XU9" s="8"/>
      <c r="XV9" s="8"/>
      <c r="XW9" s="8"/>
      <c r="XX9" s="8"/>
      <c r="XY9" s="8"/>
      <c r="XZ9" s="8"/>
      <c r="YA9" s="8"/>
      <c r="YB9" s="8"/>
      <c r="YC9" s="8"/>
      <c r="YD9" s="8"/>
      <c r="YE9" s="8"/>
      <c r="YF9" s="8"/>
      <c r="YG9" s="8"/>
      <c r="YH9" s="8"/>
      <c r="YI9" s="8"/>
      <c r="YJ9" s="8"/>
      <c r="YK9" s="8"/>
      <c r="YL9" s="8"/>
      <c r="YM9" s="8"/>
      <c r="YN9" s="8"/>
      <c r="YO9" s="8"/>
      <c r="YP9" s="8"/>
      <c r="YQ9" s="8"/>
      <c r="YR9" s="8"/>
      <c r="YS9" s="8"/>
      <c r="YT9" s="8"/>
      <c r="YU9" s="8"/>
      <c r="YV9" s="8"/>
      <c r="YW9" s="8"/>
      <c r="YX9" s="8"/>
      <c r="YY9" s="8"/>
      <c r="YZ9" s="8"/>
      <c r="ZA9" s="8"/>
      <c r="ZB9" s="8"/>
      <c r="ZC9" s="8"/>
      <c r="ZD9" s="8"/>
      <c r="ZE9" s="8"/>
      <c r="ZF9" s="8"/>
      <c r="ZG9" s="8"/>
      <c r="ZH9" s="8"/>
      <c r="ZI9" s="8"/>
      <c r="ZJ9" s="8"/>
      <c r="ZK9" s="8"/>
      <c r="ZL9" s="8"/>
      <c r="ZM9" s="8"/>
      <c r="ZN9" s="8"/>
      <c r="ZO9" s="8"/>
      <c r="ZP9" s="8"/>
      <c r="ZQ9" s="8"/>
      <c r="ZR9" s="8"/>
      <c r="ZS9" s="8"/>
      <c r="ZT9" s="8"/>
      <c r="ZU9" s="8"/>
      <c r="ZV9" s="8"/>
      <c r="ZW9" s="8"/>
      <c r="ZX9" s="8"/>
      <c r="ZY9" s="8"/>
      <c r="ZZ9" s="8"/>
      <c r="AAA9" s="8"/>
      <c r="AAB9" s="8"/>
      <c r="AAC9" s="8"/>
      <c r="AAD9" s="8"/>
      <c r="AAE9" s="8"/>
      <c r="AAF9" s="8"/>
      <c r="AAG9" s="8"/>
      <c r="AAH9" s="8"/>
      <c r="AAI9" s="8"/>
      <c r="AAJ9" s="8"/>
      <c r="AAK9" s="8"/>
      <c r="AAL9" s="8"/>
      <c r="AAM9" s="8"/>
      <c r="AAN9" s="8"/>
      <c r="AAO9" s="8"/>
      <c r="AAP9" s="8"/>
      <c r="AAQ9" s="8"/>
      <c r="AAR9" s="8"/>
      <c r="AAS9" s="8"/>
      <c r="AAT9" s="8"/>
      <c r="AAU9" s="8"/>
      <c r="AAV9" s="8"/>
      <c r="AAW9" s="8"/>
      <c r="AAX9" s="8"/>
      <c r="AAY9" s="8"/>
      <c r="AAZ9" s="8"/>
      <c r="ABA9" s="8"/>
      <c r="ABB9" s="8"/>
      <c r="ABC9" s="8"/>
      <c r="ABD9" s="8"/>
      <c r="ABE9" s="8"/>
      <c r="ABF9" s="8"/>
      <c r="ABG9" s="8"/>
      <c r="ABH9" s="8"/>
      <c r="ABI9" s="8"/>
      <c r="ABJ9" s="8"/>
      <c r="ABK9" s="8"/>
      <c r="ABL9" s="8"/>
      <c r="ABM9" s="8"/>
      <c r="ABN9" s="8"/>
      <c r="ABO9" s="8"/>
      <c r="ABP9" s="8"/>
      <c r="ABQ9" s="8"/>
      <c r="ABR9" s="8"/>
      <c r="ABS9" s="8"/>
      <c r="ABT9" s="8"/>
      <c r="ABU9" s="8"/>
      <c r="ABV9" s="8"/>
      <c r="ABW9" s="8"/>
      <c r="ABX9" s="8"/>
      <c r="ABY9" s="8"/>
      <c r="ABZ9" s="8"/>
      <c r="ACA9" s="8"/>
      <c r="ACB9" s="8"/>
      <c r="ACC9" s="8"/>
      <c r="ACD9" s="8"/>
      <c r="ACE9" s="8"/>
      <c r="ACF9" s="8"/>
      <c r="ACG9" s="8"/>
      <c r="ACH9" s="8"/>
      <c r="ACI9" s="8"/>
      <c r="ACJ9" s="8"/>
      <c r="ACK9" s="8"/>
      <c r="ACL9" s="8"/>
      <c r="ACM9" s="8"/>
      <c r="ACN9" s="8"/>
      <c r="ACO9" s="8"/>
      <c r="ACP9" s="8"/>
      <c r="ACQ9" s="8"/>
      <c r="ACR9" s="8"/>
      <c r="ACS9" s="8"/>
      <c r="ACT9" s="8"/>
      <c r="ACU9" s="8"/>
      <c r="ACV9" s="8"/>
      <c r="ACW9" s="8"/>
      <c r="ACX9" s="8"/>
      <c r="ACY9" s="8"/>
      <c r="ACZ9" s="8"/>
      <c r="ADA9" s="8"/>
      <c r="ADB9" s="8"/>
      <c r="ADC9" s="8"/>
      <c r="ADD9" s="8"/>
      <c r="ADE9" s="8"/>
      <c r="ADF9" s="8"/>
      <c r="ADG9" s="8"/>
      <c r="ADH9" s="8"/>
      <c r="ADI9" s="8"/>
      <c r="ADJ9" s="8"/>
      <c r="ADK9" s="8"/>
      <c r="ADL9" s="8"/>
      <c r="ADM9" s="8"/>
      <c r="ADN9" s="8"/>
      <c r="ADO9" s="8"/>
      <c r="ADP9" s="8"/>
      <c r="ADQ9" s="8"/>
      <c r="ADR9" s="8"/>
      <c r="ADS9" s="8"/>
      <c r="ADT9" s="8"/>
      <c r="ADU9" s="8"/>
      <c r="ADV9" s="8"/>
      <c r="ADW9" s="8"/>
      <c r="ADX9" s="8"/>
      <c r="ADY9" s="8"/>
      <c r="ADZ9" s="8"/>
      <c r="AEA9" s="8"/>
      <c r="AEB9" s="8"/>
      <c r="AEC9" s="8"/>
      <c r="AED9" s="8"/>
      <c r="AEE9" s="8"/>
      <c r="AEF9" s="8"/>
      <c r="AEG9" s="8"/>
      <c r="AEH9" s="8"/>
      <c r="AEI9" s="8"/>
      <c r="AEJ9" s="8"/>
      <c r="AEK9" s="8"/>
      <c r="AEL9" s="8"/>
      <c r="AEM9" s="8"/>
      <c r="AEN9" s="8"/>
      <c r="AEO9" s="8"/>
      <c r="AEP9" s="8"/>
      <c r="AEQ9" s="8"/>
      <c r="AER9" s="8"/>
      <c r="AES9" s="8"/>
      <c r="AET9" s="8"/>
      <c r="AEU9" s="8"/>
      <c r="AEV9" s="8"/>
      <c r="AEW9" s="8"/>
      <c r="AEX9" s="8"/>
      <c r="AEY9" s="8"/>
      <c r="AEZ9" s="8"/>
      <c r="AFA9" s="8"/>
      <c r="AFB9" s="8"/>
      <c r="AFC9" s="8"/>
      <c r="AFD9" s="8"/>
      <c r="AFE9" s="8"/>
      <c r="AFF9" s="8"/>
      <c r="AFG9" s="8"/>
      <c r="AFH9" s="8"/>
      <c r="AFI9" s="8"/>
      <c r="AFJ9" s="8"/>
      <c r="AFK9" s="8"/>
      <c r="AFL9" s="8"/>
      <c r="AFM9" s="8"/>
      <c r="AFN9" s="8"/>
      <c r="AFO9" s="8"/>
      <c r="AFP9" s="8"/>
      <c r="AFQ9" s="8"/>
      <c r="AFR9" s="8"/>
      <c r="AFS9" s="8"/>
      <c r="AFT9" s="8"/>
      <c r="AFU9" s="8"/>
      <c r="AFV9" s="8"/>
      <c r="AFW9" s="8"/>
      <c r="AFX9" s="8"/>
      <c r="AFY9" s="8"/>
      <c r="AFZ9" s="8"/>
      <c r="AGA9" s="8"/>
      <c r="AGB9" s="8"/>
      <c r="AGC9" s="8"/>
      <c r="AGD9" s="8"/>
      <c r="AGE9" s="8"/>
      <c r="AGF9" s="8"/>
      <c r="AGG9" s="8"/>
      <c r="AGH9" s="8"/>
      <c r="AGI9" s="8"/>
      <c r="AGJ9" s="8"/>
      <c r="AGK9" s="8"/>
      <c r="AGL9" s="8"/>
      <c r="AGM9" s="8"/>
      <c r="AGN9" s="8"/>
      <c r="AGO9" s="8"/>
      <c r="AGP9" s="8"/>
      <c r="AGQ9" s="8"/>
      <c r="AGR9" s="8"/>
      <c r="AGS9" s="8"/>
      <c r="AGT9" s="8"/>
      <c r="AGU9" s="8"/>
      <c r="AGV9" s="8"/>
      <c r="AGW9" s="8"/>
      <c r="AGX9" s="8"/>
      <c r="AGY9" s="8"/>
      <c r="AGZ9" s="8"/>
      <c r="AHA9" s="8"/>
      <c r="AHB9" s="8"/>
      <c r="AHC9" s="8"/>
      <c r="AHD9" s="8"/>
      <c r="AHE9" s="8"/>
      <c r="AHF9" s="8"/>
      <c r="AHG9" s="8"/>
      <c r="AHH9" s="8"/>
      <c r="AHI9" s="8"/>
      <c r="AHJ9" s="8"/>
      <c r="AHK9" s="8"/>
      <c r="AHL9" s="8"/>
      <c r="AHM9" s="8"/>
      <c r="AHN9" s="8"/>
      <c r="AHO9" s="8"/>
      <c r="AHP9" s="8"/>
      <c r="AHQ9" s="8"/>
      <c r="AHR9" s="8"/>
      <c r="AHS9" s="8"/>
      <c r="AHT9" s="8"/>
      <c r="AHU9" s="8"/>
      <c r="AHV9" s="8"/>
      <c r="AHW9" s="8"/>
      <c r="AHX9" s="8"/>
      <c r="AHY9" s="8"/>
      <c r="AHZ9" s="8"/>
      <c r="AIA9" s="8"/>
      <c r="AIB9" s="8"/>
      <c r="AIC9" s="8"/>
      <c r="AID9" s="8"/>
      <c r="AIE9" s="8"/>
      <c r="AIF9" s="8"/>
      <c r="AIG9" s="8"/>
      <c r="AIH9" s="8"/>
      <c r="AII9" s="8"/>
      <c r="AIJ9" s="8"/>
      <c r="AIK9" s="8"/>
      <c r="AIL9" s="8"/>
      <c r="AIM9" s="8"/>
      <c r="AIN9" s="8"/>
      <c r="AIO9" s="8"/>
      <c r="AIP9" s="8"/>
      <c r="AIQ9" s="8"/>
      <c r="AIR9" s="8"/>
      <c r="AIS9" s="8"/>
      <c r="AIT9" s="8"/>
      <c r="AIU9" s="8"/>
      <c r="AIV9" s="8"/>
      <c r="AIW9" s="8"/>
      <c r="AIX9" s="8"/>
      <c r="AIY9" s="8"/>
      <c r="AIZ9" s="8"/>
      <c r="AJA9" s="8"/>
      <c r="AJB9" s="8"/>
      <c r="AJC9" s="8"/>
      <c r="AJD9" s="8"/>
      <c r="AJE9" s="8"/>
      <c r="AJF9" s="8"/>
      <c r="AJG9" s="8"/>
      <c r="AJH9" s="8"/>
      <c r="AJI9" s="8"/>
      <c r="AJJ9" s="8"/>
      <c r="AJK9" s="8"/>
      <c r="AJL9" s="8"/>
      <c r="AJM9" s="8"/>
      <c r="AJN9" s="8"/>
      <c r="AJO9" s="8"/>
      <c r="AJP9" s="8"/>
      <c r="AJQ9" s="8"/>
      <c r="AJR9" s="8"/>
      <c r="AJS9" s="8"/>
      <c r="AJT9" s="8"/>
      <c r="AJU9" s="8"/>
      <c r="AJV9" s="8"/>
      <c r="AJW9" s="8"/>
      <c r="AJX9" s="8"/>
      <c r="AJY9" s="8"/>
      <c r="AJZ9" s="8"/>
      <c r="AKA9" s="8"/>
      <c r="AKB9" s="8"/>
      <c r="AKC9" s="8"/>
      <c r="AKD9" s="8"/>
      <c r="AKE9" s="8"/>
      <c r="AKF9" s="8"/>
      <c r="AKG9" s="8"/>
      <c r="AKH9" s="8"/>
      <c r="AKI9" s="8"/>
      <c r="AKJ9" s="8"/>
      <c r="AKK9" s="8"/>
      <c r="AKL9" s="8"/>
      <c r="AKM9" s="8"/>
      <c r="AKN9" s="8"/>
      <c r="AKO9" s="8"/>
      <c r="AKP9" s="8"/>
      <c r="AKQ9" s="8"/>
      <c r="AKR9" s="8"/>
      <c r="AKS9" s="8"/>
      <c r="AKT9" s="8"/>
      <c r="AKU9" s="8"/>
      <c r="AKV9" s="8"/>
      <c r="AKW9" s="8"/>
      <c r="AKX9" s="8"/>
      <c r="AKY9" s="8"/>
      <c r="AKZ9" s="8"/>
      <c r="ALA9" s="8"/>
      <c r="ALB9" s="8"/>
      <c r="ALC9" s="8"/>
      <c r="ALD9" s="8"/>
      <c r="ALE9" s="8"/>
      <c r="ALF9" s="8"/>
      <c r="ALG9" s="8"/>
      <c r="ALH9" s="8"/>
      <c r="ALI9" s="8"/>
      <c r="ALJ9" s="8"/>
      <c r="ALK9" s="8"/>
      <c r="ALL9" s="8"/>
      <c r="ALM9" s="8"/>
      <c r="ALN9" s="8"/>
      <c r="ALO9" s="8"/>
      <c r="ALP9" s="8"/>
      <c r="ALQ9" s="8"/>
      <c r="ALR9" s="8"/>
      <c r="ALS9" s="8"/>
      <c r="ALT9" s="8"/>
      <c r="ALU9" s="8"/>
      <c r="ALV9" s="8"/>
      <c r="ALW9" s="8"/>
      <c r="ALX9" s="8"/>
      <c r="ALY9" s="8"/>
      <c r="ALZ9" s="8"/>
      <c r="AMA9" s="8"/>
      <c r="AMB9" s="8"/>
      <c r="AMC9" s="8"/>
      <c r="AMD9" s="8"/>
      <c r="AME9" s="8"/>
      <c r="AMF9" s="8"/>
      <c r="AMG9" s="8"/>
      <c r="AMH9" s="8"/>
      <c r="AMI9" s="8"/>
      <c r="AMJ9" s="8"/>
      <c r="AMK9" s="8"/>
      <c r="AML9" s="8"/>
      <c r="AMM9" s="8"/>
      <c r="AMN9" s="8"/>
      <c r="AMO9" s="8"/>
      <c r="AMP9" s="8"/>
      <c r="AMQ9" s="8"/>
      <c r="AMR9" s="8"/>
      <c r="AMS9" s="8"/>
      <c r="AMT9" s="8"/>
      <c r="AMU9" s="8"/>
      <c r="AMV9" s="8"/>
      <c r="AMW9" s="8"/>
      <c r="AMX9" s="8"/>
      <c r="AMY9" s="8"/>
      <c r="AMZ9" s="8"/>
      <c r="ANA9" s="8"/>
      <c r="ANB9" s="8"/>
      <c r="ANC9" s="8"/>
      <c r="AND9" s="8"/>
      <c r="ANE9" s="8"/>
      <c r="ANF9" s="8"/>
      <c r="ANG9" s="8"/>
      <c r="ANH9" s="8"/>
      <c r="ANI9" s="8"/>
      <c r="ANJ9" s="8"/>
      <c r="ANK9" s="8"/>
      <c r="ANL9" s="8"/>
      <c r="ANM9" s="8"/>
      <c r="ANN9" s="8"/>
      <c r="ANO9" s="8"/>
      <c r="ANP9" s="8"/>
      <c r="ANQ9" s="8"/>
      <c r="ANR9" s="8"/>
      <c r="ANS9" s="8"/>
      <c r="ANT9" s="8"/>
      <c r="ANU9" s="8"/>
      <c r="ANV9" s="8"/>
      <c r="ANW9" s="8"/>
      <c r="ANX9" s="8"/>
      <c r="ANY9" s="8"/>
      <c r="ANZ9" s="8"/>
      <c r="AOA9" s="8"/>
    </row>
    <row r="10" spans="1:1067" s="2" customFormat="1" ht="68.25" customHeight="1">
      <c r="A10" s="531"/>
      <c r="B10" s="27" t="s">
        <v>60</v>
      </c>
      <c r="C10" s="27" t="s">
        <v>61</v>
      </c>
      <c r="D10" s="27" t="s">
        <v>14</v>
      </c>
      <c r="E10" s="22" t="s">
        <v>88</v>
      </c>
      <c r="F10" s="39"/>
      <c r="G10" s="6" t="s">
        <v>536</v>
      </c>
      <c r="H10" s="426" t="s">
        <v>194</v>
      </c>
      <c r="I10" s="426" t="s">
        <v>194</v>
      </c>
      <c r="J10" s="426" t="s">
        <v>194</v>
      </c>
      <c r="K10" s="507" t="s">
        <v>194</v>
      </c>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c r="VV10" s="8"/>
      <c r="VW10" s="8"/>
      <c r="VX10" s="8"/>
      <c r="VY10" s="8"/>
      <c r="VZ10" s="8"/>
      <c r="WA10" s="8"/>
      <c r="WB10" s="8"/>
      <c r="WC10" s="8"/>
      <c r="WD10" s="8"/>
      <c r="WE10" s="8"/>
      <c r="WF10" s="8"/>
      <c r="WG10" s="8"/>
      <c r="WH10" s="8"/>
      <c r="WI10" s="8"/>
      <c r="WJ10" s="8"/>
      <c r="WK10" s="8"/>
      <c r="WL10" s="8"/>
      <c r="WM10" s="8"/>
      <c r="WN10" s="8"/>
      <c r="WO10" s="8"/>
      <c r="WP10" s="8"/>
      <c r="WQ10" s="8"/>
      <c r="WR10" s="8"/>
      <c r="WS10" s="8"/>
      <c r="WT10" s="8"/>
      <c r="WU10" s="8"/>
      <c r="WV10" s="8"/>
      <c r="WW10" s="8"/>
      <c r="WX10" s="8"/>
      <c r="WY10" s="8"/>
      <c r="WZ10" s="8"/>
      <c r="XA10" s="8"/>
      <c r="XB10" s="8"/>
      <c r="XC10" s="8"/>
      <c r="XD10" s="8"/>
      <c r="XE10" s="8"/>
      <c r="XF10" s="8"/>
      <c r="XG10" s="8"/>
      <c r="XH10" s="8"/>
      <c r="XI10" s="8"/>
      <c r="XJ10" s="8"/>
      <c r="XK10" s="8"/>
      <c r="XL10" s="8"/>
      <c r="XM10" s="8"/>
      <c r="XN10" s="8"/>
      <c r="XO10" s="8"/>
      <c r="XP10" s="8"/>
      <c r="XQ10" s="8"/>
      <c r="XR10" s="8"/>
      <c r="XS10" s="8"/>
      <c r="XT10" s="8"/>
      <c r="XU10" s="8"/>
      <c r="XV10" s="8"/>
      <c r="XW10" s="8"/>
      <c r="XX10" s="8"/>
      <c r="XY10" s="8"/>
      <c r="XZ10" s="8"/>
      <c r="YA10" s="8"/>
      <c r="YB10" s="8"/>
      <c r="YC10" s="8"/>
      <c r="YD10" s="8"/>
      <c r="YE10" s="8"/>
      <c r="YF10" s="8"/>
      <c r="YG10" s="8"/>
      <c r="YH10" s="8"/>
      <c r="YI10" s="8"/>
      <c r="YJ10" s="8"/>
      <c r="YK10" s="8"/>
      <c r="YL10" s="8"/>
      <c r="YM10" s="8"/>
      <c r="YN10" s="8"/>
      <c r="YO10" s="8"/>
      <c r="YP10" s="8"/>
      <c r="YQ10" s="8"/>
      <c r="YR10" s="8"/>
      <c r="YS10" s="8"/>
      <c r="YT10" s="8"/>
      <c r="YU10" s="8"/>
      <c r="YV10" s="8"/>
      <c r="YW10" s="8"/>
      <c r="YX10" s="8"/>
      <c r="YY10" s="8"/>
      <c r="YZ10" s="8"/>
      <c r="ZA10" s="8"/>
      <c r="ZB10" s="8"/>
      <c r="ZC10" s="8"/>
      <c r="ZD10" s="8"/>
      <c r="ZE10" s="8"/>
      <c r="ZF10" s="8"/>
      <c r="ZG10" s="8"/>
      <c r="ZH10" s="8"/>
      <c r="ZI10" s="8"/>
      <c r="ZJ10" s="8"/>
      <c r="ZK10" s="8"/>
      <c r="ZL10" s="8"/>
      <c r="ZM10" s="8"/>
      <c r="ZN10" s="8"/>
      <c r="ZO10" s="8"/>
      <c r="ZP10" s="8"/>
      <c r="ZQ10" s="8"/>
      <c r="ZR10" s="8"/>
      <c r="ZS10" s="8"/>
      <c r="ZT10" s="8"/>
      <c r="ZU10" s="8"/>
      <c r="ZV10" s="8"/>
      <c r="ZW10" s="8"/>
      <c r="ZX10" s="8"/>
      <c r="ZY10" s="8"/>
      <c r="ZZ10" s="8"/>
      <c r="AAA10" s="8"/>
      <c r="AAB10" s="8"/>
      <c r="AAC10" s="8"/>
      <c r="AAD10" s="8"/>
      <c r="AAE10" s="8"/>
      <c r="AAF10" s="8"/>
      <c r="AAG10" s="8"/>
      <c r="AAH10" s="8"/>
      <c r="AAI10" s="8"/>
      <c r="AAJ10" s="8"/>
      <c r="AAK10" s="8"/>
      <c r="AAL10" s="8"/>
      <c r="AAM10" s="8"/>
      <c r="AAN10" s="8"/>
      <c r="AAO10" s="8"/>
      <c r="AAP10" s="8"/>
      <c r="AAQ10" s="8"/>
      <c r="AAR10" s="8"/>
      <c r="AAS10" s="8"/>
      <c r="AAT10" s="8"/>
      <c r="AAU10" s="8"/>
      <c r="AAV10" s="8"/>
      <c r="AAW10" s="8"/>
      <c r="AAX10" s="8"/>
      <c r="AAY10" s="8"/>
      <c r="AAZ10" s="8"/>
      <c r="ABA10" s="8"/>
      <c r="ABB10" s="8"/>
      <c r="ABC10" s="8"/>
      <c r="ABD10" s="8"/>
      <c r="ABE10" s="8"/>
      <c r="ABF10" s="8"/>
      <c r="ABG10" s="8"/>
      <c r="ABH10" s="8"/>
      <c r="ABI10" s="8"/>
      <c r="ABJ10" s="8"/>
      <c r="ABK10" s="8"/>
      <c r="ABL10" s="8"/>
      <c r="ABM10" s="8"/>
      <c r="ABN10" s="8"/>
      <c r="ABO10" s="8"/>
      <c r="ABP10" s="8"/>
      <c r="ABQ10" s="8"/>
      <c r="ABR10" s="8"/>
      <c r="ABS10" s="8"/>
      <c r="ABT10" s="8"/>
      <c r="ABU10" s="8"/>
      <c r="ABV10" s="8"/>
      <c r="ABW10" s="8"/>
      <c r="ABX10" s="8"/>
      <c r="ABY10" s="8"/>
      <c r="ABZ10" s="8"/>
      <c r="ACA10" s="8"/>
      <c r="ACB10" s="8"/>
      <c r="ACC10" s="8"/>
      <c r="ACD10" s="8"/>
      <c r="ACE10" s="8"/>
      <c r="ACF10" s="8"/>
      <c r="ACG10" s="8"/>
      <c r="ACH10" s="8"/>
      <c r="ACI10" s="8"/>
      <c r="ACJ10" s="8"/>
      <c r="ACK10" s="8"/>
      <c r="ACL10" s="8"/>
      <c r="ACM10" s="8"/>
      <c r="ACN10" s="8"/>
      <c r="ACO10" s="8"/>
      <c r="ACP10" s="8"/>
      <c r="ACQ10" s="8"/>
      <c r="ACR10" s="8"/>
      <c r="ACS10" s="8"/>
      <c r="ACT10" s="8"/>
      <c r="ACU10" s="8"/>
      <c r="ACV10" s="8"/>
      <c r="ACW10" s="8"/>
      <c r="ACX10" s="8"/>
      <c r="ACY10" s="8"/>
      <c r="ACZ10" s="8"/>
      <c r="ADA10" s="8"/>
      <c r="ADB10" s="8"/>
      <c r="ADC10" s="8"/>
      <c r="ADD10" s="8"/>
      <c r="ADE10" s="8"/>
      <c r="ADF10" s="8"/>
      <c r="ADG10" s="8"/>
      <c r="ADH10" s="8"/>
      <c r="ADI10" s="8"/>
      <c r="ADJ10" s="8"/>
      <c r="ADK10" s="8"/>
      <c r="ADL10" s="8"/>
      <c r="ADM10" s="8"/>
      <c r="ADN10" s="8"/>
      <c r="ADO10" s="8"/>
      <c r="ADP10" s="8"/>
      <c r="ADQ10" s="8"/>
      <c r="ADR10" s="8"/>
      <c r="ADS10" s="8"/>
      <c r="ADT10" s="8"/>
      <c r="ADU10" s="8"/>
      <c r="ADV10" s="8"/>
      <c r="ADW10" s="8"/>
      <c r="ADX10" s="8"/>
      <c r="ADY10" s="8"/>
      <c r="ADZ10" s="8"/>
      <c r="AEA10" s="8"/>
      <c r="AEB10" s="8"/>
      <c r="AEC10" s="8"/>
      <c r="AED10" s="8"/>
      <c r="AEE10" s="8"/>
      <c r="AEF10" s="8"/>
      <c r="AEG10" s="8"/>
      <c r="AEH10" s="8"/>
      <c r="AEI10" s="8"/>
      <c r="AEJ10" s="8"/>
      <c r="AEK10" s="8"/>
      <c r="AEL10" s="8"/>
      <c r="AEM10" s="8"/>
      <c r="AEN10" s="8"/>
      <c r="AEO10" s="8"/>
      <c r="AEP10" s="8"/>
      <c r="AEQ10" s="8"/>
      <c r="AER10" s="8"/>
      <c r="AES10" s="8"/>
      <c r="AET10" s="8"/>
      <c r="AEU10" s="8"/>
      <c r="AEV10" s="8"/>
      <c r="AEW10" s="8"/>
      <c r="AEX10" s="8"/>
      <c r="AEY10" s="8"/>
      <c r="AEZ10" s="8"/>
      <c r="AFA10" s="8"/>
      <c r="AFB10" s="8"/>
      <c r="AFC10" s="8"/>
      <c r="AFD10" s="8"/>
      <c r="AFE10" s="8"/>
      <c r="AFF10" s="8"/>
      <c r="AFG10" s="8"/>
      <c r="AFH10" s="8"/>
      <c r="AFI10" s="8"/>
      <c r="AFJ10" s="8"/>
      <c r="AFK10" s="8"/>
      <c r="AFL10" s="8"/>
      <c r="AFM10" s="8"/>
      <c r="AFN10" s="8"/>
      <c r="AFO10" s="8"/>
      <c r="AFP10" s="8"/>
      <c r="AFQ10" s="8"/>
      <c r="AFR10" s="8"/>
      <c r="AFS10" s="8"/>
      <c r="AFT10" s="8"/>
      <c r="AFU10" s="8"/>
      <c r="AFV10" s="8"/>
      <c r="AFW10" s="8"/>
      <c r="AFX10" s="8"/>
      <c r="AFY10" s="8"/>
      <c r="AFZ10" s="8"/>
      <c r="AGA10" s="8"/>
      <c r="AGB10" s="8"/>
      <c r="AGC10" s="8"/>
      <c r="AGD10" s="8"/>
      <c r="AGE10" s="8"/>
      <c r="AGF10" s="8"/>
      <c r="AGG10" s="8"/>
      <c r="AGH10" s="8"/>
      <c r="AGI10" s="8"/>
      <c r="AGJ10" s="8"/>
      <c r="AGK10" s="8"/>
      <c r="AGL10" s="8"/>
      <c r="AGM10" s="8"/>
      <c r="AGN10" s="8"/>
      <c r="AGO10" s="8"/>
      <c r="AGP10" s="8"/>
      <c r="AGQ10" s="8"/>
      <c r="AGR10" s="8"/>
      <c r="AGS10" s="8"/>
      <c r="AGT10" s="8"/>
      <c r="AGU10" s="8"/>
      <c r="AGV10" s="8"/>
      <c r="AGW10" s="8"/>
      <c r="AGX10" s="8"/>
      <c r="AGY10" s="8"/>
      <c r="AGZ10" s="8"/>
      <c r="AHA10" s="8"/>
      <c r="AHB10" s="8"/>
      <c r="AHC10" s="8"/>
      <c r="AHD10" s="8"/>
      <c r="AHE10" s="8"/>
      <c r="AHF10" s="8"/>
      <c r="AHG10" s="8"/>
      <c r="AHH10" s="8"/>
      <c r="AHI10" s="8"/>
      <c r="AHJ10" s="8"/>
      <c r="AHK10" s="8"/>
      <c r="AHL10" s="8"/>
      <c r="AHM10" s="8"/>
      <c r="AHN10" s="8"/>
      <c r="AHO10" s="8"/>
      <c r="AHP10" s="8"/>
      <c r="AHQ10" s="8"/>
      <c r="AHR10" s="8"/>
      <c r="AHS10" s="8"/>
      <c r="AHT10" s="8"/>
      <c r="AHU10" s="8"/>
      <c r="AHV10" s="8"/>
      <c r="AHW10" s="8"/>
      <c r="AHX10" s="8"/>
      <c r="AHY10" s="8"/>
      <c r="AHZ10" s="8"/>
      <c r="AIA10" s="8"/>
      <c r="AIB10" s="8"/>
      <c r="AIC10" s="8"/>
      <c r="AID10" s="8"/>
      <c r="AIE10" s="8"/>
      <c r="AIF10" s="8"/>
      <c r="AIG10" s="8"/>
      <c r="AIH10" s="8"/>
      <c r="AII10" s="8"/>
      <c r="AIJ10" s="8"/>
      <c r="AIK10" s="8"/>
      <c r="AIL10" s="8"/>
      <c r="AIM10" s="8"/>
      <c r="AIN10" s="8"/>
      <c r="AIO10" s="8"/>
      <c r="AIP10" s="8"/>
      <c r="AIQ10" s="8"/>
      <c r="AIR10" s="8"/>
      <c r="AIS10" s="8"/>
      <c r="AIT10" s="8"/>
      <c r="AIU10" s="8"/>
      <c r="AIV10" s="8"/>
      <c r="AIW10" s="8"/>
      <c r="AIX10" s="8"/>
      <c r="AIY10" s="8"/>
      <c r="AIZ10" s="8"/>
      <c r="AJA10" s="8"/>
      <c r="AJB10" s="8"/>
      <c r="AJC10" s="8"/>
      <c r="AJD10" s="8"/>
      <c r="AJE10" s="8"/>
      <c r="AJF10" s="8"/>
      <c r="AJG10" s="8"/>
      <c r="AJH10" s="8"/>
      <c r="AJI10" s="8"/>
      <c r="AJJ10" s="8"/>
      <c r="AJK10" s="8"/>
      <c r="AJL10" s="8"/>
      <c r="AJM10" s="8"/>
      <c r="AJN10" s="8"/>
      <c r="AJO10" s="8"/>
      <c r="AJP10" s="8"/>
      <c r="AJQ10" s="8"/>
      <c r="AJR10" s="8"/>
      <c r="AJS10" s="8"/>
      <c r="AJT10" s="8"/>
      <c r="AJU10" s="8"/>
      <c r="AJV10" s="8"/>
      <c r="AJW10" s="8"/>
      <c r="AJX10" s="8"/>
      <c r="AJY10" s="8"/>
      <c r="AJZ10" s="8"/>
      <c r="AKA10" s="8"/>
      <c r="AKB10" s="8"/>
      <c r="AKC10" s="8"/>
      <c r="AKD10" s="8"/>
      <c r="AKE10" s="8"/>
      <c r="AKF10" s="8"/>
      <c r="AKG10" s="8"/>
      <c r="AKH10" s="8"/>
      <c r="AKI10" s="8"/>
      <c r="AKJ10" s="8"/>
      <c r="AKK10" s="8"/>
      <c r="AKL10" s="8"/>
      <c r="AKM10" s="8"/>
      <c r="AKN10" s="8"/>
      <c r="AKO10" s="8"/>
      <c r="AKP10" s="8"/>
      <c r="AKQ10" s="8"/>
      <c r="AKR10" s="8"/>
      <c r="AKS10" s="8"/>
      <c r="AKT10" s="8"/>
      <c r="AKU10" s="8"/>
      <c r="AKV10" s="8"/>
      <c r="AKW10" s="8"/>
      <c r="AKX10" s="8"/>
      <c r="AKY10" s="8"/>
      <c r="AKZ10" s="8"/>
      <c r="ALA10" s="8"/>
      <c r="ALB10" s="8"/>
      <c r="ALC10" s="8"/>
      <c r="ALD10" s="8"/>
      <c r="ALE10" s="8"/>
      <c r="ALF10" s="8"/>
      <c r="ALG10" s="8"/>
      <c r="ALH10" s="8"/>
      <c r="ALI10" s="8"/>
      <c r="ALJ10" s="8"/>
      <c r="ALK10" s="8"/>
      <c r="ALL10" s="8"/>
      <c r="ALM10" s="8"/>
      <c r="ALN10" s="8"/>
      <c r="ALO10" s="8"/>
      <c r="ALP10" s="8"/>
      <c r="ALQ10" s="8"/>
      <c r="ALR10" s="8"/>
      <c r="ALS10" s="8"/>
      <c r="ALT10" s="8"/>
      <c r="ALU10" s="8"/>
      <c r="ALV10" s="8"/>
      <c r="ALW10" s="8"/>
      <c r="ALX10" s="8"/>
      <c r="ALY10" s="8"/>
      <c r="ALZ10" s="8"/>
      <c r="AMA10" s="8"/>
      <c r="AMB10" s="8"/>
      <c r="AMC10" s="8"/>
      <c r="AMD10" s="8"/>
      <c r="AME10" s="8"/>
      <c r="AMF10" s="8"/>
      <c r="AMG10" s="8"/>
      <c r="AMH10" s="8"/>
      <c r="AMI10" s="8"/>
      <c r="AMJ10" s="8"/>
      <c r="AMK10" s="8"/>
      <c r="AML10" s="8"/>
      <c r="AMM10" s="8"/>
      <c r="AMN10" s="8"/>
      <c r="AMO10" s="8"/>
      <c r="AMP10" s="8"/>
      <c r="AMQ10" s="8"/>
      <c r="AMR10" s="8"/>
      <c r="AMS10" s="8"/>
      <c r="AMT10" s="8"/>
      <c r="AMU10" s="8"/>
      <c r="AMV10" s="8"/>
      <c r="AMW10" s="8"/>
      <c r="AMX10" s="8"/>
      <c r="AMY10" s="8"/>
      <c r="AMZ10" s="8"/>
      <c r="ANA10" s="8"/>
      <c r="ANB10" s="8"/>
      <c r="ANC10" s="8"/>
      <c r="AND10" s="8"/>
      <c r="ANE10" s="8"/>
      <c r="ANF10" s="8"/>
      <c r="ANG10" s="8"/>
      <c r="ANH10" s="8"/>
      <c r="ANI10" s="8"/>
      <c r="ANJ10" s="8"/>
      <c r="ANK10" s="8"/>
      <c r="ANL10" s="8"/>
      <c r="ANM10" s="8"/>
      <c r="ANN10" s="8"/>
      <c r="ANO10" s="8"/>
      <c r="ANP10" s="8"/>
      <c r="ANQ10" s="8"/>
      <c r="ANR10" s="8"/>
      <c r="ANS10" s="8"/>
      <c r="ANT10" s="8"/>
      <c r="ANU10" s="8"/>
      <c r="ANV10" s="8"/>
      <c r="ANW10" s="8"/>
      <c r="ANX10" s="8"/>
      <c r="ANY10" s="8"/>
      <c r="ANZ10" s="8"/>
      <c r="AOA10" s="8"/>
    </row>
    <row r="11" spans="1:1067" s="3" customFormat="1" ht="72" customHeight="1">
      <c r="A11" s="527" t="s">
        <v>71</v>
      </c>
      <c r="B11" s="18" t="s">
        <v>72</v>
      </c>
      <c r="C11" s="17" t="s">
        <v>73</v>
      </c>
      <c r="D11" s="9" t="s">
        <v>33</v>
      </c>
      <c r="E11" s="28" t="s">
        <v>35</v>
      </c>
      <c r="F11" s="40" t="s">
        <v>74</v>
      </c>
      <c r="G11" s="31" t="s">
        <v>538</v>
      </c>
      <c r="H11" s="434" t="s">
        <v>539</v>
      </c>
      <c r="I11" s="424">
        <v>1</v>
      </c>
      <c r="J11" s="435" t="s">
        <v>540</v>
      </c>
      <c r="K11" s="508" t="s">
        <v>506</v>
      </c>
    </row>
    <row r="12" spans="1:1067" s="3" customFormat="1" ht="72" customHeight="1">
      <c r="A12" s="527"/>
      <c r="B12" s="18" t="s">
        <v>59</v>
      </c>
      <c r="C12" s="17" t="s">
        <v>56</v>
      </c>
      <c r="D12" s="9" t="s">
        <v>57</v>
      </c>
      <c r="E12" s="28" t="s">
        <v>64</v>
      </c>
      <c r="F12" s="40"/>
      <c r="G12" s="31" t="s">
        <v>537</v>
      </c>
      <c r="H12" s="428" t="s">
        <v>541</v>
      </c>
      <c r="I12" s="424">
        <v>0.5</v>
      </c>
      <c r="J12" s="428" t="s">
        <v>542</v>
      </c>
      <c r="K12" s="506" t="s">
        <v>509</v>
      </c>
    </row>
    <row r="13" spans="1:1067" ht="99.75" customHeight="1">
      <c r="A13" s="527"/>
      <c r="B13" s="18" t="s">
        <v>18</v>
      </c>
      <c r="C13" s="17" t="s">
        <v>48</v>
      </c>
      <c r="D13" s="17" t="s">
        <v>34</v>
      </c>
      <c r="E13" s="28" t="s">
        <v>63</v>
      </c>
      <c r="F13" s="41"/>
      <c r="G13" s="428" t="s">
        <v>543</v>
      </c>
      <c r="H13" s="434" t="s">
        <v>546</v>
      </c>
      <c r="I13" s="424">
        <v>0.3</v>
      </c>
      <c r="J13" s="428" t="s">
        <v>544</v>
      </c>
      <c r="K13" s="506" t="s">
        <v>509</v>
      </c>
    </row>
    <row r="14" spans="1:1067" ht="101.25" customHeight="1">
      <c r="A14" s="527"/>
      <c r="B14" s="18" t="s">
        <v>100</v>
      </c>
      <c r="C14" s="17" t="s">
        <v>36</v>
      </c>
      <c r="D14" s="17" t="s">
        <v>34</v>
      </c>
      <c r="E14" s="28" t="s">
        <v>64</v>
      </c>
      <c r="F14" s="41"/>
      <c r="G14" s="6" t="s">
        <v>545</v>
      </c>
      <c r="H14" s="31" t="s">
        <v>547</v>
      </c>
      <c r="I14" s="424">
        <v>0.33</v>
      </c>
      <c r="J14" s="435" t="s">
        <v>548</v>
      </c>
      <c r="K14" s="506" t="s">
        <v>509</v>
      </c>
    </row>
    <row r="15" spans="1:1067" ht="132.75" customHeight="1">
      <c r="A15" s="527"/>
      <c r="B15" s="18" t="s">
        <v>101</v>
      </c>
      <c r="C15" s="6" t="s">
        <v>102</v>
      </c>
      <c r="D15" s="17" t="s">
        <v>34</v>
      </c>
      <c r="E15" s="28" t="s">
        <v>63</v>
      </c>
      <c r="F15" s="41"/>
      <c r="G15" s="428" t="s">
        <v>543</v>
      </c>
      <c r="H15" s="434" t="s">
        <v>546</v>
      </c>
      <c r="I15" s="424">
        <v>0.3</v>
      </c>
      <c r="J15" s="428" t="s">
        <v>544</v>
      </c>
      <c r="K15" s="506" t="s">
        <v>509</v>
      </c>
    </row>
    <row r="16" spans="1:1067" ht="74.25" customHeight="1">
      <c r="A16" s="527" t="s">
        <v>4</v>
      </c>
      <c r="B16" s="17" t="s">
        <v>92</v>
      </c>
      <c r="C16" s="17" t="s">
        <v>75</v>
      </c>
      <c r="D16" s="17" t="s">
        <v>21</v>
      </c>
      <c r="E16" s="29" t="s">
        <v>38</v>
      </c>
      <c r="F16" s="38" t="s">
        <v>25</v>
      </c>
      <c r="G16" s="428" t="s">
        <v>549</v>
      </c>
      <c r="H16" s="428" t="s">
        <v>550</v>
      </c>
      <c r="I16" s="424">
        <v>1</v>
      </c>
      <c r="J16" s="435" t="s">
        <v>540</v>
      </c>
      <c r="K16" s="508" t="s">
        <v>506</v>
      </c>
    </row>
    <row r="17" spans="1:1067" ht="89.25" customHeight="1">
      <c r="A17" s="527"/>
      <c r="B17" s="17" t="s">
        <v>91</v>
      </c>
      <c r="C17" s="17" t="s">
        <v>76</v>
      </c>
      <c r="D17" s="17" t="s">
        <v>21</v>
      </c>
      <c r="E17" s="29" t="s">
        <v>39</v>
      </c>
      <c r="F17" s="38" t="s">
        <v>27</v>
      </c>
      <c r="G17" s="428" t="s">
        <v>504</v>
      </c>
      <c r="H17" s="436" t="s">
        <v>51</v>
      </c>
      <c r="I17" s="424">
        <v>1</v>
      </c>
      <c r="J17" s="435" t="s">
        <v>505</v>
      </c>
      <c r="K17" s="508" t="s">
        <v>506</v>
      </c>
    </row>
    <row r="18" spans="1:1067" ht="89.25" customHeight="1">
      <c r="A18" s="527"/>
      <c r="B18" s="17" t="s">
        <v>90</v>
      </c>
      <c r="C18" s="17" t="s">
        <v>66</v>
      </c>
      <c r="D18" s="17" t="s">
        <v>21</v>
      </c>
      <c r="E18" s="29" t="s">
        <v>65</v>
      </c>
      <c r="F18" s="38"/>
      <c r="G18" s="435" t="s">
        <v>194</v>
      </c>
      <c r="H18" s="435" t="s">
        <v>194</v>
      </c>
      <c r="I18" s="435" t="s">
        <v>194</v>
      </c>
      <c r="J18" s="435" t="s">
        <v>194</v>
      </c>
      <c r="K18" s="507" t="s">
        <v>194</v>
      </c>
    </row>
    <row r="19" spans="1:1067" ht="91.5" customHeight="1">
      <c r="A19" s="527"/>
      <c r="B19" s="17" t="s">
        <v>89</v>
      </c>
      <c r="C19" s="17" t="s">
        <v>67</v>
      </c>
      <c r="D19" s="17" t="s">
        <v>21</v>
      </c>
      <c r="E19" s="29" t="s">
        <v>63</v>
      </c>
      <c r="F19" s="41"/>
      <c r="G19" s="435" t="s">
        <v>194</v>
      </c>
      <c r="H19" s="435" t="s">
        <v>194</v>
      </c>
      <c r="I19" s="435" t="s">
        <v>194</v>
      </c>
      <c r="J19" s="435" t="s">
        <v>194</v>
      </c>
      <c r="K19" s="507" t="s">
        <v>194</v>
      </c>
    </row>
    <row r="20" spans="1:1067" ht="152.25" customHeight="1">
      <c r="A20" s="527" t="s">
        <v>17</v>
      </c>
      <c r="B20" s="17" t="s">
        <v>93</v>
      </c>
      <c r="C20" s="17" t="s">
        <v>37</v>
      </c>
      <c r="D20" s="9" t="s">
        <v>33</v>
      </c>
      <c r="E20" s="19" t="s">
        <v>7</v>
      </c>
      <c r="F20" s="42" t="s">
        <v>77</v>
      </c>
      <c r="G20" s="428" t="s">
        <v>552</v>
      </c>
      <c r="H20" s="436" t="s">
        <v>51</v>
      </c>
      <c r="I20" s="424">
        <v>0.33</v>
      </c>
      <c r="J20" s="435" t="s">
        <v>551</v>
      </c>
      <c r="K20" s="506" t="s">
        <v>509</v>
      </c>
    </row>
    <row r="21" spans="1:1067" ht="165" customHeight="1">
      <c r="A21" s="527"/>
      <c r="B21" s="17" t="s">
        <v>78</v>
      </c>
      <c r="C21" s="9" t="s">
        <v>50</v>
      </c>
      <c r="D21" s="5" t="s">
        <v>40</v>
      </c>
      <c r="E21" s="19" t="s">
        <v>7</v>
      </c>
      <c r="F21" s="42" t="s">
        <v>77</v>
      </c>
      <c r="G21" s="438" t="s">
        <v>621</v>
      </c>
      <c r="H21" s="439" t="s">
        <v>623</v>
      </c>
      <c r="I21" s="431">
        <v>0.33</v>
      </c>
      <c r="J21" s="440"/>
      <c r="K21" s="506" t="s">
        <v>509</v>
      </c>
    </row>
    <row r="22" spans="1:1067" ht="168.75" customHeight="1">
      <c r="A22" s="25" t="s">
        <v>5</v>
      </c>
      <c r="B22" s="17" t="s">
        <v>79</v>
      </c>
      <c r="C22" s="4" t="s">
        <v>52</v>
      </c>
      <c r="D22" s="17" t="s">
        <v>15</v>
      </c>
      <c r="E22" s="19" t="s">
        <v>7</v>
      </c>
      <c r="F22" s="42" t="s">
        <v>51</v>
      </c>
      <c r="G22" s="433" t="s">
        <v>622</v>
      </c>
      <c r="H22" s="433" t="s">
        <v>623</v>
      </c>
      <c r="I22" s="424">
        <v>0.66</v>
      </c>
      <c r="J22" s="426"/>
      <c r="K22" s="506" t="s">
        <v>509</v>
      </c>
    </row>
    <row r="23" spans="1:1067" ht="72.75" customHeight="1">
      <c r="A23" s="32" t="s">
        <v>80</v>
      </c>
      <c r="B23" s="16" t="s">
        <v>1</v>
      </c>
      <c r="C23" s="26" t="s">
        <v>3</v>
      </c>
      <c r="D23" s="26" t="s">
        <v>2</v>
      </c>
      <c r="E23" s="26" t="s">
        <v>43</v>
      </c>
      <c r="F23" s="43" t="s">
        <v>24</v>
      </c>
      <c r="G23" s="437"/>
      <c r="H23" s="437"/>
      <c r="I23" s="437"/>
      <c r="J23" s="437"/>
      <c r="K23" s="507"/>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c r="AMK23"/>
      <c r="AML23"/>
      <c r="AMM23"/>
      <c r="AMN23"/>
      <c r="AMO23"/>
      <c r="AMP23"/>
      <c r="AMQ23"/>
      <c r="AMR23"/>
      <c r="AMS23"/>
      <c r="AMT23"/>
      <c r="AMU23"/>
      <c r="AMV23"/>
      <c r="AMW23"/>
      <c r="AMX23"/>
      <c r="AMY23"/>
      <c r="AMZ23"/>
      <c r="ANA23"/>
      <c r="ANB23"/>
      <c r="ANC23"/>
      <c r="AND23"/>
      <c r="ANE23"/>
      <c r="ANF23"/>
      <c r="ANG23"/>
      <c r="ANH23"/>
      <c r="ANI23"/>
      <c r="ANJ23"/>
      <c r="ANK23"/>
      <c r="ANL23"/>
      <c r="ANM23"/>
      <c r="ANN23"/>
      <c r="ANO23"/>
      <c r="ANP23"/>
      <c r="ANQ23"/>
      <c r="ANR23"/>
      <c r="ANS23"/>
      <c r="ANT23"/>
      <c r="ANU23"/>
      <c r="ANV23"/>
      <c r="ANW23"/>
      <c r="ANX23"/>
      <c r="ANY23"/>
      <c r="ANZ23"/>
      <c r="AOA23"/>
    </row>
    <row r="24" spans="1:1067" s="2" customFormat="1" ht="105">
      <c r="A24" s="530" t="s">
        <v>99</v>
      </c>
      <c r="B24" s="33" t="s">
        <v>31</v>
      </c>
      <c r="C24" s="5" t="s">
        <v>22</v>
      </c>
      <c r="D24" s="4" t="s">
        <v>21</v>
      </c>
      <c r="E24" s="34" t="s">
        <v>29</v>
      </c>
      <c r="F24" s="44" t="s">
        <v>28</v>
      </c>
      <c r="G24" s="6" t="s">
        <v>555</v>
      </c>
      <c r="H24" s="6" t="s">
        <v>556</v>
      </c>
      <c r="I24" s="424">
        <v>1</v>
      </c>
      <c r="J24" s="425" t="s">
        <v>540</v>
      </c>
      <c r="K24" s="508" t="s">
        <v>506</v>
      </c>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c r="AIL24" s="8"/>
      <c r="AIM24" s="8"/>
      <c r="AIN24" s="8"/>
      <c r="AIO24" s="8"/>
      <c r="AIP24" s="8"/>
      <c r="AIQ24" s="8"/>
      <c r="AIR24" s="8"/>
      <c r="AIS24" s="8"/>
      <c r="AIT24" s="8"/>
      <c r="AIU24" s="8"/>
      <c r="AIV24" s="8"/>
      <c r="AIW24" s="8"/>
      <c r="AIX24" s="8"/>
      <c r="AIY24" s="8"/>
      <c r="AIZ24" s="8"/>
      <c r="AJA24" s="8"/>
      <c r="AJB24" s="8"/>
      <c r="AJC24" s="8"/>
      <c r="AJD24" s="8"/>
      <c r="AJE24" s="8"/>
      <c r="AJF24" s="8"/>
      <c r="AJG24" s="8"/>
      <c r="AJH24" s="8"/>
      <c r="AJI24" s="8"/>
      <c r="AJJ24" s="8"/>
      <c r="AJK24" s="8"/>
      <c r="AJL24" s="8"/>
      <c r="AJM24" s="8"/>
      <c r="AJN24" s="8"/>
      <c r="AJO24" s="8"/>
      <c r="AJP24" s="8"/>
      <c r="AJQ24" s="8"/>
      <c r="AJR24" s="8"/>
      <c r="AJS24" s="8"/>
      <c r="AJT24" s="8"/>
      <c r="AJU24" s="8"/>
      <c r="AJV24" s="8"/>
      <c r="AJW24" s="8"/>
      <c r="AJX24" s="8"/>
      <c r="AJY24" s="8"/>
      <c r="AJZ24" s="8"/>
      <c r="AKA24" s="8"/>
      <c r="AKB24" s="8"/>
      <c r="AKC24" s="8"/>
      <c r="AKD24" s="8"/>
      <c r="AKE24" s="8"/>
      <c r="AKF24" s="8"/>
      <c r="AKG24" s="8"/>
      <c r="AKH24" s="8"/>
      <c r="AKI24" s="8"/>
      <c r="AKJ24" s="8"/>
      <c r="AKK24" s="8"/>
      <c r="AKL24" s="8"/>
      <c r="AKM24" s="8"/>
      <c r="AKN24" s="8"/>
      <c r="AKO24" s="8"/>
      <c r="AKP24" s="8"/>
      <c r="AKQ24" s="8"/>
      <c r="AKR24" s="8"/>
      <c r="AKS24" s="8"/>
      <c r="AKT24" s="8"/>
      <c r="AKU24" s="8"/>
      <c r="AKV24" s="8"/>
      <c r="AKW24" s="8"/>
      <c r="AKX24" s="8"/>
      <c r="AKY24" s="8"/>
      <c r="AKZ24" s="8"/>
      <c r="ALA24" s="8"/>
      <c r="ALB24" s="8"/>
      <c r="ALC24" s="8"/>
      <c r="ALD24" s="8"/>
      <c r="ALE24" s="8"/>
      <c r="ALF24" s="8"/>
      <c r="ALG24" s="8"/>
      <c r="ALH24" s="8"/>
      <c r="ALI24" s="8"/>
      <c r="ALJ24" s="8"/>
      <c r="ALK24" s="8"/>
      <c r="ALL24" s="8"/>
      <c r="ALM24" s="8"/>
      <c r="ALN24" s="8"/>
      <c r="ALO24" s="8"/>
      <c r="ALP24" s="8"/>
      <c r="ALQ24" s="8"/>
      <c r="ALR24" s="8"/>
      <c r="ALS24" s="8"/>
      <c r="ALT24" s="8"/>
      <c r="ALU24" s="8"/>
      <c r="ALV24" s="8"/>
      <c r="ALW24" s="8"/>
      <c r="ALX24" s="8"/>
      <c r="ALY24" s="8"/>
      <c r="ALZ24" s="8"/>
      <c r="AMA24" s="8"/>
      <c r="AMB24" s="8"/>
      <c r="AMC24" s="8"/>
      <c r="AMD24" s="8"/>
      <c r="AME24" s="8"/>
      <c r="AMF24" s="8"/>
      <c r="AMG24" s="8"/>
      <c r="AMH24" s="8"/>
      <c r="AMI24" s="8"/>
      <c r="AMJ24" s="8"/>
      <c r="AMK24" s="8"/>
      <c r="AML24" s="8"/>
      <c r="AMM24" s="8"/>
      <c r="AMN24" s="8"/>
      <c r="AMO24" s="8"/>
      <c r="AMP24" s="8"/>
      <c r="AMQ24" s="8"/>
      <c r="AMR24" s="8"/>
      <c r="AMS24" s="8"/>
      <c r="AMT24" s="8"/>
      <c r="AMU24" s="8"/>
      <c r="AMV24" s="8"/>
      <c r="AMW24" s="8"/>
      <c r="AMX24" s="8"/>
      <c r="AMY24" s="8"/>
      <c r="AMZ24" s="8"/>
      <c r="ANA24" s="8"/>
      <c r="ANB24" s="8"/>
      <c r="ANC24" s="8"/>
      <c r="AND24" s="8"/>
      <c r="ANE24" s="8"/>
      <c r="ANF24" s="8"/>
      <c r="ANG24" s="8"/>
      <c r="ANH24" s="8"/>
      <c r="ANI24" s="8"/>
      <c r="ANJ24" s="8"/>
      <c r="ANK24" s="8"/>
      <c r="ANL24" s="8"/>
      <c r="ANM24" s="8"/>
      <c r="ANN24" s="8"/>
      <c r="ANO24" s="8"/>
      <c r="ANP24" s="8"/>
      <c r="ANQ24" s="8"/>
      <c r="ANR24" s="8"/>
      <c r="ANS24" s="8"/>
      <c r="ANT24" s="8"/>
      <c r="ANU24" s="8"/>
      <c r="ANV24" s="8"/>
      <c r="ANW24" s="8"/>
      <c r="ANX24" s="8"/>
      <c r="ANY24" s="8"/>
      <c r="ANZ24" s="8"/>
      <c r="AOA24" s="8"/>
    </row>
    <row r="25" spans="1:1067" s="2" customFormat="1" ht="58.5" customHeight="1">
      <c r="A25" s="531"/>
      <c r="B25" s="4" t="s">
        <v>32</v>
      </c>
      <c r="C25" s="5" t="s">
        <v>20</v>
      </c>
      <c r="D25" s="4" t="s">
        <v>26</v>
      </c>
      <c r="E25" s="28" t="s">
        <v>30</v>
      </c>
      <c r="F25" s="38" t="s">
        <v>70</v>
      </c>
      <c r="G25" s="6" t="s">
        <v>553</v>
      </c>
      <c r="H25" s="6" t="s">
        <v>554</v>
      </c>
      <c r="I25" s="424">
        <v>1</v>
      </c>
      <c r="J25" s="425" t="s">
        <v>540</v>
      </c>
      <c r="K25" s="508" t="s">
        <v>506</v>
      </c>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c r="VZ25" s="8"/>
      <c r="WA25" s="8"/>
      <c r="WB25" s="8"/>
      <c r="WC25" s="8"/>
      <c r="WD25" s="8"/>
      <c r="WE25" s="8"/>
      <c r="WF25" s="8"/>
      <c r="WG25" s="8"/>
      <c r="WH25" s="8"/>
      <c r="WI25" s="8"/>
      <c r="WJ25" s="8"/>
      <c r="WK25" s="8"/>
      <c r="WL25" s="8"/>
      <c r="WM25" s="8"/>
      <c r="WN25" s="8"/>
      <c r="WO25" s="8"/>
      <c r="WP25" s="8"/>
      <c r="WQ25" s="8"/>
      <c r="WR25" s="8"/>
      <c r="WS25" s="8"/>
      <c r="WT25" s="8"/>
      <c r="WU25" s="8"/>
      <c r="WV25" s="8"/>
      <c r="WW25" s="8"/>
      <c r="WX25" s="8"/>
      <c r="WY25" s="8"/>
      <c r="WZ25" s="8"/>
      <c r="XA25" s="8"/>
      <c r="XB25" s="8"/>
      <c r="XC25" s="8"/>
      <c r="XD25" s="8"/>
      <c r="XE25" s="8"/>
      <c r="XF25" s="8"/>
      <c r="XG25" s="8"/>
      <c r="XH25" s="8"/>
      <c r="XI25" s="8"/>
      <c r="XJ25" s="8"/>
      <c r="XK25" s="8"/>
      <c r="XL25" s="8"/>
      <c r="XM25" s="8"/>
      <c r="XN25" s="8"/>
      <c r="XO25" s="8"/>
      <c r="XP25" s="8"/>
      <c r="XQ25" s="8"/>
      <c r="XR25" s="8"/>
      <c r="XS25" s="8"/>
      <c r="XT25" s="8"/>
      <c r="XU25" s="8"/>
      <c r="XV25" s="8"/>
      <c r="XW25" s="8"/>
      <c r="XX25" s="8"/>
      <c r="XY25" s="8"/>
      <c r="XZ25" s="8"/>
      <c r="YA25" s="8"/>
      <c r="YB25" s="8"/>
      <c r="YC25" s="8"/>
      <c r="YD25" s="8"/>
      <c r="YE25" s="8"/>
      <c r="YF25" s="8"/>
      <c r="YG25" s="8"/>
      <c r="YH25" s="8"/>
      <c r="YI25" s="8"/>
      <c r="YJ25" s="8"/>
      <c r="YK25" s="8"/>
      <c r="YL25" s="8"/>
      <c r="YM25" s="8"/>
      <c r="YN25" s="8"/>
      <c r="YO25" s="8"/>
      <c r="YP25" s="8"/>
      <c r="YQ25" s="8"/>
      <c r="YR25" s="8"/>
      <c r="YS25" s="8"/>
      <c r="YT25" s="8"/>
      <c r="YU25" s="8"/>
      <c r="YV25" s="8"/>
      <c r="YW25" s="8"/>
      <c r="YX25" s="8"/>
      <c r="YY25" s="8"/>
      <c r="YZ25" s="8"/>
      <c r="ZA25" s="8"/>
      <c r="ZB25" s="8"/>
      <c r="ZC25" s="8"/>
      <c r="ZD25" s="8"/>
      <c r="ZE25" s="8"/>
      <c r="ZF25" s="8"/>
      <c r="ZG25" s="8"/>
      <c r="ZH25" s="8"/>
      <c r="ZI25" s="8"/>
      <c r="ZJ25" s="8"/>
      <c r="ZK25" s="8"/>
      <c r="ZL25" s="8"/>
      <c r="ZM25" s="8"/>
      <c r="ZN25" s="8"/>
      <c r="ZO25" s="8"/>
      <c r="ZP25" s="8"/>
      <c r="ZQ25" s="8"/>
      <c r="ZR25" s="8"/>
      <c r="ZS25" s="8"/>
      <c r="ZT25" s="8"/>
      <c r="ZU25" s="8"/>
      <c r="ZV25" s="8"/>
      <c r="ZW25" s="8"/>
      <c r="ZX25" s="8"/>
      <c r="ZY25" s="8"/>
      <c r="ZZ25" s="8"/>
      <c r="AAA25" s="8"/>
      <c r="AAB25" s="8"/>
      <c r="AAC25" s="8"/>
      <c r="AAD25" s="8"/>
      <c r="AAE25" s="8"/>
      <c r="AAF25" s="8"/>
      <c r="AAG25" s="8"/>
      <c r="AAH25" s="8"/>
      <c r="AAI25" s="8"/>
      <c r="AAJ25" s="8"/>
      <c r="AAK25" s="8"/>
      <c r="AAL25" s="8"/>
      <c r="AAM25" s="8"/>
      <c r="AAN25" s="8"/>
      <c r="AAO25" s="8"/>
      <c r="AAP25" s="8"/>
      <c r="AAQ25" s="8"/>
      <c r="AAR25" s="8"/>
      <c r="AAS25" s="8"/>
      <c r="AAT25" s="8"/>
      <c r="AAU25" s="8"/>
      <c r="AAV25" s="8"/>
      <c r="AAW25" s="8"/>
      <c r="AAX25" s="8"/>
      <c r="AAY25" s="8"/>
      <c r="AAZ25" s="8"/>
      <c r="ABA25" s="8"/>
      <c r="ABB25" s="8"/>
      <c r="ABC25" s="8"/>
      <c r="ABD25" s="8"/>
      <c r="ABE25" s="8"/>
      <c r="ABF25" s="8"/>
      <c r="ABG25" s="8"/>
      <c r="ABH25" s="8"/>
      <c r="ABI25" s="8"/>
      <c r="ABJ25" s="8"/>
      <c r="ABK25" s="8"/>
      <c r="ABL25" s="8"/>
      <c r="ABM25" s="8"/>
      <c r="ABN25" s="8"/>
      <c r="ABO25" s="8"/>
      <c r="ABP25" s="8"/>
      <c r="ABQ25" s="8"/>
      <c r="ABR25" s="8"/>
      <c r="ABS25" s="8"/>
      <c r="ABT25" s="8"/>
      <c r="ABU25" s="8"/>
      <c r="ABV25" s="8"/>
      <c r="ABW25" s="8"/>
      <c r="ABX25" s="8"/>
      <c r="ABY25" s="8"/>
      <c r="ABZ25" s="8"/>
      <c r="ACA25" s="8"/>
      <c r="ACB25" s="8"/>
      <c r="ACC25" s="8"/>
      <c r="ACD25" s="8"/>
      <c r="ACE25" s="8"/>
      <c r="ACF25" s="8"/>
      <c r="ACG25" s="8"/>
      <c r="ACH25" s="8"/>
      <c r="ACI25" s="8"/>
      <c r="ACJ25" s="8"/>
      <c r="ACK25" s="8"/>
      <c r="ACL25" s="8"/>
      <c r="ACM25" s="8"/>
      <c r="ACN25" s="8"/>
      <c r="ACO25" s="8"/>
      <c r="ACP25" s="8"/>
      <c r="ACQ25" s="8"/>
      <c r="ACR25" s="8"/>
      <c r="ACS25" s="8"/>
      <c r="ACT25" s="8"/>
      <c r="ACU25" s="8"/>
      <c r="ACV25" s="8"/>
      <c r="ACW25" s="8"/>
      <c r="ACX25" s="8"/>
      <c r="ACY25" s="8"/>
      <c r="ACZ25" s="8"/>
      <c r="ADA25" s="8"/>
      <c r="ADB25" s="8"/>
      <c r="ADC25" s="8"/>
      <c r="ADD25" s="8"/>
      <c r="ADE25" s="8"/>
      <c r="ADF25" s="8"/>
      <c r="ADG25" s="8"/>
      <c r="ADH25" s="8"/>
      <c r="ADI25" s="8"/>
      <c r="ADJ25" s="8"/>
      <c r="ADK25" s="8"/>
      <c r="ADL25" s="8"/>
      <c r="ADM25" s="8"/>
      <c r="ADN25" s="8"/>
      <c r="ADO25" s="8"/>
      <c r="ADP25" s="8"/>
      <c r="ADQ25" s="8"/>
      <c r="ADR25" s="8"/>
      <c r="ADS25" s="8"/>
      <c r="ADT25" s="8"/>
      <c r="ADU25" s="8"/>
      <c r="ADV25" s="8"/>
      <c r="ADW25" s="8"/>
      <c r="ADX25" s="8"/>
      <c r="ADY25" s="8"/>
      <c r="ADZ25" s="8"/>
      <c r="AEA25" s="8"/>
      <c r="AEB25" s="8"/>
      <c r="AEC25" s="8"/>
      <c r="AED25" s="8"/>
      <c r="AEE25" s="8"/>
      <c r="AEF25" s="8"/>
      <c r="AEG25" s="8"/>
      <c r="AEH25" s="8"/>
      <c r="AEI25" s="8"/>
      <c r="AEJ25" s="8"/>
      <c r="AEK25" s="8"/>
      <c r="AEL25" s="8"/>
      <c r="AEM25" s="8"/>
      <c r="AEN25" s="8"/>
      <c r="AEO25" s="8"/>
      <c r="AEP25" s="8"/>
      <c r="AEQ25" s="8"/>
      <c r="AER25" s="8"/>
      <c r="AES25" s="8"/>
      <c r="AET25" s="8"/>
      <c r="AEU25" s="8"/>
      <c r="AEV25" s="8"/>
      <c r="AEW25" s="8"/>
      <c r="AEX25" s="8"/>
      <c r="AEY25" s="8"/>
      <c r="AEZ25" s="8"/>
      <c r="AFA25" s="8"/>
      <c r="AFB25" s="8"/>
      <c r="AFC25" s="8"/>
      <c r="AFD25" s="8"/>
      <c r="AFE25" s="8"/>
      <c r="AFF25" s="8"/>
      <c r="AFG25" s="8"/>
      <c r="AFH25" s="8"/>
      <c r="AFI25" s="8"/>
      <c r="AFJ25" s="8"/>
      <c r="AFK25" s="8"/>
      <c r="AFL25" s="8"/>
      <c r="AFM25" s="8"/>
      <c r="AFN25" s="8"/>
      <c r="AFO25" s="8"/>
      <c r="AFP25" s="8"/>
      <c r="AFQ25" s="8"/>
      <c r="AFR25" s="8"/>
      <c r="AFS25" s="8"/>
      <c r="AFT25" s="8"/>
      <c r="AFU25" s="8"/>
      <c r="AFV25" s="8"/>
      <c r="AFW25" s="8"/>
      <c r="AFX25" s="8"/>
      <c r="AFY25" s="8"/>
      <c r="AFZ25" s="8"/>
      <c r="AGA25" s="8"/>
      <c r="AGB25" s="8"/>
      <c r="AGC25" s="8"/>
      <c r="AGD25" s="8"/>
      <c r="AGE25" s="8"/>
      <c r="AGF25" s="8"/>
      <c r="AGG25" s="8"/>
      <c r="AGH25" s="8"/>
      <c r="AGI25" s="8"/>
      <c r="AGJ25" s="8"/>
      <c r="AGK25" s="8"/>
      <c r="AGL25" s="8"/>
      <c r="AGM25" s="8"/>
      <c r="AGN25" s="8"/>
      <c r="AGO25" s="8"/>
      <c r="AGP25" s="8"/>
      <c r="AGQ25" s="8"/>
      <c r="AGR25" s="8"/>
      <c r="AGS25" s="8"/>
      <c r="AGT25" s="8"/>
      <c r="AGU25" s="8"/>
      <c r="AGV25" s="8"/>
      <c r="AGW25" s="8"/>
      <c r="AGX25" s="8"/>
      <c r="AGY25" s="8"/>
      <c r="AGZ25" s="8"/>
      <c r="AHA25" s="8"/>
      <c r="AHB25" s="8"/>
      <c r="AHC25" s="8"/>
      <c r="AHD25" s="8"/>
      <c r="AHE25" s="8"/>
      <c r="AHF25" s="8"/>
      <c r="AHG25" s="8"/>
      <c r="AHH25" s="8"/>
      <c r="AHI25" s="8"/>
      <c r="AHJ25" s="8"/>
      <c r="AHK25" s="8"/>
      <c r="AHL25" s="8"/>
      <c r="AHM25" s="8"/>
      <c r="AHN25" s="8"/>
      <c r="AHO25" s="8"/>
      <c r="AHP25" s="8"/>
      <c r="AHQ25" s="8"/>
      <c r="AHR25" s="8"/>
      <c r="AHS25" s="8"/>
      <c r="AHT25" s="8"/>
      <c r="AHU25" s="8"/>
      <c r="AHV25" s="8"/>
      <c r="AHW25" s="8"/>
      <c r="AHX25" s="8"/>
      <c r="AHY25" s="8"/>
      <c r="AHZ25" s="8"/>
      <c r="AIA25" s="8"/>
      <c r="AIB25" s="8"/>
      <c r="AIC25" s="8"/>
      <c r="AID25" s="8"/>
      <c r="AIE25" s="8"/>
      <c r="AIF25" s="8"/>
      <c r="AIG25" s="8"/>
      <c r="AIH25" s="8"/>
      <c r="AII25" s="8"/>
      <c r="AIJ25" s="8"/>
      <c r="AIK25" s="8"/>
      <c r="AIL25" s="8"/>
      <c r="AIM25" s="8"/>
      <c r="AIN25" s="8"/>
      <c r="AIO25" s="8"/>
      <c r="AIP25" s="8"/>
      <c r="AIQ25" s="8"/>
      <c r="AIR25" s="8"/>
      <c r="AIS25" s="8"/>
      <c r="AIT25" s="8"/>
      <c r="AIU25" s="8"/>
      <c r="AIV25" s="8"/>
      <c r="AIW25" s="8"/>
      <c r="AIX25" s="8"/>
      <c r="AIY25" s="8"/>
      <c r="AIZ25" s="8"/>
      <c r="AJA25" s="8"/>
      <c r="AJB25" s="8"/>
      <c r="AJC25" s="8"/>
      <c r="AJD25" s="8"/>
      <c r="AJE25" s="8"/>
      <c r="AJF25" s="8"/>
      <c r="AJG25" s="8"/>
      <c r="AJH25" s="8"/>
      <c r="AJI25" s="8"/>
      <c r="AJJ25" s="8"/>
      <c r="AJK25" s="8"/>
      <c r="AJL25" s="8"/>
      <c r="AJM25" s="8"/>
      <c r="AJN25" s="8"/>
      <c r="AJO25" s="8"/>
      <c r="AJP25" s="8"/>
      <c r="AJQ25" s="8"/>
      <c r="AJR25" s="8"/>
      <c r="AJS25" s="8"/>
      <c r="AJT25" s="8"/>
      <c r="AJU25" s="8"/>
      <c r="AJV25" s="8"/>
      <c r="AJW25" s="8"/>
      <c r="AJX25" s="8"/>
      <c r="AJY25" s="8"/>
      <c r="AJZ25" s="8"/>
      <c r="AKA25" s="8"/>
      <c r="AKB25" s="8"/>
      <c r="AKC25" s="8"/>
      <c r="AKD25" s="8"/>
      <c r="AKE25" s="8"/>
      <c r="AKF25" s="8"/>
      <c r="AKG25" s="8"/>
      <c r="AKH25" s="8"/>
      <c r="AKI25" s="8"/>
      <c r="AKJ25" s="8"/>
      <c r="AKK25" s="8"/>
      <c r="AKL25" s="8"/>
      <c r="AKM25" s="8"/>
      <c r="AKN25" s="8"/>
      <c r="AKO25" s="8"/>
      <c r="AKP25" s="8"/>
      <c r="AKQ25" s="8"/>
      <c r="AKR25" s="8"/>
      <c r="AKS25" s="8"/>
      <c r="AKT25" s="8"/>
      <c r="AKU25" s="8"/>
      <c r="AKV25" s="8"/>
      <c r="AKW25" s="8"/>
      <c r="AKX25" s="8"/>
      <c r="AKY25" s="8"/>
      <c r="AKZ25" s="8"/>
      <c r="ALA25" s="8"/>
      <c r="ALB25" s="8"/>
      <c r="ALC25" s="8"/>
      <c r="ALD25" s="8"/>
      <c r="ALE25" s="8"/>
      <c r="ALF25" s="8"/>
      <c r="ALG25" s="8"/>
      <c r="ALH25" s="8"/>
      <c r="ALI25" s="8"/>
      <c r="ALJ25" s="8"/>
      <c r="ALK25" s="8"/>
      <c r="ALL25" s="8"/>
      <c r="ALM25" s="8"/>
      <c r="ALN25" s="8"/>
      <c r="ALO25" s="8"/>
      <c r="ALP25" s="8"/>
      <c r="ALQ25" s="8"/>
      <c r="ALR25" s="8"/>
      <c r="ALS25" s="8"/>
      <c r="ALT25" s="8"/>
      <c r="ALU25" s="8"/>
      <c r="ALV25" s="8"/>
      <c r="ALW25" s="8"/>
      <c r="ALX25" s="8"/>
      <c r="ALY25" s="8"/>
      <c r="ALZ25" s="8"/>
      <c r="AMA25" s="8"/>
      <c r="AMB25" s="8"/>
      <c r="AMC25" s="8"/>
      <c r="AMD25" s="8"/>
      <c r="AME25" s="8"/>
      <c r="AMF25" s="8"/>
      <c r="AMG25" s="8"/>
      <c r="AMH25" s="8"/>
      <c r="AMI25" s="8"/>
      <c r="AMJ25" s="8"/>
      <c r="AMK25" s="8"/>
      <c r="AML25" s="8"/>
      <c r="AMM25" s="8"/>
      <c r="AMN25" s="8"/>
      <c r="AMO25" s="8"/>
      <c r="AMP25" s="8"/>
      <c r="AMQ25" s="8"/>
      <c r="AMR25" s="8"/>
      <c r="AMS25" s="8"/>
      <c r="AMT25" s="8"/>
      <c r="AMU25" s="8"/>
      <c r="AMV25" s="8"/>
      <c r="AMW25" s="8"/>
      <c r="AMX25" s="8"/>
      <c r="AMY25" s="8"/>
      <c r="AMZ25" s="8"/>
      <c r="ANA25" s="8"/>
      <c r="ANB25" s="8"/>
      <c r="ANC25" s="8"/>
      <c r="AND25" s="8"/>
      <c r="ANE25" s="8"/>
      <c r="ANF25" s="8"/>
      <c r="ANG25" s="8"/>
      <c r="ANH25" s="8"/>
      <c r="ANI25" s="8"/>
      <c r="ANJ25" s="8"/>
      <c r="ANK25" s="8"/>
      <c r="ANL25" s="8"/>
      <c r="ANM25" s="8"/>
      <c r="ANN25" s="8"/>
      <c r="ANO25" s="8"/>
      <c r="ANP25" s="8"/>
      <c r="ANQ25" s="8"/>
      <c r="ANR25" s="8"/>
      <c r="ANS25" s="8"/>
      <c r="ANT25" s="8"/>
      <c r="ANU25" s="8"/>
      <c r="ANV25" s="8"/>
      <c r="ANW25" s="8"/>
      <c r="ANX25" s="8"/>
      <c r="ANY25" s="8"/>
      <c r="ANZ25" s="8"/>
      <c r="AOA25" s="8"/>
    </row>
    <row r="26" spans="1:1067" ht="71.25" customHeight="1">
      <c r="A26" s="12" t="s">
        <v>12</v>
      </c>
      <c r="B26" s="11" t="s">
        <v>81</v>
      </c>
      <c r="C26" s="11" t="s">
        <v>82</v>
      </c>
      <c r="D26" s="11" t="s">
        <v>41</v>
      </c>
      <c r="E26" s="29" t="s">
        <v>39</v>
      </c>
      <c r="F26" s="45" t="s">
        <v>83</v>
      </c>
      <c r="G26" s="428" t="s">
        <v>557</v>
      </c>
      <c r="H26" s="436" t="s">
        <v>51</v>
      </c>
      <c r="I26" s="424">
        <v>1</v>
      </c>
      <c r="J26" s="425" t="s">
        <v>540</v>
      </c>
      <c r="K26" s="508" t="s">
        <v>506</v>
      </c>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c r="AMK26"/>
      <c r="AML26"/>
      <c r="AMM26"/>
      <c r="AMN26"/>
      <c r="AMO26"/>
      <c r="AMP26"/>
      <c r="AMQ26"/>
      <c r="AMR26"/>
      <c r="AMS26"/>
      <c r="AMT26"/>
      <c r="AMU26"/>
      <c r="AMV26"/>
      <c r="AMW26"/>
      <c r="AMX26"/>
      <c r="AMY26"/>
      <c r="AMZ26"/>
      <c r="ANA26"/>
      <c r="ANB26"/>
      <c r="ANC26"/>
      <c r="AND26"/>
      <c r="ANE26"/>
      <c r="ANF26"/>
      <c r="ANG26"/>
      <c r="ANH26"/>
      <c r="ANI26"/>
      <c r="ANJ26"/>
      <c r="ANK26"/>
      <c r="ANL26"/>
      <c r="ANM26"/>
      <c r="ANN26"/>
      <c r="ANO26"/>
      <c r="ANP26"/>
      <c r="ANQ26"/>
      <c r="ANR26"/>
      <c r="ANS26"/>
      <c r="ANT26"/>
      <c r="ANU26"/>
      <c r="ANV26"/>
      <c r="ANW26"/>
      <c r="ANX26"/>
      <c r="ANY26"/>
      <c r="ANZ26"/>
      <c r="AOA26"/>
    </row>
    <row r="27" spans="1:1067" ht="133.5" customHeight="1">
      <c r="A27" s="12" t="s">
        <v>8</v>
      </c>
      <c r="B27" s="6" t="s">
        <v>94</v>
      </c>
      <c r="C27" s="7" t="s">
        <v>84</v>
      </c>
      <c r="D27" s="11" t="s">
        <v>14</v>
      </c>
      <c r="E27" s="20" t="s">
        <v>42</v>
      </c>
      <c r="F27" s="42" t="s">
        <v>83</v>
      </c>
      <c r="G27" s="6" t="s">
        <v>558</v>
      </c>
      <c r="H27" s="6" t="s">
        <v>559</v>
      </c>
      <c r="I27" s="424">
        <v>1</v>
      </c>
      <c r="J27" s="425" t="s">
        <v>540</v>
      </c>
      <c r="K27" s="508" t="s">
        <v>506</v>
      </c>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c r="AMK27"/>
      <c r="AML27"/>
      <c r="AMM27"/>
      <c r="AMN27"/>
      <c r="AMO27"/>
      <c r="AMP27"/>
      <c r="AMQ27"/>
      <c r="AMR27"/>
      <c r="AMS27"/>
      <c r="AMT27"/>
      <c r="AMU27"/>
      <c r="AMV27"/>
      <c r="AMW27"/>
      <c r="AMX27"/>
      <c r="AMY27"/>
      <c r="AMZ27"/>
      <c r="ANA27"/>
      <c r="ANB27"/>
      <c r="ANC27"/>
      <c r="AND27"/>
      <c r="ANE27"/>
      <c r="ANF27"/>
      <c r="ANG27"/>
      <c r="ANH27"/>
      <c r="ANI27"/>
      <c r="ANJ27"/>
      <c r="ANK27"/>
      <c r="ANL27"/>
      <c r="ANM27"/>
      <c r="ANN27"/>
      <c r="ANO27"/>
      <c r="ANP27"/>
      <c r="ANQ27"/>
      <c r="ANR27"/>
      <c r="ANS27"/>
      <c r="ANT27"/>
      <c r="ANU27"/>
      <c r="ANV27"/>
      <c r="ANW27"/>
      <c r="ANX27"/>
      <c r="ANY27"/>
      <c r="ANZ27"/>
      <c r="AOA27"/>
    </row>
    <row r="28" spans="1:1067" ht="217.5" customHeight="1">
      <c r="A28" s="12" t="s">
        <v>9</v>
      </c>
      <c r="B28" s="6" t="s">
        <v>85</v>
      </c>
      <c r="C28" s="11" t="s">
        <v>86</v>
      </c>
      <c r="D28" s="11" t="s">
        <v>14</v>
      </c>
      <c r="E28" s="30" t="s">
        <v>44</v>
      </c>
      <c r="F28" s="42" t="s">
        <v>51</v>
      </c>
      <c r="G28" s="6" t="s">
        <v>507</v>
      </c>
      <c r="H28" s="427" t="s">
        <v>51</v>
      </c>
      <c r="I28" s="424">
        <v>0.33</v>
      </c>
      <c r="J28" s="428" t="s">
        <v>508</v>
      </c>
      <c r="K28" s="506" t="s">
        <v>509</v>
      </c>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c r="AMK28"/>
      <c r="AML28"/>
      <c r="AMM28"/>
      <c r="AMN28"/>
      <c r="AMO28"/>
      <c r="AMP28"/>
      <c r="AMQ28"/>
      <c r="AMR28"/>
      <c r="AMS28"/>
      <c r="AMT28"/>
      <c r="AMU28"/>
      <c r="AMV28"/>
      <c r="AMW28"/>
      <c r="AMX28"/>
      <c r="AMY28"/>
      <c r="AMZ28"/>
      <c r="ANA28"/>
      <c r="ANB28"/>
      <c r="ANC28"/>
      <c r="AND28"/>
      <c r="ANE28"/>
      <c r="ANF28"/>
      <c r="ANG28"/>
      <c r="ANH28"/>
      <c r="ANI28"/>
      <c r="ANJ28"/>
      <c r="ANK28"/>
      <c r="ANL28"/>
      <c r="ANM28"/>
      <c r="ANN28"/>
      <c r="ANO28"/>
      <c r="ANP28"/>
      <c r="ANQ28"/>
      <c r="ANR28"/>
      <c r="ANS28"/>
      <c r="ANT28"/>
      <c r="ANU28"/>
      <c r="ANV28"/>
      <c r="ANW28"/>
      <c r="ANX28"/>
      <c r="ANY28"/>
      <c r="ANZ28"/>
      <c r="AOA28"/>
    </row>
    <row r="29" spans="1:1067" ht="160.5" customHeight="1">
      <c r="A29" s="23" t="s">
        <v>10</v>
      </c>
      <c r="B29" s="6" t="s">
        <v>95</v>
      </c>
      <c r="C29" s="6" t="s">
        <v>45</v>
      </c>
      <c r="D29" s="11" t="s">
        <v>41</v>
      </c>
      <c r="E29" s="31" t="s">
        <v>46</v>
      </c>
      <c r="F29" s="42" t="s">
        <v>51</v>
      </c>
      <c r="G29" s="429" t="s">
        <v>552</v>
      </c>
      <c r="H29" s="430" t="s">
        <v>51</v>
      </c>
      <c r="I29" s="431">
        <v>0.33</v>
      </c>
      <c r="J29" s="432" t="s">
        <v>551</v>
      </c>
      <c r="K29" s="506" t="s">
        <v>509</v>
      </c>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c r="AMK29"/>
      <c r="AML29"/>
      <c r="AMM29"/>
      <c r="AMN29"/>
      <c r="AMO29"/>
      <c r="AMP29"/>
      <c r="AMQ29"/>
      <c r="AMR29"/>
      <c r="AMS29"/>
      <c r="AMT29"/>
      <c r="AMU29"/>
      <c r="AMV29"/>
      <c r="AMW29"/>
      <c r="AMX29"/>
      <c r="AMY29"/>
      <c r="AMZ29"/>
      <c r="ANA29"/>
      <c r="ANB29"/>
      <c r="ANC29"/>
      <c r="AND29"/>
      <c r="ANE29"/>
      <c r="ANF29"/>
      <c r="ANG29"/>
      <c r="ANH29"/>
      <c r="ANI29"/>
      <c r="ANJ29"/>
      <c r="ANK29"/>
      <c r="ANL29"/>
      <c r="ANM29"/>
      <c r="ANN29"/>
      <c r="ANO29"/>
      <c r="ANP29"/>
      <c r="ANQ29"/>
      <c r="ANR29"/>
      <c r="ANS29"/>
      <c r="ANT29"/>
      <c r="ANU29"/>
      <c r="ANV29"/>
      <c r="ANW29"/>
      <c r="ANX29"/>
      <c r="ANY29"/>
      <c r="ANZ29"/>
      <c r="AOA29"/>
    </row>
    <row r="30" spans="1:1067" ht="107.25" customHeight="1">
      <c r="A30" s="528" t="s">
        <v>11</v>
      </c>
      <c r="B30" s="6" t="s">
        <v>96</v>
      </c>
      <c r="C30" s="6" t="s">
        <v>87</v>
      </c>
      <c r="D30" s="11" t="s">
        <v>6</v>
      </c>
      <c r="E30" s="20" t="s">
        <v>47</v>
      </c>
      <c r="F30" s="42" t="s">
        <v>571</v>
      </c>
      <c r="G30" s="433" t="s">
        <v>624</v>
      </c>
      <c r="H30" s="433" t="s">
        <v>625</v>
      </c>
      <c r="I30" s="424">
        <v>1</v>
      </c>
      <c r="J30" s="426"/>
      <c r="K30" s="508" t="s">
        <v>506</v>
      </c>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c r="AMK30"/>
      <c r="AML30"/>
      <c r="AMM30"/>
      <c r="AMN30"/>
      <c r="AMO30"/>
      <c r="AMP30"/>
      <c r="AMQ30"/>
      <c r="AMR30"/>
      <c r="AMS30"/>
      <c r="AMT30"/>
      <c r="AMU30"/>
      <c r="AMV30"/>
      <c r="AMW30"/>
      <c r="AMX30"/>
      <c r="AMY30"/>
      <c r="AMZ30"/>
      <c r="ANA30"/>
      <c r="ANB30"/>
      <c r="ANC30"/>
      <c r="AND30"/>
      <c r="ANE30"/>
      <c r="ANF30"/>
      <c r="ANG30"/>
      <c r="ANH30"/>
      <c r="ANI30"/>
      <c r="ANJ30"/>
      <c r="ANK30"/>
      <c r="ANL30"/>
      <c r="ANM30"/>
      <c r="ANN30"/>
      <c r="ANO30"/>
      <c r="ANP30"/>
      <c r="ANQ30"/>
      <c r="ANR30"/>
      <c r="ANS30"/>
      <c r="ANT30"/>
      <c r="ANU30"/>
      <c r="ANV30"/>
      <c r="ANW30"/>
      <c r="ANX30"/>
      <c r="ANY30"/>
      <c r="ANZ30"/>
      <c r="AOA30"/>
    </row>
    <row r="31" spans="1:1067" ht="119.25" customHeight="1">
      <c r="A31" s="528"/>
      <c r="B31" s="6" t="s">
        <v>97</v>
      </c>
      <c r="C31" s="4" t="s">
        <v>52</v>
      </c>
      <c r="D31" s="11" t="s">
        <v>6</v>
      </c>
      <c r="E31" s="21" t="s">
        <v>16</v>
      </c>
      <c r="F31" s="42" t="s">
        <v>51</v>
      </c>
      <c r="G31" s="433" t="s">
        <v>626</v>
      </c>
      <c r="H31" s="433" t="s">
        <v>627</v>
      </c>
      <c r="I31" s="424">
        <v>0.66</v>
      </c>
      <c r="J31" s="426"/>
      <c r="K31" s="506" t="s">
        <v>509</v>
      </c>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c r="AMK31"/>
      <c r="AML31"/>
      <c r="AMM31"/>
      <c r="AMN31"/>
      <c r="AMO31"/>
      <c r="AMP31"/>
      <c r="AMQ31"/>
      <c r="AMR31"/>
      <c r="AMS31"/>
      <c r="AMT31"/>
      <c r="AMU31"/>
      <c r="AMV31"/>
      <c r="AMW31"/>
      <c r="AMX31"/>
      <c r="AMY31"/>
      <c r="AMZ31"/>
      <c r="ANA31"/>
      <c r="ANB31"/>
      <c r="ANC31"/>
      <c r="AND31"/>
      <c r="ANE31"/>
      <c r="ANF31"/>
      <c r="ANG31"/>
      <c r="ANH31"/>
      <c r="ANI31"/>
      <c r="ANJ31"/>
      <c r="ANK31"/>
      <c r="ANL31"/>
      <c r="ANM31"/>
      <c r="ANN31"/>
      <c r="ANO31"/>
      <c r="ANP31"/>
      <c r="ANQ31"/>
      <c r="ANR31"/>
      <c r="ANS31"/>
      <c r="ANT31"/>
      <c r="ANU31"/>
      <c r="ANV31"/>
      <c r="ANW31"/>
      <c r="ANX31"/>
      <c r="ANY31"/>
      <c r="ANZ31"/>
      <c r="AOA31"/>
    </row>
  </sheetData>
  <autoFilter ref="A8:K31"/>
  <mergeCells count="17">
    <mergeCell ref="A4:F4"/>
    <mergeCell ref="A5:F5"/>
    <mergeCell ref="A1:A3"/>
    <mergeCell ref="B1:E3"/>
    <mergeCell ref="B6:B7"/>
    <mergeCell ref="D6:D7"/>
    <mergeCell ref="E6:E7"/>
    <mergeCell ref="C6:C7"/>
    <mergeCell ref="G5:K7"/>
    <mergeCell ref="A20:A21"/>
    <mergeCell ref="A11:A15"/>
    <mergeCell ref="A16:A19"/>
    <mergeCell ref="A30:A31"/>
    <mergeCell ref="A6:A7"/>
    <mergeCell ref="A24:A25"/>
    <mergeCell ref="A9:A10"/>
    <mergeCell ref="F6:F7"/>
  </mergeCells>
  <hyperlinks>
    <hyperlink ref="F16" display="https://mail.google.com/mail/u/0/#advanced-search/subject=RIESGOS&amp;subset=all&amp;has=comunicaciones%40cajaviviendapopular.gov.co&amp;within=1d&amp;sizeoperator=s_sl&amp;sizeunit=s_smb&amp;query=subject%3ARIESGOS+comunicaciones%40cajaviviendapopular.gov.co/QgrcJHsBqKrdTdhKKDQ"/>
    <hyperlink ref="F17" display="https://mail.google.com/mail/u/0/#advanced-search/subject=RIESGOS&amp;subset=all&amp;has=comunicaciones%40cajaviviendapopular.gov.co&amp;within=1d&amp;sizeoperator=s_sl&amp;sizeunit=s_smb&amp;query=subject%3ARIESGOS+comunicaciones%40cajaviviendapopular.gov.co/FMfcgxwBVWJSBHmmzKK"/>
    <hyperlink ref="F25" r:id="rId1" display="\\10.216.160.201\calidad\30. PRESENTACIONES E INFORMES\SISTEMA INTEGRADO DE GESTIÓN\2019\MATRIZ DE RIESGO - PAAC 2019"/>
    <hyperlink ref="F24" r:id="rId2" location="search/in%3Asent+marthaortega%40presidencia.gov.co/QgrcJHrhwLdSwmckRZZXfSmGhCTPtMBJVpB"/>
    <hyperlink ref="F11" r:id="rId3" display="\\10.216.160.201\calidad\19. CONSOLIDADO MAPAS DE RIESGO\MATRIZ DE RIESGOS - PAAC\2019"/>
    <hyperlink ref="F20" r:id="rId4" display="\\10.216.160.201\calidad\19. CONSOLIDADO MAPAS DE RIESGO\MATRIZ DE RIESGOS - PAAC\2019"/>
    <hyperlink ref="F21" r:id="rId5" display="\\10.216.160.201\calidad\19. CONSOLIDADO MAPAS DE RIESGO\MATRIZ DE RIESGOS - PAAC\2019"/>
    <hyperlink ref="F22" r:id="rId6"/>
    <hyperlink ref="F26" r:id="rId7" display="\\10.216.160.201\calidad\19. CONSOLIDADO MAPAS DE RIESGO\MATRIZ DE RIESGOS - PAAC\2019\MATRIZ DE RIESGOS - PAAC PRELIMINAR"/>
    <hyperlink ref="F27" r:id="rId8" display="\\10.216.160.201\calidad\19. CONSOLIDADO MAPAS DE RIESGO\MATRIZ DE RIESGOS - PAAC\2019\MATRIZ DE RIESGOS - PAAC PRELIMINAR"/>
    <hyperlink ref="F28" r:id="rId9"/>
    <hyperlink ref="F29" r:id="rId10"/>
    <hyperlink ref="F30" r:id="rId11" display="https://www.cajaviviendapopular.gov.co/?q=matriz-de-riesgos-plan-anticorrupci%C3%B3n-y-atenci%C3%B3n-al-ciudadano"/>
    <hyperlink ref="F31" r:id="rId12"/>
    <hyperlink ref="H17" r:id="rId13"/>
    <hyperlink ref="H28" r:id="rId14"/>
    <hyperlink ref="H20" r:id="rId15"/>
    <hyperlink ref="H26" r:id="rId16"/>
    <hyperlink ref="H29" r:id="rId17"/>
  </hyperlinks>
  <pageMargins left="0.17" right="0.17" top="0.21" bottom="0.75" header="0.17" footer="0.3"/>
  <pageSetup scale="26" orientation="landscape" r:id="rId18"/>
  <drawing r:id="rId19"/>
  <legacy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60" zoomScaleNormal="70" workbookViewId="0">
      <selection activeCell="O13" sqref="O13"/>
    </sheetView>
  </sheetViews>
  <sheetFormatPr baseColWidth="10" defaultRowHeight="15"/>
  <cols>
    <col min="1" max="1" width="16.7109375" bestFit="1" customWidth="1"/>
    <col min="2" max="2" width="34.5703125" customWidth="1"/>
    <col min="3" max="3" width="11.140625" bestFit="1" customWidth="1"/>
    <col min="4" max="4" width="14.28515625" bestFit="1" customWidth="1"/>
    <col min="5" max="5" width="14.42578125" bestFit="1" customWidth="1"/>
    <col min="6" max="6" width="17" customWidth="1"/>
    <col min="7" max="7" width="101.5703125" customWidth="1"/>
    <col min="8" max="8" width="14.42578125" customWidth="1"/>
    <col min="9" max="9" width="15" customWidth="1"/>
    <col min="10" max="10" width="13.5703125" customWidth="1"/>
    <col min="11" max="11" width="22.140625" customWidth="1"/>
  </cols>
  <sheetData>
    <row r="1" spans="1:11">
      <c r="G1" s="526" t="s">
        <v>732</v>
      </c>
      <c r="H1" s="526"/>
      <c r="I1" s="526"/>
      <c r="J1" s="526"/>
      <c r="K1" s="526"/>
    </row>
    <row r="2" spans="1:11">
      <c r="G2" s="526"/>
      <c r="H2" s="526"/>
      <c r="I2" s="526"/>
      <c r="J2" s="526"/>
      <c r="K2" s="526"/>
    </row>
    <row r="3" spans="1:11" ht="15.75" thickBot="1">
      <c r="G3" s="526"/>
      <c r="H3" s="526"/>
      <c r="I3" s="526"/>
      <c r="J3" s="526"/>
      <c r="K3" s="526"/>
    </row>
    <row r="4" spans="1:11" ht="63.75" thickBot="1">
      <c r="A4" s="47" t="s">
        <v>108</v>
      </c>
      <c r="B4" s="48" t="s">
        <v>109</v>
      </c>
      <c r="C4" s="48" t="s">
        <v>110</v>
      </c>
      <c r="D4" s="48" t="s">
        <v>111</v>
      </c>
      <c r="E4" s="48" t="s">
        <v>112</v>
      </c>
      <c r="F4" s="48" t="s">
        <v>113</v>
      </c>
      <c r="G4" s="46" t="s">
        <v>103</v>
      </c>
      <c r="H4" s="46" t="s">
        <v>104</v>
      </c>
      <c r="I4" s="46" t="s">
        <v>105</v>
      </c>
      <c r="J4" s="46" t="s">
        <v>106</v>
      </c>
      <c r="K4" s="46" t="s">
        <v>107</v>
      </c>
    </row>
    <row r="5" spans="1:11" ht="36" customHeight="1">
      <c r="A5" s="544" t="s">
        <v>114</v>
      </c>
      <c r="B5" s="544" t="s">
        <v>115</v>
      </c>
      <c r="C5" s="544" t="s">
        <v>116</v>
      </c>
      <c r="D5" s="548">
        <v>43678</v>
      </c>
      <c r="E5" s="548">
        <v>43770</v>
      </c>
      <c r="F5" s="552" t="s">
        <v>117</v>
      </c>
      <c r="G5" s="554" t="s">
        <v>645</v>
      </c>
      <c r="H5" s="556" t="s">
        <v>569</v>
      </c>
      <c r="I5" s="558">
        <v>0.5</v>
      </c>
      <c r="J5" s="556" t="s">
        <v>570</v>
      </c>
      <c r="K5" s="559" t="s">
        <v>509</v>
      </c>
    </row>
    <row r="6" spans="1:11" ht="90.75" customHeight="1" thickBot="1">
      <c r="A6" s="545"/>
      <c r="B6" s="545"/>
      <c r="C6" s="546"/>
      <c r="D6" s="549"/>
      <c r="E6" s="549"/>
      <c r="F6" s="553"/>
      <c r="G6" s="555"/>
      <c r="H6" s="557"/>
      <c r="I6" s="557"/>
      <c r="J6" s="557"/>
      <c r="K6" s="560"/>
    </row>
    <row r="7" spans="1:11" ht="45.75" thickBot="1">
      <c r="A7" s="50" t="s">
        <v>118</v>
      </c>
      <c r="B7" s="49" t="s">
        <v>119</v>
      </c>
      <c r="C7" s="546"/>
      <c r="D7" s="393">
        <v>43739</v>
      </c>
      <c r="E7" s="393">
        <v>43800</v>
      </c>
      <c r="F7" s="51" t="s">
        <v>120</v>
      </c>
      <c r="G7" s="394" t="s">
        <v>194</v>
      </c>
      <c r="H7" s="394" t="s">
        <v>194</v>
      </c>
      <c r="I7" s="394" t="s">
        <v>194</v>
      </c>
      <c r="J7" s="394" t="s">
        <v>194</v>
      </c>
      <c r="K7" s="394" t="s">
        <v>194</v>
      </c>
    </row>
    <row r="8" spans="1:11" ht="15.75" thickBot="1">
      <c r="A8" s="544" t="s">
        <v>121</v>
      </c>
      <c r="B8" s="49" t="s">
        <v>122</v>
      </c>
      <c r="C8" s="546"/>
      <c r="D8" s="548">
        <v>43831</v>
      </c>
      <c r="E8" s="548">
        <v>43983</v>
      </c>
      <c r="F8" s="541"/>
      <c r="G8" s="394" t="s">
        <v>194</v>
      </c>
      <c r="H8" s="394" t="s">
        <v>194</v>
      </c>
      <c r="I8" s="394" t="s">
        <v>194</v>
      </c>
      <c r="J8" s="394" t="s">
        <v>194</v>
      </c>
      <c r="K8" s="394" t="s">
        <v>194</v>
      </c>
    </row>
    <row r="9" spans="1:11" ht="15.75" thickBot="1">
      <c r="A9" s="546"/>
      <c r="B9" s="49" t="s">
        <v>123</v>
      </c>
      <c r="C9" s="546"/>
      <c r="D9" s="550"/>
      <c r="E9" s="550"/>
      <c r="F9" s="542"/>
      <c r="G9" s="394" t="s">
        <v>194</v>
      </c>
      <c r="H9" s="394" t="s">
        <v>194</v>
      </c>
      <c r="I9" s="394" t="s">
        <v>194</v>
      </c>
      <c r="J9" s="394" t="s">
        <v>194</v>
      </c>
      <c r="K9" s="394" t="s">
        <v>194</v>
      </c>
    </row>
    <row r="10" spans="1:11" ht="15.75" thickBot="1">
      <c r="A10" s="546"/>
      <c r="B10" s="49" t="s">
        <v>124</v>
      </c>
      <c r="C10" s="546"/>
      <c r="D10" s="550"/>
      <c r="E10" s="550"/>
      <c r="F10" s="542"/>
      <c r="G10" s="394" t="s">
        <v>194</v>
      </c>
      <c r="H10" s="394" t="s">
        <v>194</v>
      </c>
      <c r="I10" s="394" t="s">
        <v>194</v>
      </c>
      <c r="J10" s="394" t="s">
        <v>194</v>
      </c>
      <c r="K10" s="394" t="s">
        <v>194</v>
      </c>
    </row>
    <row r="11" spans="1:11" ht="15.75" thickBot="1">
      <c r="A11" s="546"/>
      <c r="B11" s="49" t="s">
        <v>125</v>
      </c>
      <c r="C11" s="546"/>
      <c r="D11" s="550"/>
      <c r="E11" s="550"/>
      <c r="F11" s="542"/>
      <c r="G11" s="394" t="s">
        <v>194</v>
      </c>
      <c r="H11" s="394" t="s">
        <v>194</v>
      </c>
      <c r="I11" s="394" t="s">
        <v>194</v>
      </c>
      <c r="J11" s="394" t="s">
        <v>194</v>
      </c>
      <c r="K11" s="394" t="s">
        <v>194</v>
      </c>
    </row>
    <row r="12" spans="1:11" ht="15.75" thickBot="1">
      <c r="A12" s="545"/>
      <c r="B12" s="49" t="s">
        <v>126</v>
      </c>
      <c r="C12" s="546"/>
      <c r="D12" s="551"/>
      <c r="E12" s="551"/>
      <c r="F12" s="543"/>
      <c r="G12" s="394" t="s">
        <v>194</v>
      </c>
      <c r="H12" s="394" t="s">
        <v>194</v>
      </c>
      <c r="I12" s="394" t="s">
        <v>194</v>
      </c>
      <c r="J12" s="394" t="s">
        <v>194</v>
      </c>
      <c r="K12" s="394" t="s">
        <v>194</v>
      </c>
    </row>
    <row r="13" spans="1:11" ht="105" customHeight="1" thickBot="1">
      <c r="A13" s="50" t="s">
        <v>127</v>
      </c>
      <c r="B13" s="49" t="s">
        <v>128</v>
      </c>
      <c r="C13" s="547"/>
      <c r="D13" s="393">
        <v>43983</v>
      </c>
      <c r="E13" s="393">
        <v>44166</v>
      </c>
      <c r="F13" s="51"/>
      <c r="G13" s="394" t="s">
        <v>194</v>
      </c>
      <c r="H13" s="394" t="s">
        <v>194</v>
      </c>
      <c r="I13" s="394" t="s">
        <v>194</v>
      </c>
      <c r="J13" s="394" t="s">
        <v>194</v>
      </c>
      <c r="K13" s="394" t="s">
        <v>194</v>
      </c>
    </row>
  </sheetData>
  <mergeCells count="16">
    <mergeCell ref="F8:F12"/>
    <mergeCell ref="G1:K3"/>
    <mergeCell ref="A5:A6"/>
    <mergeCell ref="B5:B6"/>
    <mergeCell ref="C5:C13"/>
    <mergeCell ref="D5:D6"/>
    <mergeCell ref="E5:E6"/>
    <mergeCell ref="A8:A12"/>
    <mergeCell ref="D8:D12"/>
    <mergeCell ref="E8:E12"/>
    <mergeCell ref="F5:F6"/>
    <mergeCell ref="G5:G6"/>
    <mergeCell ref="H5:H6"/>
    <mergeCell ref="I5:I6"/>
    <mergeCell ref="J5:J6"/>
    <mergeCell ref="K5:K6"/>
  </mergeCell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view="pageBreakPreview" zoomScale="25" zoomScaleNormal="55" zoomScaleSheetLayoutView="25" workbookViewId="0">
      <pane ySplit="5" topLeftCell="A6" activePane="bottomLeft" state="frozen"/>
      <selection activeCell="L1" sqref="L1"/>
      <selection pane="bottomLeft" activeCell="AH2" sqref="AH2:AL4"/>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31.28515625" customWidth="1"/>
    <col min="32" max="32" width="24.140625" customWidth="1"/>
    <col min="33" max="33" width="20" customWidth="1"/>
    <col min="34" max="34" width="73.85546875" customWidth="1"/>
    <col min="35" max="35" width="41.140625" customWidth="1"/>
    <col min="36" max="36" width="29" customWidth="1"/>
    <col min="37" max="37" width="15.7109375" bestFit="1" customWidth="1"/>
    <col min="38" max="38" width="24.140625" customWidth="1"/>
  </cols>
  <sheetData>
    <row r="1" spans="1:38" ht="18.75" thickBot="1">
      <c r="A1" s="570" t="s">
        <v>129</v>
      </c>
      <c r="B1" s="571"/>
      <c r="C1" s="571"/>
      <c r="D1" s="571"/>
      <c r="E1" s="571"/>
      <c r="F1" s="571"/>
      <c r="G1" s="571"/>
      <c r="H1" s="571"/>
      <c r="I1" s="571"/>
      <c r="J1" s="571"/>
      <c r="K1" s="571"/>
      <c r="L1" s="571"/>
      <c r="M1" s="571"/>
      <c r="N1" s="571"/>
      <c r="O1" s="571"/>
      <c r="P1" s="571"/>
      <c r="Q1" s="571"/>
      <c r="R1" s="571"/>
      <c r="S1" s="571"/>
      <c r="T1" s="571"/>
      <c r="U1" s="571"/>
      <c r="V1" s="571"/>
      <c r="W1" s="571"/>
      <c r="X1" s="571"/>
      <c r="Y1" s="572"/>
      <c r="Z1" s="573" t="s">
        <v>130</v>
      </c>
      <c r="AA1" s="574"/>
      <c r="AB1" s="574"/>
      <c r="AC1" s="574"/>
      <c r="AD1" s="574"/>
      <c r="AE1" s="574"/>
      <c r="AF1" s="574"/>
      <c r="AG1" s="575"/>
    </row>
    <row r="2" spans="1:38" ht="16.5">
      <c r="A2" s="576" t="s">
        <v>131</v>
      </c>
      <c r="B2" s="579" t="s">
        <v>132</v>
      </c>
      <c r="C2" s="582" t="s">
        <v>133</v>
      </c>
      <c r="D2" s="583"/>
      <c r="E2" s="583"/>
      <c r="F2" s="583"/>
      <c r="G2" s="583"/>
      <c r="H2" s="583"/>
      <c r="I2" s="583"/>
      <c r="J2" s="583"/>
      <c r="K2" s="583"/>
      <c r="L2" s="583"/>
      <c r="M2" s="583"/>
      <c r="N2" s="583"/>
      <c r="O2" s="583"/>
      <c r="P2" s="583"/>
      <c r="Q2" s="583"/>
      <c r="R2" s="583"/>
      <c r="S2" s="583"/>
      <c r="T2" s="583"/>
      <c r="U2" s="583"/>
      <c r="V2" s="583"/>
      <c r="W2" s="583"/>
      <c r="X2" s="584" t="s">
        <v>134</v>
      </c>
      <c r="Y2" s="584" t="s">
        <v>135</v>
      </c>
      <c r="Z2" s="584" t="s">
        <v>136</v>
      </c>
      <c r="AA2" s="584" t="s">
        <v>137</v>
      </c>
      <c r="AB2" s="584" t="s">
        <v>138</v>
      </c>
      <c r="AC2" s="584" t="s">
        <v>139</v>
      </c>
      <c r="AD2" s="584" t="s">
        <v>140</v>
      </c>
      <c r="AE2" s="587" t="s">
        <v>141</v>
      </c>
      <c r="AF2" s="584" t="s">
        <v>142</v>
      </c>
      <c r="AG2" s="591" t="s">
        <v>143</v>
      </c>
      <c r="AH2" s="561" t="s">
        <v>732</v>
      </c>
      <c r="AI2" s="562"/>
      <c r="AJ2" s="562"/>
      <c r="AK2" s="562"/>
      <c r="AL2" s="563"/>
    </row>
    <row r="3" spans="1:38" ht="16.5">
      <c r="A3" s="577"/>
      <c r="B3" s="580"/>
      <c r="C3" s="596" t="s">
        <v>144</v>
      </c>
      <c r="D3" s="597"/>
      <c r="E3" s="597"/>
      <c r="F3" s="597"/>
      <c r="G3" s="597"/>
      <c r="H3" s="598"/>
      <c r="I3" s="599" t="s">
        <v>145</v>
      </c>
      <c r="J3" s="600"/>
      <c r="K3" s="600"/>
      <c r="L3" s="600"/>
      <c r="M3" s="600"/>
      <c r="N3" s="600"/>
      <c r="O3" s="601"/>
      <c r="P3" s="602" t="s">
        <v>146</v>
      </c>
      <c r="Q3" s="602"/>
      <c r="R3" s="602"/>
      <c r="S3" s="602"/>
      <c r="T3" s="602"/>
      <c r="U3" s="602"/>
      <c r="V3" s="603" t="s">
        <v>147</v>
      </c>
      <c r="W3" s="603"/>
      <c r="X3" s="585"/>
      <c r="Y3" s="585"/>
      <c r="Z3" s="585"/>
      <c r="AA3" s="585"/>
      <c r="AB3" s="585"/>
      <c r="AC3" s="585"/>
      <c r="AD3" s="585"/>
      <c r="AE3" s="588"/>
      <c r="AF3" s="585"/>
      <c r="AG3" s="592"/>
      <c r="AH3" s="564"/>
      <c r="AI3" s="565"/>
      <c r="AJ3" s="565"/>
      <c r="AK3" s="565"/>
      <c r="AL3" s="566"/>
    </row>
    <row r="4" spans="1:38" ht="15.75" thickBot="1">
      <c r="A4" s="577"/>
      <c r="B4" s="580"/>
      <c r="C4" s="604" t="s">
        <v>148</v>
      </c>
      <c r="D4" s="604" t="s">
        <v>149</v>
      </c>
      <c r="E4" s="604" t="s">
        <v>150</v>
      </c>
      <c r="F4" s="604" t="s">
        <v>151</v>
      </c>
      <c r="G4" s="604" t="s">
        <v>152</v>
      </c>
      <c r="H4" s="604" t="s">
        <v>153</v>
      </c>
      <c r="I4" s="594" t="s">
        <v>154</v>
      </c>
      <c r="J4" s="594" t="s">
        <v>155</v>
      </c>
      <c r="K4" s="594" t="s">
        <v>156</v>
      </c>
      <c r="L4" s="594" t="s">
        <v>157</v>
      </c>
      <c r="M4" s="594" t="s">
        <v>158</v>
      </c>
      <c r="N4" s="594" t="s">
        <v>159</v>
      </c>
      <c r="O4" s="594" t="s">
        <v>160</v>
      </c>
      <c r="P4" s="606" t="s">
        <v>161</v>
      </c>
      <c r="Q4" s="606" t="s">
        <v>162</v>
      </c>
      <c r="R4" s="606" t="s">
        <v>163</v>
      </c>
      <c r="S4" s="606" t="s">
        <v>164</v>
      </c>
      <c r="T4" s="606" t="s">
        <v>165</v>
      </c>
      <c r="U4" s="606" t="s">
        <v>166</v>
      </c>
      <c r="V4" s="608" t="s">
        <v>167</v>
      </c>
      <c r="W4" s="610" t="s">
        <v>168</v>
      </c>
      <c r="X4" s="585"/>
      <c r="Y4" s="585"/>
      <c r="Z4" s="585"/>
      <c r="AA4" s="585"/>
      <c r="AB4" s="585"/>
      <c r="AC4" s="585"/>
      <c r="AD4" s="585"/>
      <c r="AE4" s="588"/>
      <c r="AF4" s="585"/>
      <c r="AG4" s="592"/>
      <c r="AH4" s="567"/>
      <c r="AI4" s="568"/>
      <c r="AJ4" s="568"/>
      <c r="AK4" s="568"/>
      <c r="AL4" s="569"/>
    </row>
    <row r="5" spans="1:38" ht="75" customHeight="1" thickBot="1">
      <c r="A5" s="578"/>
      <c r="B5" s="581"/>
      <c r="C5" s="605"/>
      <c r="D5" s="605"/>
      <c r="E5" s="605"/>
      <c r="F5" s="605"/>
      <c r="G5" s="605"/>
      <c r="H5" s="605"/>
      <c r="I5" s="595"/>
      <c r="J5" s="595"/>
      <c r="K5" s="595"/>
      <c r="L5" s="595"/>
      <c r="M5" s="595"/>
      <c r="N5" s="595"/>
      <c r="O5" s="595"/>
      <c r="P5" s="607"/>
      <c r="Q5" s="607"/>
      <c r="R5" s="607"/>
      <c r="S5" s="607"/>
      <c r="T5" s="607"/>
      <c r="U5" s="607"/>
      <c r="V5" s="609"/>
      <c r="W5" s="611"/>
      <c r="X5" s="586"/>
      <c r="Y5" s="586"/>
      <c r="Z5" s="586"/>
      <c r="AA5" s="586"/>
      <c r="AB5" s="586"/>
      <c r="AC5" s="586"/>
      <c r="AD5" s="586"/>
      <c r="AE5" s="589"/>
      <c r="AF5" s="590"/>
      <c r="AG5" s="593"/>
      <c r="AH5" s="52" t="s">
        <v>103</v>
      </c>
      <c r="AI5" s="53" t="s">
        <v>104</v>
      </c>
      <c r="AJ5" s="53" t="s">
        <v>105</v>
      </c>
      <c r="AK5" s="53" t="s">
        <v>106</v>
      </c>
      <c r="AL5" s="54" t="s">
        <v>107</v>
      </c>
    </row>
    <row r="6" spans="1:38" ht="22.5" customHeight="1" thickTop="1">
      <c r="A6" s="55"/>
      <c r="B6" s="56"/>
      <c r="C6" s="57"/>
      <c r="D6" s="57"/>
      <c r="E6" s="57"/>
      <c r="F6" s="57"/>
      <c r="G6" s="57"/>
      <c r="H6" s="57"/>
      <c r="I6" s="58"/>
      <c r="J6" s="58"/>
      <c r="K6" s="58"/>
      <c r="L6" s="58"/>
      <c r="M6" s="58"/>
      <c r="N6" s="58"/>
      <c r="O6" s="58"/>
      <c r="P6" s="59"/>
      <c r="Q6" s="59"/>
      <c r="R6" s="59"/>
      <c r="S6" s="59"/>
      <c r="T6" s="59"/>
      <c r="U6" s="59"/>
      <c r="V6" s="60"/>
      <c r="W6" s="61"/>
      <c r="X6" s="62"/>
      <c r="Y6" s="62"/>
      <c r="Z6" s="62"/>
      <c r="AA6" s="62"/>
      <c r="AB6" s="62"/>
      <c r="AC6" s="62"/>
      <c r="AD6" s="62"/>
      <c r="AE6" s="63"/>
      <c r="AF6" s="62"/>
      <c r="AG6" s="64"/>
      <c r="AH6" s="65"/>
      <c r="AI6" s="66"/>
      <c r="AJ6" s="66"/>
      <c r="AK6" s="66"/>
      <c r="AL6" s="67"/>
    </row>
    <row r="7" spans="1:38" ht="409.5" customHeight="1">
      <c r="A7" s="68">
        <v>1</v>
      </c>
      <c r="B7" s="69" t="s">
        <v>169</v>
      </c>
      <c r="C7" s="70"/>
      <c r="D7" s="70"/>
      <c r="E7" s="70"/>
      <c r="F7" s="70"/>
      <c r="G7" s="70"/>
      <c r="H7" s="70"/>
      <c r="I7" s="71"/>
      <c r="J7" s="71"/>
      <c r="K7" s="71"/>
      <c r="L7" s="71"/>
      <c r="M7" s="71"/>
      <c r="N7" s="71"/>
      <c r="O7" s="71"/>
      <c r="P7" s="72"/>
      <c r="Q7" s="72"/>
      <c r="R7" s="72" t="s">
        <v>170</v>
      </c>
      <c r="S7" s="72"/>
      <c r="T7" s="72"/>
      <c r="U7" s="72"/>
      <c r="V7" s="73"/>
      <c r="W7" s="73"/>
      <c r="X7" s="74" t="s">
        <v>171</v>
      </c>
      <c r="Y7" s="74" t="s">
        <v>648</v>
      </c>
      <c r="Z7" s="75" t="s">
        <v>172</v>
      </c>
      <c r="AA7" s="75" t="s">
        <v>173</v>
      </c>
      <c r="AB7" s="74" t="s">
        <v>174</v>
      </c>
      <c r="AC7" s="74" t="s">
        <v>175</v>
      </c>
      <c r="AD7" s="76" t="s">
        <v>176</v>
      </c>
      <c r="AE7" s="77">
        <v>0.6</v>
      </c>
      <c r="AF7" s="78"/>
      <c r="AG7" s="79"/>
      <c r="AH7" s="441" t="s">
        <v>649</v>
      </c>
      <c r="AI7" s="6" t="s">
        <v>647</v>
      </c>
      <c r="AJ7" s="442">
        <v>0.98</v>
      </c>
      <c r="AK7" s="443"/>
      <c r="AL7" s="498" t="s">
        <v>178</v>
      </c>
    </row>
    <row r="8" spans="1:38" ht="372" customHeight="1">
      <c r="A8" s="68">
        <v>2</v>
      </c>
      <c r="B8" s="69" t="s">
        <v>179</v>
      </c>
      <c r="C8" s="70"/>
      <c r="D8" s="70"/>
      <c r="E8" s="70"/>
      <c r="F8" s="70"/>
      <c r="G8" s="70"/>
      <c r="H8" s="70"/>
      <c r="I8" s="71"/>
      <c r="J8" s="71"/>
      <c r="K8" s="71"/>
      <c r="L8" s="71"/>
      <c r="M8" s="71"/>
      <c r="N8" s="71"/>
      <c r="O8" s="71"/>
      <c r="P8" s="72"/>
      <c r="Q8" s="72"/>
      <c r="R8" s="72" t="s">
        <v>170</v>
      </c>
      <c r="S8" s="72"/>
      <c r="T8" s="72"/>
      <c r="U8" s="72"/>
      <c r="V8" s="73"/>
      <c r="W8" s="73"/>
      <c r="X8" s="74" t="s">
        <v>180</v>
      </c>
      <c r="Y8" s="74" t="s">
        <v>648</v>
      </c>
      <c r="Z8" s="75" t="s">
        <v>172</v>
      </c>
      <c r="AA8" s="75" t="s">
        <v>173</v>
      </c>
      <c r="AB8" s="74" t="s">
        <v>174</v>
      </c>
      <c r="AC8" s="74" t="s">
        <v>175</v>
      </c>
      <c r="AD8" s="76" t="s">
        <v>176</v>
      </c>
      <c r="AE8" s="77">
        <v>0.6</v>
      </c>
      <c r="AF8" s="78"/>
      <c r="AG8" s="79"/>
      <c r="AH8" s="444" t="s">
        <v>646</v>
      </c>
      <c r="AI8" s="445" t="s">
        <v>647</v>
      </c>
      <c r="AJ8" s="446">
        <v>0.98</v>
      </c>
      <c r="AK8" s="447"/>
      <c r="AL8" s="498" t="s">
        <v>178</v>
      </c>
    </row>
  </sheetData>
  <autoFilter ref="A6:AL8"/>
  <mergeCells count="41">
    <mergeCell ref="U4:U5"/>
    <mergeCell ref="V4:V5"/>
    <mergeCell ref="W4:W5"/>
    <mergeCell ref="O4:O5"/>
    <mergeCell ref="P4:P5"/>
    <mergeCell ref="Q4:Q5"/>
    <mergeCell ref="R4:R5"/>
    <mergeCell ref="S4:S5"/>
    <mergeCell ref="T4:T5"/>
    <mergeCell ref="N4:N5"/>
    <mergeCell ref="C3:H3"/>
    <mergeCell ref="I3:O3"/>
    <mergeCell ref="P3:U3"/>
    <mergeCell ref="V3:W3"/>
    <mergeCell ref="C4:C5"/>
    <mergeCell ref="D4:D5"/>
    <mergeCell ref="E4:E5"/>
    <mergeCell ref="F4:F5"/>
    <mergeCell ref="G4:G5"/>
    <mergeCell ref="H4:H5"/>
    <mergeCell ref="I4:I5"/>
    <mergeCell ref="J4:J5"/>
    <mergeCell ref="K4:K5"/>
    <mergeCell ref="L4:L5"/>
    <mergeCell ref="M4:M5"/>
    <mergeCell ref="AH2:AL4"/>
    <mergeCell ref="A1:Y1"/>
    <mergeCell ref="Z1:AG1"/>
    <mergeCell ref="A2:A5"/>
    <mergeCell ref="B2:B5"/>
    <mergeCell ref="C2:W2"/>
    <mergeCell ref="X2:X5"/>
    <mergeCell ref="Y2:Y5"/>
    <mergeCell ref="Z2:Z5"/>
    <mergeCell ref="AA2:AA5"/>
    <mergeCell ref="AB2:AB5"/>
    <mergeCell ref="AC2:AC5"/>
    <mergeCell ref="AD2:AD5"/>
    <mergeCell ref="AE2:AE5"/>
    <mergeCell ref="AF2:AF5"/>
    <mergeCell ref="AG2:AG5"/>
  </mergeCells>
  <conditionalFormatting sqref="AL7:AL8">
    <cfRule type="cellIs" dxfId="172" priority="1" operator="equal">
      <formula>#REF!</formula>
    </cfRule>
  </conditionalFormatting>
  <conditionalFormatting sqref="AL7:AL8">
    <cfRule type="cellIs" dxfId="171" priority="2" operator="equal">
      <formula>#REF!</formula>
    </cfRule>
    <cfRule type="cellIs" dxfId="170" priority="3" operator="equal">
      <formula>#REF!</formula>
    </cfRule>
  </conditionalFormatting>
  <hyperlinks>
    <hyperlink ref="AI7" r:id="rId1" location="overlay-context=tr%25C3%25A1mites-ante-la-caja-de-la-vivienda-popular%3Fq%3Dtr%25C3%25A1mites-ante-la-caja-de-la-vivienda-popular" display="overlay-context=tr%25C3%25A1mites-ante-la-caja-de-la-vivienda-popular%3Fq%3Dtr%25C3%25A1mites-ante-la-caja-de-la-vivienda-popular"/>
    <hyperlink ref="AI8" r:id="rId2" location="overlay-context=tr%25C3%25A1mites-ante-la-caja-de-la-vivienda-popular%3Fq%3Dtr%25C3%25A1mites-ante-la-caja-de-la-vivienda-popular" display="overlay-context=tr%25C3%25A1mites-ante-la-caja-de-la-vivienda-popular%3Fq%3Dtr%25C3%25A1mites-ante-la-caja-de-la-vivienda-popular"/>
  </hyperlinks>
  <pageMargins left="0.7" right="0.7" top="0.75" bottom="0.75" header="0.3" footer="0.3"/>
  <pageSetup scale="11" orientation="portrait" r:id="rId3"/>
  <extLst>
    <ext xmlns:x14="http://schemas.microsoft.com/office/spreadsheetml/2009/9/main" uri="{78C0D931-6437-407d-A8EE-F0AAD7539E65}">
      <x14:conditionalFormattings>
        <x14:conditionalFormatting xmlns:xm="http://schemas.microsoft.com/office/excel/2006/main">
          <x14:cfRule type="containsText" priority="4" operator="containsText" id="{1765E03C-6FE3-427C-A93C-B88F4A3B1709}">
            <xm:f>NOT(ISERROR(SEARCH(#REF!,AL7)))</xm:f>
            <xm:f>#REF!</xm:f>
            <x14:dxf>
              <fill>
                <patternFill>
                  <bgColor rgb="FFFF0000"/>
                </patternFill>
              </fill>
            </x14:dxf>
          </x14:cfRule>
          <xm:sqref>AL7:AL8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40" zoomScaleNormal="70" zoomScaleSheetLayoutView="40" zoomScalePageLayoutView="90" workbookViewId="0">
      <pane ySplit="5" topLeftCell="A18" activePane="bottomLeft" state="frozen"/>
      <selection pane="bottomLeft" activeCell="R7" sqref="R7"/>
    </sheetView>
  </sheetViews>
  <sheetFormatPr baseColWidth="10" defaultColWidth="10.85546875" defaultRowHeight="12.75"/>
  <cols>
    <col min="1" max="1" width="15.7109375" style="80" customWidth="1"/>
    <col min="2" max="2" width="34" style="80" customWidth="1"/>
    <col min="3" max="3" width="18.7109375" style="80" customWidth="1"/>
    <col min="4" max="4" width="17.7109375" style="80" customWidth="1"/>
    <col min="5" max="5" width="23" style="80" customWidth="1"/>
    <col min="6" max="6" width="24.42578125" style="80" customWidth="1"/>
    <col min="7" max="7" width="19.85546875" style="80" customWidth="1"/>
    <col min="8" max="8" width="40.140625" style="80" customWidth="1"/>
    <col min="9" max="9" width="10.85546875" style="80"/>
    <col min="10" max="10" width="24.28515625" style="80" customWidth="1"/>
    <col min="11" max="11" width="28.42578125" style="80" customWidth="1"/>
    <col min="12" max="12" width="48.42578125" style="164" customWidth="1"/>
    <col min="13" max="13" width="39.28515625" style="80" customWidth="1"/>
    <col min="14" max="15" width="13.5703125" style="80" bestFit="1" customWidth="1"/>
    <col min="16" max="16" width="20.28515625" style="512" customWidth="1"/>
    <col min="17" max="17" width="30" style="80" customWidth="1"/>
    <col min="18" max="16384" width="10.85546875" style="80"/>
  </cols>
  <sheetData>
    <row r="1" spans="1:16">
      <c r="A1" s="614" t="s">
        <v>181</v>
      </c>
      <c r="B1" s="614"/>
      <c r="C1" s="614"/>
      <c r="D1" s="614"/>
      <c r="E1" s="614"/>
      <c r="F1" s="614"/>
      <c r="G1" s="614"/>
      <c r="H1" s="614"/>
      <c r="I1" s="614"/>
      <c r="J1" s="614"/>
      <c r="K1" s="614"/>
      <c r="L1" s="561" t="s">
        <v>732</v>
      </c>
      <c r="M1" s="562"/>
      <c r="N1" s="562"/>
      <c r="O1" s="562"/>
      <c r="P1" s="563"/>
    </row>
    <row r="2" spans="1:16" ht="12.75" customHeight="1">
      <c r="A2" s="614"/>
      <c r="B2" s="614"/>
      <c r="C2" s="614"/>
      <c r="D2" s="614"/>
      <c r="E2" s="614"/>
      <c r="F2" s="614"/>
      <c r="G2" s="614"/>
      <c r="H2" s="614"/>
      <c r="I2" s="614"/>
      <c r="J2" s="614"/>
      <c r="K2" s="614"/>
      <c r="L2" s="564"/>
      <c r="M2" s="565"/>
      <c r="N2" s="565"/>
      <c r="O2" s="565"/>
      <c r="P2" s="566"/>
    </row>
    <row r="3" spans="1:16" ht="15.75" customHeight="1" thickBot="1">
      <c r="A3" s="615" t="s">
        <v>640</v>
      </c>
      <c r="B3" s="616"/>
      <c r="C3" s="616"/>
      <c r="D3" s="616"/>
      <c r="E3" s="616"/>
      <c r="F3" s="616"/>
      <c r="G3" s="616"/>
      <c r="H3" s="616"/>
      <c r="I3" s="616"/>
      <c r="J3" s="616"/>
      <c r="K3" s="617"/>
      <c r="L3" s="567"/>
      <c r="M3" s="568"/>
      <c r="N3" s="568"/>
      <c r="O3" s="568"/>
      <c r="P3" s="569"/>
    </row>
    <row r="4" spans="1:16" ht="63">
      <c r="A4" s="81" t="s">
        <v>131</v>
      </c>
      <c r="B4" s="81" t="s">
        <v>182</v>
      </c>
      <c r="C4" s="81" t="s">
        <v>2</v>
      </c>
      <c r="D4" s="81" t="s">
        <v>183</v>
      </c>
      <c r="E4" s="81" t="s">
        <v>184</v>
      </c>
      <c r="F4" s="81" t="s">
        <v>185</v>
      </c>
      <c r="G4" s="81" t="s">
        <v>104</v>
      </c>
      <c r="H4" s="81" t="s">
        <v>186</v>
      </c>
      <c r="I4" s="82" t="s">
        <v>141</v>
      </c>
      <c r="J4" s="81" t="s">
        <v>187</v>
      </c>
      <c r="K4" s="82" t="s">
        <v>188</v>
      </c>
      <c r="L4" s="83" t="s">
        <v>103</v>
      </c>
      <c r="M4" s="84" t="s">
        <v>104</v>
      </c>
      <c r="N4" s="84" t="s">
        <v>105</v>
      </c>
      <c r="O4" s="84" t="s">
        <v>106</v>
      </c>
      <c r="P4" s="85" t="s">
        <v>107</v>
      </c>
    </row>
    <row r="5" spans="1:16" ht="13.5" customHeight="1" thickBot="1">
      <c r="A5" s="618" t="s">
        <v>189</v>
      </c>
      <c r="B5" s="619"/>
      <c r="C5" s="619"/>
      <c r="D5" s="619"/>
      <c r="E5" s="619"/>
      <c r="F5" s="619"/>
      <c r="G5" s="619"/>
      <c r="H5" s="619"/>
      <c r="I5" s="619"/>
      <c r="J5" s="619"/>
      <c r="K5" s="620"/>
      <c r="L5" s="618"/>
      <c r="M5" s="619"/>
      <c r="N5" s="619"/>
      <c r="O5" s="619"/>
      <c r="P5" s="619"/>
    </row>
    <row r="6" spans="1:16" s="91" customFormat="1" ht="150" customHeight="1" thickBot="1">
      <c r="A6" s="86">
        <v>1</v>
      </c>
      <c r="B6" s="87" t="s">
        <v>190</v>
      </c>
      <c r="C6" s="86" t="s">
        <v>191</v>
      </c>
      <c r="D6" s="88">
        <v>43525</v>
      </c>
      <c r="E6" s="88">
        <v>43830</v>
      </c>
      <c r="F6" s="88" t="s">
        <v>192</v>
      </c>
      <c r="G6" s="86" t="s">
        <v>193</v>
      </c>
      <c r="H6" s="86"/>
      <c r="I6" s="89"/>
      <c r="J6" s="86"/>
      <c r="K6" s="90"/>
      <c r="L6" s="448" t="s">
        <v>560</v>
      </c>
      <c r="M6" s="448" t="s">
        <v>652</v>
      </c>
      <c r="N6" s="449">
        <v>0.3</v>
      </c>
      <c r="O6" s="448" t="s">
        <v>561</v>
      </c>
      <c r="P6" s="504" t="s">
        <v>195</v>
      </c>
    </row>
    <row r="7" spans="1:16" s="91" customFormat="1" ht="308.25" customHeight="1" thickBot="1">
      <c r="A7" s="92">
        <v>2</v>
      </c>
      <c r="B7" s="93" t="s">
        <v>196</v>
      </c>
      <c r="C7" s="92" t="s">
        <v>197</v>
      </c>
      <c r="D7" s="94">
        <v>43586</v>
      </c>
      <c r="E7" s="94">
        <v>43829</v>
      </c>
      <c r="F7" s="94" t="s">
        <v>198</v>
      </c>
      <c r="G7" s="92" t="s">
        <v>653</v>
      </c>
      <c r="H7" s="95"/>
      <c r="I7" s="96"/>
      <c r="J7" s="92"/>
      <c r="K7" s="95"/>
      <c r="L7" s="450" t="s">
        <v>562</v>
      </c>
      <c r="M7" s="451" t="s">
        <v>563</v>
      </c>
      <c r="N7" s="452">
        <v>1</v>
      </c>
      <c r="O7" s="450" t="s">
        <v>540</v>
      </c>
      <c r="P7" s="509" t="s">
        <v>290</v>
      </c>
    </row>
    <row r="8" spans="1:16" s="91" customFormat="1" ht="246" customHeight="1">
      <c r="A8" s="86">
        <v>3</v>
      </c>
      <c r="B8" s="87" t="s">
        <v>654</v>
      </c>
      <c r="C8" s="86" t="s">
        <v>199</v>
      </c>
      <c r="D8" s="88">
        <v>43586</v>
      </c>
      <c r="E8" s="88">
        <v>43830</v>
      </c>
      <c r="F8" s="88" t="s">
        <v>200</v>
      </c>
      <c r="G8" s="86" t="s">
        <v>201</v>
      </c>
      <c r="H8" s="86"/>
      <c r="I8" s="89"/>
      <c r="J8" s="86"/>
      <c r="K8" s="90"/>
      <c r="L8" s="450" t="s">
        <v>564</v>
      </c>
      <c r="M8" s="450" t="s">
        <v>564</v>
      </c>
      <c r="N8" s="452">
        <v>0</v>
      </c>
      <c r="O8" s="450" t="s">
        <v>564</v>
      </c>
      <c r="P8" s="510" t="s">
        <v>195</v>
      </c>
    </row>
    <row r="9" spans="1:16" ht="13.5" thickBot="1">
      <c r="A9" s="621" t="s">
        <v>202</v>
      </c>
      <c r="B9" s="621"/>
      <c r="C9" s="621"/>
      <c r="D9" s="621"/>
      <c r="E9" s="621"/>
      <c r="F9" s="621"/>
      <c r="G9" s="621"/>
      <c r="H9" s="621"/>
      <c r="I9" s="621"/>
      <c r="J9" s="621"/>
      <c r="K9" s="621"/>
      <c r="L9" s="621"/>
      <c r="M9" s="621"/>
      <c r="N9" s="621"/>
      <c r="O9" s="621"/>
      <c r="P9" s="621" t="str">
        <f t="shared" ref="P9:P23" si="0">+IF(N9="","",IF(N9&lt;=59%,"INCUMPLIMIENTO",IF(AND(N9&gt;59%,N9&lt;100%),"CUMPLIMIENTO PARCIAL",IF(N9=100%,"CUMPLIMIENTO",IF(N9="N/A","N/A","INFORMACIÓN MAL DILIGENCIADA")))))</f>
        <v/>
      </c>
    </row>
    <row r="10" spans="1:16" s="105" customFormat="1" ht="350.25" customHeight="1" thickBot="1">
      <c r="A10" s="97">
        <v>1</v>
      </c>
      <c r="B10" s="98" t="s">
        <v>203</v>
      </c>
      <c r="C10" s="99" t="s">
        <v>204</v>
      </c>
      <c r="D10" s="100">
        <v>43466</v>
      </c>
      <c r="E10" s="100">
        <v>43829</v>
      </c>
      <c r="F10" s="99" t="s">
        <v>205</v>
      </c>
      <c r="G10" s="99" t="s">
        <v>206</v>
      </c>
      <c r="H10" s="101"/>
      <c r="I10" s="102"/>
      <c r="J10" s="103"/>
      <c r="K10" s="104"/>
      <c r="L10" s="448" t="s">
        <v>655</v>
      </c>
      <c r="M10" s="448" t="s">
        <v>581</v>
      </c>
      <c r="N10" s="449">
        <v>1</v>
      </c>
      <c r="O10" s="448" t="s">
        <v>322</v>
      </c>
      <c r="P10" s="509" t="s">
        <v>290</v>
      </c>
    </row>
    <row r="11" spans="1:16" s="105" customFormat="1" ht="372" customHeight="1" thickBot="1">
      <c r="A11" s="97">
        <v>2</v>
      </c>
      <c r="B11" s="106" t="s">
        <v>207</v>
      </c>
      <c r="C11" s="99" t="s">
        <v>208</v>
      </c>
      <c r="D11" s="100">
        <v>43497</v>
      </c>
      <c r="E11" s="100">
        <v>43830</v>
      </c>
      <c r="F11" s="99" t="s">
        <v>209</v>
      </c>
      <c r="G11" s="99" t="s">
        <v>210</v>
      </c>
      <c r="H11" s="107"/>
      <c r="I11" s="108"/>
      <c r="J11" s="103"/>
      <c r="K11" s="104"/>
      <c r="L11" s="448" t="s">
        <v>656</v>
      </c>
      <c r="M11" s="448" t="s">
        <v>532</v>
      </c>
      <c r="N11" s="449">
        <v>0.5</v>
      </c>
      <c r="O11" s="448" t="s">
        <v>531</v>
      </c>
      <c r="P11" s="511" t="s">
        <v>178</v>
      </c>
    </row>
    <row r="12" spans="1:16" s="105" customFormat="1" ht="409.6" customHeight="1" thickBot="1">
      <c r="A12" s="97">
        <v>3</v>
      </c>
      <c r="B12" s="106" t="s">
        <v>207</v>
      </c>
      <c r="C12" s="99" t="s">
        <v>211</v>
      </c>
      <c r="D12" s="100">
        <v>43497</v>
      </c>
      <c r="E12" s="100">
        <v>43830</v>
      </c>
      <c r="F12" s="99" t="s">
        <v>209</v>
      </c>
      <c r="G12" s="99" t="s">
        <v>210</v>
      </c>
      <c r="H12" s="109"/>
      <c r="I12" s="110"/>
      <c r="J12" s="111"/>
      <c r="K12" s="104"/>
      <c r="L12" s="453" t="s">
        <v>657</v>
      </c>
      <c r="M12" s="448" t="s">
        <v>579</v>
      </c>
      <c r="N12" s="449">
        <v>1</v>
      </c>
      <c r="O12" s="448"/>
      <c r="P12" s="509" t="s">
        <v>290</v>
      </c>
    </row>
    <row r="13" spans="1:16" s="91" customFormat="1" ht="405.75" customHeight="1" thickBot="1">
      <c r="A13" s="97">
        <v>4</v>
      </c>
      <c r="B13" s="112" t="s">
        <v>212</v>
      </c>
      <c r="C13" s="107" t="s">
        <v>213</v>
      </c>
      <c r="D13" s="100">
        <v>43466</v>
      </c>
      <c r="E13" s="100">
        <v>43830</v>
      </c>
      <c r="F13" s="107" t="s">
        <v>209</v>
      </c>
      <c r="G13" s="113" t="s">
        <v>214</v>
      </c>
      <c r="H13" s="114"/>
      <c r="I13" s="102"/>
      <c r="J13" s="104"/>
      <c r="K13" s="104"/>
      <c r="L13" s="448" t="s">
        <v>658</v>
      </c>
      <c r="M13" s="448" t="s">
        <v>499</v>
      </c>
      <c r="N13" s="449">
        <v>0.5</v>
      </c>
      <c r="O13" s="448" t="s">
        <v>500</v>
      </c>
      <c r="P13" s="511" t="s">
        <v>178</v>
      </c>
    </row>
    <row r="14" spans="1:16" s="105" customFormat="1" ht="204" customHeight="1">
      <c r="A14" s="115">
        <v>5</v>
      </c>
      <c r="B14" s="116" t="s">
        <v>215</v>
      </c>
      <c r="C14" s="117" t="s">
        <v>216</v>
      </c>
      <c r="D14" s="118">
        <v>43586</v>
      </c>
      <c r="E14" s="118">
        <v>43829</v>
      </c>
      <c r="F14" s="117" t="s">
        <v>217</v>
      </c>
      <c r="G14" s="115" t="s">
        <v>218</v>
      </c>
      <c r="H14" s="117"/>
      <c r="I14" s="119"/>
      <c r="J14" s="120"/>
      <c r="K14" s="121"/>
      <c r="L14" s="450" t="s">
        <v>659</v>
      </c>
      <c r="M14" s="451" t="s">
        <v>51</v>
      </c>
      <c r="N14" s="452">
        <v>0.33</v>
      </c>
      <c r="O14" s="450" t="s">
        <v>660</v>
      </c>
      <c r="P14" s="510" t="str">
        <f t="shared" ref="P14" si="1">+IF(N14="","",IF(N14&lt;=59%,"INCUMPLIMIENTO",IF(AND(N14&gt;59%,N14&lt;100%),"CUMPLIMIENTO PARCIAL",IF(N14=100%,"CUMPLIMIENTO",IF(N14="N/A","N/A","INFORMACIÓN MAL DILIGENCIADA")))))</f>
        <v>INCUMPLIMIENTO</v>
      </c>
    </row>
    <row r="15" spans="1:16" ht="13.5" thickBot="1">
      <c r="A15" s="612" t="s">
        <v>219</v>
      </c>
      <c r="B15" s="612"/>
      <c r="C15" s="612"/>
      <c r="D15" s="612"/>
      <c r="E15" s="612"/>
      <c r="F15" s="612"/>
      <c r="G15" s="612"/>
      <c r="H15" s="612"/>
      <c r="I15" s="612"/>
      <c r="J15" s="612"/>
      <c r="K15" s="612"/>
      <c r="L15" s="612"/>
      <c r="M15" s="612"/>
      <c r="N15" s="612"/>
      <c r="O15" s="612"/>
      <c r="P15" s="612" t="str">
        <f t="shared" si="0"/>
        <v/>
      </c>
    </row>
    <row r="16" spans="1:16" s="91" customFormat="1" ht="270.75" customHeight="1" thickBot="1">
      <c r="A16" s="122">
        <v>1</v>
      </c>
      <c r="B16" s="123" t="s">
        <v>220</v>
      </c>
      <c r="C16" s="124" t="s">
        <v>57</v>
      </c>
      <c r="D16" s="125">
        <v>43466</v>
      </c>
      <c r="E16" s="125">
        <v>43830</v>
      </c>
      <c r="F16" s="125" t="s">
        <v>221</v>
      </c>
      <c r="G16" s="125" t="s">
        <v>222</v>
      </c>
      <c r="H16" s="122"/>
      <c r="I16" s="126"/>
      <c r="J16" s="122"/>
      <c r="K16" s="122"/>
      <c r="L16" s="448" t="s">
        <v>661</v>
      </c>
      <c r="M16" s="454" t="s">
        <v>223</v>
      </c>
      <c r="N16" s="455">
        <v>0.57999999999999996</v>
      </c>
      <c r="O16" s="448" t="s">
        <v>224</v>
      </c>
      <c r="P16" s="511" t="s">
        <v>178</v>
      </c>
    </row>
    <row r="17" spans="1:16" s="105" customFormat="1" ht="324.75" customHeight="1" thickBot="1">
      <c r="A17" s="122">
        <v>2</v>
      </c>
      <c r="B17" s="127" t="s">
        <v>225</v>
      </c>
      <c r="C17" s="128" t="s">
        <v>226</v>
      </c>
      <c r="D17" s="129">
        <v>43496</v>
      </c>
      <c r="E17" s="129">
        <v>43830</v>
      </c>
      <c r="F17" s="128" t="s">
        <v>227</v>
      </c>
      <c r="G17" s="122" t="s">
        <v>228</v>
      </c>
      <c r="H17" s="122"/>
      <c r="I17" s="130"/>
      <c r="J17" s="122"/>
      <c r="K17" s="122"/>
      <c r="L17" s="448" t="s">
        <v>662</v>
      </c>
      <c r="M17" s="454" t="s">
        <v>229</v>
      </c>
      <c r="N17" s="449">
        <v>1</v>
      </c>
      <c r="O17" s="448" t="s">
        <v>230</v>
      </c>
      <c r="P17" s="509" t="s">
        <v>290</v>
      </c>
    </row>
    <row r="18" spans="1:16" s="105" customFormat="1" ht="409.6" customHeight="1" thickBot="1">
      <c r="A18" s="122">
        <v>3</v>
      </c>
      <c r="B18" s="131" t="s">
        <v>231</v>
      </c>
      <c r="C18" s="132" t="s">
        <v>216</v>
      </c>
      <c r="D18" s="133">
        <v>43525</v>
      </c>
      <c r="E18" s="133">
        <v>43830</v>
      </c>
      <c r="F18" s="132" t="s">
        <v>232</v>
      </c>
      <c r="G18" s="122" t="s">
        <v>233</v>
      </c>
      <c r="H18" s="134"/>
      <c r="I18" s="126"/>
      <c r="J18" s="122"/>
      <c r="K18" s="122"/>
      <c r="L18" s="448" t="s">
        <v>663</v>
      </c>
      <c r="M18" s="451" t="s">
        <v>229</v>
      </c>
      <c r="N18" s="449">
        <v>0.66</v>
      </c>
      <c r="O18" s="448" t="s">
        <v>664</v>
      </c>
      <c r="P18" s="511" t="s">
        <v>178</v>
      </c>
    </row>
    <row r="19" spans="1:16" s="91" customFormat="1" ht="175.5" customHeight="1" thickBot="1">
      <c r="A19" s="122">
        <v>4</v>
      </c>
      <c r="B19" s="123" t="s">
        <v>220</v>
      </c>
      <c r="C19" s="124" t="s">
        <v>234</v>
      </c>
      <c r="D19" s="125">
        <v>43497</v>
      </c>
      <c r="E19" s="125">
        <v>43829</v>
      </c>
      <c r="F19" s="124" t="s">
        <v>235</v>
      </c>
      <c r="G19" s="122" t="s">
        <v>236</v>
      </c>
      <c r="H19" s="135"/>
      <c r="I19" s="136"/>
      <c r="J19" s="135"/>
      <c r="K19" s="122"/>
      <c r="L19" s="456" t="s">
        <v>578</v>
      </c>
      <c r="M19" s="448" t="s">
        <v>665</v>
      </c>
      <c r="N19" s="449">
        <v>0.66</v>
      </c>
      <c r="O19" s="448"/>
      <c r="P19" s="511" t="s">
        <v>178</v>
      </c>
    </row>
    <row r="20" spans="1:16" s="105" customFormat="1" ht="303.75" customHeight="1" thickBot="1">
      <c r="A20" s="122">
        <v>5</v>
      </c>
      <c r="B20" s="131" t="s">
        <v>237</v>
      </c>
      <c r="C20" s="132" t="s">
        <v>216</v>
      </c>
      <c r="D20" s="133">
        <v>43497</v>
      </c>
      <c r="E20" s="133">
        <v>43830</v>
      </c>
      <c r="F20" s="124" t="s">
        <v>238</v>
      </c>
      <c r="G20" s="137" t="s">
        <v>239</v>
      </c>
      <c r="H20" s="122"/>
      <c r="I20" s="126"/>
      <c r="J20" s="122"/>
      <c r="K20" s="122"/>
      <c r="L20" s="448" t="s">
        <v>240</v>
      </c>
      <c r="M20" s="454" t="s">
        <v>241</v>
      </c>
      <c r="N20" s="449">
        <v>1</v>
      </c>
      <c r="O20" s="448" t="s">
        <v>666</v>
      </c>
      <c r="P20" s="509" t="s">
        <v>290</v>
      </c>
    </row>
    <row r="21" spans="1:16" s="91" customFormat="1" ht="279.75" customHeight="1" thickBot="1">
      <c r="A21" s="122">
        <v>6</v>
      </c>
      <c r="B21" s="123" t="s">
        <v>242</v>
      </c>
      <c r="C21" s="124" t="s">
        <v>243</v>
      </c>
      <c r="D21" s="133">
        <v>43497</v>
      </c>
      <c r="E21" s="133">
        <v>43830</v>
      </c>
      <c r="F21" s="124" t="s">
        <v>238</v>
      </c>
      <c r="G21" s="137" t="s">
        <v>239</v>
      </c>
      <c r="H21" s="138"/>
      <c r="I21" s="126"/>
      <c r="J21" s="122"/>
      <c r="K21" s="122"/>
      <c r="L21" s="456" t="s">
        <v>667</v>
      </c>
      <c r="M21" s="448" t="s">
        <v>580</v>
      </c>
      <c r="N21" s="449">
        <v>0.66</v>
      </c>
      <c r="O21" s="448"/>
      <c r="P21" s="511" t="s">
        <v>178</v>
      </c>
    </row>
    <row r="22" spans="1:16" s="91" customFormat="1" ht="227.25" customHeight="1">
      <c r="A22" s="122">
        <v>7</v>
      </c>
      <c r="B22" s="127" t="s">
        <v>244</v>
      </c>
      <c r="C22" s="128" t="s">
        <v>245</v>
      </c>
      <c r="D22" s="129">
        <v>43466</v>
      </c>
      <c r="E22" s="129">
        <v>43829</v>
      </c>
      <c r="F22" s="128" t="s">
        <v>246</v>
      </c>
      <c r="G22" s="122" t="s">
        <v>247</v>
      </c>
      <c r="H22" s="122"/>
      <c r="I22" s="126"/>
      <c r="J22" s="122"/>
      <c r="K22" s="122"/>
      <c r="L22" s="448" t="s">
        <v>582</v>
      </c>
      <c r="M22" s="448" t="s">
        <v>583</v>
      </c>
      <c r="N22" s="449">
        <v>1</v>
      </c>
      <c r="O22" s="448" t="s">
        <v>322</v>
      </c>
      <c r="P22" s="509" t="s">
        <v>290</v>
      </c>
    </row>
    <row r="23" spans="1:16" ht="13.5" thickBot="1">
      <c r="A23" s="613" t="s">
        <v>248</v>
      </c>
      <c r="B23" s="613"/>
      <c r="C23" s="613"/>
      <c r="D23" s="613"/>
      <c r="E23" s="613"/>
      <c r="F23" s="613"/>
      <c r="G23" s="613"/>
      <c r="H23" s="613"/>
      <c r="I23" s="613"/>
      <c r="J23" s="613"/>
      <c r="K23" s="613"/>
      <c r="L23" s="613"/>
      <c r="M23" s="613"/>
      <c r="N23" s="613"/>
      <c r="O23" s="613"/>
      <c r="P23" s="613" t="str">
        <f t="shared" si="0"/>
        <v/>
      </c>
    </row>
    <row r="24" spans="1:16" s="91" customFormat="1" ht="303.75" customHeight="1" thickBot="1">
      <c r="A24" s="139">
        <v>1</v>
      </c>
      <c r="B24" s="140" t="s">
        <v>249</v>
      </c>
      <c r="C24" s="141" t="s">
        <v>245</v>
      </c>
      <c r="D24" s="142">
        <v>43466</v>
      </c>
      <c r="E24" s="142">
        <v>43829</v>
      </c>
      <c r="F24" s="139" t="s">
        <v>250</v>
      </c>
      <c r="G24" s="139" t="s">
        <v>251</v>
      </c>
      <c r="H24" s="143"/>
      <c r="I24" s="144"/>
      <c r="J24" s="139"/>
      <c r="K24" s="139"/>
      <c r="L24" s="448" t="s">
        <v>668</v>
      </c>
      <c r="M24" s="448" t="s">
        <v>584</v>
      </c>
      <c r="N24" s="449">
        <v>0.66</v>
      </c>
      <c r="O24" s="448" t="s">
        <v>669</v>
      </c>
      <c r="P24" s="511" t="s">
        <v>178</v>
      </c>
    </row>
    <row r="25" spans="1:16" s="91" customFormat="1" ht="237" customHeight="1" thickBot="1">
      <c r="A25" s="139">
        <v>2</v>
      </c>
      <c r="B25" s="145" t="s">
        <v>252</v>
      </c>
      <c r="C25" s="146" t="s">
        <v>253</v>
      </c>
      <c r="D25" s="146" t="s">
        <v>254</v>
      </c>
      <c r="E25" s="146" t="s">
        <v>254</v>
      </c>
      <c r="F25" s="146" t="s">
        <v>209</v>
      </c>
      <c r="G25" s="146" t="s">
        <v>255</v>
      </c>
      <c r="H25" s="139"/>
      <c r="I25" s="147"/>
      <c r="J25" s="143"/>
      <c r="K25" s="143"/>
      <c r="L25" s="448" t="s">
        <v>670</v>
      </c>
      <c r="M25" s="448" t="s">
        <v>671</v>
      </c>
      <c r="N25" s="449">
        <v>0.5</v>
      </c>
      <c r="O25" s="448" t="s">
        <v>672</v>
      </c>
      <c r="P25" s="511" t="s">
        <v>178</v>
      </c>
    </row>
    <row r="26" spans="1:16" ht="409.5" customHeight="1" thickBot="1">
      <c r="A26" s="146">
        <v>3</v>
      </c>
      <c r="B26" s="148" t="s">
        <v>256</v>
      </c>
      <c r="C26" s="149" t="s">
        <v>257</v>
      </c>
      <c r="D26" s="150" t="s">
        <v>258</v>
      </c>
      <c r="E26" s="150" t="s">
        <v>258</v>
      </c>
      <c r="F26" s="149" t="s">
        <v>259</v>
      </c>
      <c r="G26" s="146" t="s">
        <v>260</v>
      </c>
      <c r="H26" s="151"/>
      <c r="I26" s="152"/>
      <c r="J26" s="151"/>
      <c r="K26" s="153"/>
      <c r="L26" s="457" t="s">
        <v>673</v>
      </c>
      <c r="M26" s="458" t="s">
        <v>261</v>
      </c>
      <c r="N26" s="449">
        <v>1</v>
      </c>
      <c r="O26" s="448"/>
      <c r="P26" s="509" t="s">
        <v>290</v>
      </c>
    </row>
    <row r="27" spans="1:16" s="91" customFormat="1" ht="190.5" customHeight="1" thickBot="1">
      <c r="A27" s="139">
        <v>4</v>
      </c>
      <c r="B27" s="154" t="s">
        <v>262</v>
      </c>
      <c r="C27" s="155" t="s">
        <v>243</v>
      </c>
      <c r="D27" s="156" t="s">
        <v>254</v>
      </c>
      <c r="E27" s="156" t="s">
        <v>254</v>
      </c>
      <c r="F27" s="156" t="s">
        <v>263</v>
      </c>
      <c r="G27" s="156" t="s">
        <v>264</v>
      </c>
      <c r="H27" s="157"/>
      <c r="I27" s="152"/>
      <c r="J27" s="158"/>
      <c r="K27" s="143"/>
      <c r="L27" s="456" t="s">
        <v>674</v>
      </c>
      <c r="M27" s="456" t="s">
        <v>675</v>
      </c>
      <c r="N27" s="449">
        <v>0.49</v>
      </c>
      <c r="O27" s="448"/>
      <c r="P27" s="511" t="s">
        <v>178</v>
      </c>
    </row>
    <row r="28" spans="1:16" s="91" customFormat="1" ht="317.25" customHeight="1" thickBot="1">
      <c r="A28" s="139">
        <v>5</v>
      </c>
      <c r="B28" s="154" t="s">
        <v>265</v>
      </c>
      <c r="C28" s="155" t="s">
        <v>266</v>
      </c>
      <c r="D28" s="156">
        <v>43466</v>
      </c>
      <c r="E28" s="156">
        <v>43830</v>
      </c>
      <c r="F28" s="156" t="s">
        <v>267</v>
      </c>
      <c r="G28" s="139" t="s">
        <v>268</v>
      </c>
      <c r="H28" s="159"/>
      <c r="I28" s="160"/>
      <c r="J28" s="161"/>
      <c r="K28" s="161"/>
      <c r="L28" s="448" t="s">
        <v>501</v>
      </c>
      <c r="M28" s="448" t="s">
        <v>502</v>
      </c>
      <c r="N28" s="449">
        <v>0.5</v>
      </c>
      <c r="O28" s="448" t="s">
        <v>500</v>
      </c>
      <c r="P28" s="511" t="s">
        <v>178</v>
      </c>
    </row>
    <row r="29" spans="1:16" s="91" customFormat="1" ht="291" customHeight="1">
      <c r="A29" s="146">
        <v>6</v>
      </c>
      <c r="B29" s="162" t="s">
        <v>269</v>
      </c>
      <c r="C29" s="150" t="s">
        <v>57</v>
      </c>
      <c r="D29" s="150" t="s">
        <v>258</v>
      </c>
      <c r="E29" s="150" t="s">
        <v>258</v>
      </c>
      <c r="F29" s="150" t="s">
        <v>270</v>
      </c>
      <c r="G29" s="163" t="s">
        <v>271</v>
      </c>
      <c r="H29" s="161"/>
      <c r="I29" s="160"/>
      <c r="J29" s="161"/>
      <c r="K29" s="161"/>
      <c r="L29" s="448" t="s">
        <v>650</v>
      </c>
      <c r="M29" s="454" t="s">
        <v>272</v>
      </c>
      <c r="N29" s="449">
        <v>1</v>
      </c>
      <c r="O29" s="448" t="s">
        <v>651</v>
      </c>
      <c r="P29" s="509" t="s">
        <v>290</v>
      </c>
    </row>
  </sheetData>
  <autoFilter ref="A4:P29"/>
  <mergeCells count="11">
    <mergeCell ref="A15:K15"/>
    <mergeCell ref="L15:P15"/>
    <mergeCell ref="A23:K23"/>
    <mergeCell ref="L23:P23"/>
    <mergeCell ref="A1:K2"/>
    <mergeCell ref="L1:P3"/>
    <mergeCell ref="A3:K3"/>
    <mergeCell ref="A5:K5"/>
    <mergeCell ref="L5:P5"/>
    <mergeCell ref="A9:K9"/>
    <mergeCell ref="L9:P9"/>
  </mergeCells>
  <conditionalFormatting sqref="P16:P18 P10:P13 P25:P27 P29 P20:P21 P6:P7">
    <cfRule type="cellIs" dxfId="168" priority="25" operator="equal">
      <formula>#REF!</formula>
    </cfRule>
  </conditionalFormatting>
  <conditionalFormatting sqref="P16:P18 P10:P13 P25:P27 P29 P20:P21 P6:P7">
    <cfRule type="cellIs" dxfId="167" priority="26" operator="equal">
      <formula>#REF!</formula>
    </cfRule>
    <cfRule type="cellIs" dxfId="166" priority="27" operator="equal">
      <formula>#REF!</formula>
    </cfRule>
  </conditionalFormatting>
  <conditionalFormatting sqref="P8">
    <cfRule type="cellIs" dxfId="165" priority="21" operator="equal">
      <formula>#REF!</formula>
    </cfRule>
  </conditionalFormatting>
  <conditionalFormatting sqref="P8">
    <cfRule type="cellIs" dxfId="164" priority="22" operator="equal">
      <formula>#REF!</formula>
    </cfRule>
    <cfRule type="cellIs" dxfId="163" priority="23" operator="equal">
      <formula>#REF!</formula>
    </cfRule>
  </conditionalFormatting>
  <conditionalFormatting sqref="P14">
    <cfRule type="cellIs" dxfId="162" priority="17" operator="equal">
      <formula>#REF!</formula>
    </cfRule>
  </conditionalFormatting>
  <conditionalFormatting sqref="P14">
    <cfRule type="cellIs" dxfId="161" priority="18" operator="equal">
      <formula>#REF!</formula>
    </cfRule>
    <cfRule type="cellIs" dxfId="160" priority="19" operator="equal">
      <formula>#REF!</formula>
    </cfRule>
  </conditionalFormatting>
  <conditionalFormatting sqref="P22">
    <cfRule type="cellIs" dxfId="159" priority="13" operator="equal">
      <formula>#REF!</formula>
    </cfRule>
  </conditionalFormatting>
  <conditionalFormatting sqref="P22">
    <cfRule type="cellIs" dxfId="158" priority="14" operator="equal">
      <formula>#REF!</formula>
    </cfRule>
    <cfRule type="cellIs" dxfId="157" priority="15" operator="equal">
      <formula>#REF!</formula>
    </cfRule>
  </conditionalFormatting>
  <conditionalFormatting sqref="P24">
    <cfRule type="cellIs" dxfId="156" priority="9" operator="equal">
      <formula>#REF!</formula>
    </cfRule>
  </conditionalFormatting>
  <conditionalFormatting sqref="P24">
    <cfRule type="cellIs" dxfId="155" priority="10" operator="equal">
      <formula>#REF!</formula>
    </cfRule>
    <cfRule type="cellIs" dxfId="154" priority="11" operator="equal">
      <formula>#REF!</formula>
    </cfRule>
  </conditionalFormatting>
  <conditionalFormatting sqref="P28">
    <cfRule type="cellIs" dxfId="153" priority="5" operator="equal">
      <formula>#REF!</formula>
    </cfRule>
  </conditionalFormatting>
  <conditionalFormatting sqref="P28">
    <cfRule type="cellIs" dxfId="152" priority="6" operator="equal">
      <formula>#REF!</formula>
    </cfRule>
    <cfRule type="cellIs" dxfId="151" priority="7" operator="equal">
      <formula>#REF!</formula>
    </cfRule>
  </conditionalFormatting>
  <conditionalFormatting sqref="P19">
    <cfRule type="cellIs" dxfId="150" priority="1" operator="equal">
      <formula>#REF!</formula>
    </cfRule>
  </conditionalFormatting>
  <conditionalFormatting sqref="P19">
    <cfRule type="cellIs" dxfId="149" priority="2" operator="equal">
      <formula>#REF!</formula>
    </cfRule>
    <cfRule type="cellIs" dxfId="148" priority="3" operator="equal">
      <formula>#REF!</formula>
    </cfRule>
  </conditionalFormatting>
  <hyperlinks>
    <hyperlink ref="M16" r:id="rId1"/>
    <hyperlink ref="M18" r:id="rId2"/>
    <hyperlink ref="M20" r:id="rId3"/>
    <hyperlink ref="M29" r:id="rId4" display="https://www.cajaviviendapopular.gov.co/?q=Nosotros/Informes/rendicion-de-cuentas_x000a__x000a_"/>
    <hyperlink ref="M17" r:id="rId5"/>
    <hyperlink ref="M7" r:id="rId6"/>
    <hyperlink ref="M14" r:id="rId7"/>
  </hyperlinks>
  <pageMargins left="0.7" right="0.7" top="0.75" bottom="0.75" header="0.3" footer="0.3"/>
  <pageSetup scale="23" orientation="landscape" r:id="rId8"/>
  <extLst>
    <ext xmlns:x14="http://schemas.microsoft.com/office/spreadsheetml/2009/9/main" uri="{78C0D931-6437-407d-A8EE-F0AAD7539E65}">
      <x14:conditionalFormattings>
        <x14:conditionalFormatting xmlns:xm="http://schemas.microsoft.com/office/excel/2006/main">
          <x14:cfRule type="containsText" priority="28" operator="containsText" id="{88045349-B9A1-415B-9ADF-405022A108C9}">
            <xm:f>NOT(ISERROR(SEARCH(#REF!,P6)))</xm:f>
            <xm:f>#REF!</xm:f>
            <x14:dxf>
              <fill>
                <patternFill>
                  <bgColor rgb="FFFF0000"/>
                </patternFill>
              </fill>
            </x14:dxf>
          </x14:cfRule>
          <xm:sqref>P16:P18 P10:P13 P25:P27 P29 P20:P21 P6:P7</xm:sqref>
        </x14:conditionalFormatting>
        <x14:conditionalFormatting xmlns:xm="http://schemas.microsoft.com/office/excel/2006/main">
          <x14:cfRule type="containsText" priority="24" operator="containsText" id="{E5F11936-BEE3-4A93-9A2A-72BFE992BB46}">
            <xm:f>NOT(ISERROR(SEARCH(#REF!,P8)))</xm:f>
            <xm:f>#REF!</xm:f>
            <x14:dxf>
              <fill>
                <patternFill>
                  <bgColor rgb="FFFF0000"/>
                </patternFill>
              </fill>
            </x14:dxf>
          </x14:cfRule>
          <xm:sqref>P8</xm:sqref>
        </x14:conditionalFormatting>
        <x14:conditionalFormatting xmlns:xm="http://schemas.microsoft.com/office/excel/2006/main">
          <x14:cfRule type="containsText" priority="20" operator="containsText" id="{629E44E1-42F3-45E4-8C17-1932900F5201}">
            <xm:f>NOT(ISERROR(SEARCH(#REF!,P14)))</xm:f>
            <xm:f>#REF!</xm:f>
            <x14:dxf>
              <fill>
                <patternFill>
                  <bgColor rgb="FFFF0000"/>
                </patternFill>
              </fill>
            </x14:dxf>
          </x14:cfRule>
          <xm:sqref>P14</xm:sqref>
        </x14:conditionalFormatting>
        <x14:conditionalFormatting xmlns:xm="http://schemas.microsoft.com/office/excel/2006/main">
          <x14:cfRule type="containsText" priority="16" operator="containsText" id="{7287F6C7-ECA7-47C5-8C85-585D334155C5}">
            <xm:f>NOT(ISERROR(SEARCH(#REF!,P22)))</xm:f>
            <xm:f>#REF!</xm:f>
            <x14:dxf>
              <fill>
                <patternFill>
                  <bgColor rgb="FFFF0000"/>
                </patternFill>
              </fill>
            </x14:dxf>
          </x14:cfRule>
          <xm:sqref>P22</xm:sqref>
        </x14:conditionalFormatting>
        <x14:conditionalFormatting xmlns:xm="http://schemas.microsoft.com/office/excel/2006/main">
          <x14:cfRule type="containsText" priority="12" operator="containsText" id="{7E768A9C-A3F7-415A-A8B6-1A1FB1DC59CB}">
            <xm:f>NOT(ISERROR(SEARCH(#REF!,P24)))</xm:f>
            <xm:f>#REF!</xm:f>
            <x14:dxf>
              <fill>
                <patternFill>
                  <bgColor rgb="FFFF0000"/>
                </patternFill>
              </fill>
            </x14:dxf>
          </x14:cfRule>
          <xm:sqref>P24</xm:sqref>
        </x14:conditionalFormatting>
        <x14:conditionalFormatting xmlns:xm="http://schemas.microsoft.com/office/excel/2006/main">
          <x14:cfRule type="containsText" priority="8" operator="containsText" id="{E34E8CD0-E3C0-4470-94E3-2F467DBE06BB}">
            <xm:f>NOT(ISERROR(SEARCH(#REF!,P28)))</xm:f>
            <xm:f>#REF!</xm:f>
            <x14:dxf>
              <fill>
                <patternFill>
                  <bgColor rgb="FFFF0000"/>
                </patternFill>
              </fill>
            </x14:dxf>
          </x14:cfRule>
          <xm:sqref>P28</xm:sqref>
        </x14:conditionalFormatting>
        <x14:conditionalFormatting xmlns:xm="http://schemas.microsoft.com/office/excel/2006/main">
          <x14:cfRule type="containsText" priority="4" operator="containsText" id="{D993F039-B1E6-405F-ACD0-73991490B81C}">
            <xm:f>NOT(ISERROR(SEARCH(#REF!,P19)))</xm:f>
            <xm:f>#REF!</xm:f>
            <x14:dxf>
              <fill>
                <patternFill>
                  <bgColor rgb="FFFF0000"/>
                </patternFill>
              </fill>
            </x14:dxf>
          </x14:cfRule>
          <xm:sqref>P19</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view="pageBreakPreview" zoomScale="70" zoomScaleNormal="66" zoomScaleSheetLayoutView="70" zoomScalePageLayoutView="80" workbookViewId="0">
      <pane ySplit="5" topLeftCell="A6" activePane="bottomLeft" state="frozen"/>
      <selection pane="bottomLeft" activeCell="K10" sqref="K10"/>
    </sheetView>
  </sheetViews>
  <sheetFormatPr baseColWidth="10" defaultColWidth="10.85546875" defaultRowHeight="12.75"/>
  <cols>
    <col min="1" max="1" width="10.85546875" style="105"/>
    <col min="2" max="2" width="36.42578125" style="105" customWidth="1"/>
    <col min="3" max="3" width="26.85546875" style="248" customWidth="1"/>
    <col min="4" max="4" width="18.7109375" style="105" customWidth="1"/>
    <col min="5" max="5" width="22.85546875" style="105" customWidth="1"/>
    <col min="6" max="6" width="38.42578125" style="105" customWidth="1"/>
    <col min="7" max="7" width="23.42578125" style="105" customWidth="1"/>
    <col min="8" max="8" width="53.140625" style="105" customWidth="1"/>
    <col min="9" max="9" width="19.85546875" style="105" customWidth="1"/>
    <col min="10" max="10" width="28" style="105" customWidth="1"/>
    <col min="11" max="11" width="33.7109375" style="105" customWidth="1"/>
    <col min="12" max="12" width="34.7109375" style="169" customWidth="1"/>
    <col min="13" max="13" width="12.140625" style="105" bestFit="1" customWidth="1"/>
    <col min="14" max="14" width="11.7109375" style="105" bestFit="1" customWidth="1"/>
    <col min="15" max="15" width="12.42578125" style="105" bestFit="1" customWidth="1"/>
    <col min="16" max="16" width="19.7109375" style="487" customWidth="1"/>
    <col min="17" max="16384" width="10.85546875" style="105"/>
  </cols>
  <sheetData>
    <row r="1" spans="1:16" ht="13.5" thickBot="1">
      <c r="A1" s="165"/>
      <c r="B1" s="166"/>
      <c r="C1" s="165"/>
      <c r="D1" s="165"/>
      <c r="E1" s="165"/>
      <c r="F1" s="167"/>
      <c r="G1" s="166"/>
      <c r="H1" s="166"/>
      <c r="I1" s="168"/>
      <c r="J1" s="166"/>
      <c r="K1" s="166"/>
    </row>
    <row r="2" spans="1:16">
      <c r="A2" s="628" t="s">
        <v>273</v>
      </c>
      <c r="B2" s="629"/>
      <c r="C2" s="629"/>
      <c r="D2" s="629"/>
      <c r="E2" s="629"/>
      <c r="F2" s="629"/>
      <c r="G2" s="629"/>
      <c r="H2" s="629"/>
      <c r="I2" s="629"/>
      <c r="J2" s="629"/>
      <c r="K2" s="630"/>
      <c r="L2" s="561" t="s">
        <v>732</v>
      </c>
      <c r="M2" s="562"/>
      <c r="N2" s="562"/>
      <c r="O2" s="562"/>
      <c r="P2" s="563"/>
    </row>
    <row r="3" spans="1:16">
      <c r="A3" s="631"/>
      <c r="B3" s="632"/>
      <c r="C3" s="632"/>
      <c r="D3" s="632"/>
      <c r="E3" s="632"/>
      <c r="F3" s="632"/>
      <c r="G3" s="632"/>
      <c r="H3" s="632"/>
      <c r="I3" s="632"/>
      <c r="J3" s="632"/>
      <c r="K3" s="633"/>
      <c r="L3" s="564"/>
      <c r="M3" s="565"/>
      <c r="N3" s="565"/>
      <c r="O3" s="565"/>
      <c r="P3" s="566"/>
    </row>
    <row r="4" spans="1:16" ht="41.25" customHeight="1">
      <c r="A4" s="634" t="s">
        <v>641</v>
      </c>
      <c r="B4" s="635"/>
      <c r="C4" s="635"/>
      <c r="D4" s="635"/>
      <c r="E4" s="635"/>
      <c r="F4" s="635"/>
      <c r="G4" s="635"/>
      <c r="H4" s="635"/>
      <c r="I4" s="635"/>
      <c r="J4" s="635"/>
      <c r="K4" s="635"/>
      <c r="L4" s="564"/>
      <c r="M4" s="565"/>
      <c r="N4" s="565"/>
      <c r="O4" s="565"/>
      <c r="P4" s="566"/>
    </row>
    <row r="5" spans="1:16" ht="63.75" thickBot="1">
      <c r="A5" s="170" t="s">
        <v>131</v>
      </c>
      <c r="B5" s="171" t="s">
        <v>182</v>
      </c>
      <c r="C5" s="172" t="s">
        <v>2</v>
      </c>
      <c r="D5" s="172" t="s">
        <v>183</v>
      </c>
      <c r="E5" s="172" t="s">
        <v>184</v>
      </c>
      <c r="F5" s="172" t="s">
        <v>185</v>
      </c>
      <c r="G5" s="172" t="s">
        <v>104</v>
      </c>
      <c r="H5" s="172" t="s">
        <v>186</v>
      </c>
      <c r="I5" s="173" t="s">
        <v>141</v>
      </c>
      <c r="J5" s="172" t="s">
        <v>187</v>
      </c>
      <c r="K5" s="174" t="s">
        <v>188</v>
      </c>
      <c r="L5" s="46" t="s">
        <v>103</v>
      </c>
      <c r="M5" s="46" t="s">
        <v>104</v>
      </c>
      <c r="N5" s="46" t="s">
        <v>105</v>
      </c>
      <c r="O5" s="46" t="s">
        <v>106</v>
      </c>
      <c r="P5" s="46" t="s">
        <v>107</v>
      </c>
    </row>
    <row r="6" spans="1:16" ht="16.5" thickTop="1">
      <c r="A6" s="175"/>
      <c r="B6" s="176"/>
      <c r="C6" s="177"/>
      <c r="D6" s="177"/>
      <c r="E6" s="177"/>
      <c r="F6" s="177"/>
      <c r="G6" s="177"/>
      <c r="H6" s="177"/>
      <c r="I6" s="178"/>
      <c r="J6" s="177"/>
      <c r="K6" s="178"/>
      <c r="L6" s="46"/>
      <c r="M6" s="46"/>
      <c r="N6" s="46"/>
      <c r="O6" s="46"/>
      <c r="P6" s="46"/>
    </row>
    <row r="7" spans="1:16" s="180" customFormat="1" ht="15.75">
      <c r="A7" s="636" t="s">
        <v>274</v>
      </c>
      <c r="B7" s="637"/>
      <c r="C7" s="637"/>
      <c r="D7" s="637"/>
      <c r="E7" s="637"/>
      <c r="F7" s="637"/>
      <c r="G7" s="637"/>
      <c r="H7" s="637"/>
      <c r="I7" s="637"/>
      <c r="J7" s="637"/>
      <c r="K7" s="637"/>
      <c r="L7" s="179"/>
      <c r="M7" s="179"/>
      <c r="N7" s="179"/>
      <c r="O7" s="179"/>
      <c r="P7" s="513"/>
    </row>
    <row r="8" spans="1:16" s="190" customFormat="1" ht="99.75">
      <c r="A8" s="181">
        <v>1</v>
      </c>
      <c r="B8" s="182" t="s">
        <v>275</v>
      </c>
      <c r="C8" s="181" t="s">
        <v>276</v>
      </c>
      <c r="D8" s="183">
        <v>43466</v>
      </c>
      <c r="E8" s="183">
        <v>43830</v>
      </c>
      <c r="F8" s="184" t="s">
        <v>277</v>
      </c>
      <c r="G8" s="185" t="s">
        <v>278</v>
      </c>
      <c r="H8" s="186"/>
      <c r="I8" s="187"/>
      <c r="J8" s="188"/>
      <c r="K8" s="189"/>
      <c r="L8" s="459" t="s">
        <v>572</v>
      </c>
      <c r="M8" s="443" t="s">
        <v>676</v>
      </c>
      <c r="N8" s="442">
        <v>1</v>
      </c>
      <c r="O8" s="443"/>
      <c r="P8" s="503" t="s">
        <v>290</v>
      </c>
    </row>
    <row r="9" spans="1:16" s="180" customFormat="1" ht="15.75">
      <c r="A9" s="638" t="s">
        <v>279</v>
      </c>
      <c r="B9" s="639"/>
      <c r="C9" s="639"/>
      <c r="D9" s="639"/>
      <c r="E9" s="639"/>
      <c r="F9" s="639"/>
      <c r="G9" s="639"/>
      <c r="H9" s="639"/>
      <c r="I9" s="639"/>
      <c r="J9" s="639"/>
      <c r="K9" s="639"/>
      <c r="L9" s="191" t="str">
        <f>+IF(N9="","",IF(N9&lt;=59%,"INCUMPLIMIENTO",IF(AND(N9&gt;59%,N9&lt;100%),"CUMPLIMIENTO PARCIAL",IF(N9=100%,"CUMPLIMIENTO",IF(N9="N/A","N/A","INFORMACIÓN MAL DILIGENCIADA")))))</f>
        <v/>
      </c>
      <c r="M9" s="191"/>
      <c r="N9" s="191"/>
      <c r="O9" s="191"/>
      <c r="P9" s="514"/>
    </row>
    <row r="10" spans="1:16" s="190" customFormat="1" ht="228.75" customHeight="1">
      <c r="A10" s="192">
        <v>2</v>
      </c>
      <c r="B10" s="193" t="s">
        <v>280</v>
      </c>
      <c r="C10" s="192" t="s">
        <v>281</v>
      </c>
      <c r="D10" s="194">
        <v>43466</v>
      </c>
      <c r="E10" s="194">
        <v>43830</v>
      </c>
      <c r="F10" s="193" t="s">
        <v>282</v>
      </c>
      <c r="G10" s="193" t="s">
        <v>283</v>
      </c>
      <c r="H10" s="195"/>
      <c r="I10" s="196"/>
      <c r="J10" s="197"/>
      <c r="K10" s="198"/>
      <c r="L10" s="443" t="s">
        <v>677</v>
      </c>
      <c r="M10" s="443" t="s">
        <v>490</v>
      </c>
      <c r="N10" s="460">
        <v>0.66</v>
      </c>
      <c r="O10" s="443" t="s">
        <v>678</v>
      </c>
      <c r="P10" s="499" t="s">
        <v>178</v>
      </c>
    </row>
    <row r="11" spans="1:16" s="180" customFormat="1" ht="15.75">
      <c r="A11" s="640" t="s">
        <v>285</v>
      </c>
      <c r="B11" s="641"/>
      <c r="C11" s="641"/>
      <c r="D11" s="641"/>
      <c r="E11" s="641"/>
      <c r="F11" s="641"/>
      <c r="G11" s="641"/>
      <c r="H11" s="641"/>
      <c r="I11" s="641"/>
      <c r="J11" s="641"/>
      <c r="K11" s="641"/>
      <c r="L11" s="199" t="str">
        <f>+IF(N11="","",IF(N11&lt;=59%,"INCUMPLIMIENTO",IF(AND(N11&gt;59%,N11&lt;100%),"CUMPLIMIENTO PARCIAL",IF(N11=100%,"CUMPLIMIENTO",IF(N11="N/A","N/A","INFORMACIÓN MAL DILIGENCIADA")))))</f>
        <v/>
      </c>
      <c r="M11" s="199"/>
      <c r="N11" s="199"/>
      <c r="O11" s="199"/>
      <c r="P11" s="515"/>
    </row>
    <row r="12" spans="1:16" s="190" customFormat="1" ht="102" customHeight="1">
      <c r="A12" s="200">
        <v>3</v>
      </c>
      <c r="B12" s="201" t="s">
        <v>286</v>
      </c>
      <c r="C12" s="202" t="s">
        <v>281</v>
      </c>
      <c r="D12" s="203">
        <v>43466</v>
      </c>
      <c r="E12" s="203">
        <v>43830</v>
      </c>
      <c r="F12" s="204" t="s">
        <v>287</v>
      </c>
      <c r="G12" s="201" t="s">
        <v>288</v>
      </c>
      <c r="H12" s="205"/>
      <c r="I12" s="206"/>
      <c r="J12" s="207"/>
      <c r="K12" s="208"/>
      <c r="L12" s="443" t="s">
        <v>289</v>
      </c>
      <c r="M12" s="443" t="s">
        <v>284</v>
      </c>
      <c r="N12" s="442">
        <v>1</v>
      </c>
      <c r="O12" s="443" t="s">
        <v>322</v>
      </c>
      <c r="P12" s="503" t="s">
        <v>290</v>
      </c>
    </row>
    <row r="13" spans="1:16" s="180" customFormat="1" ht="15.75">
      <c r="A13" s="622" t="s">
        <v>291</v>
      </c>
      <c r="B13" s="623"/>
      <c r="C13" s="623"/>
      <c r="D13" s="623"/>
      <c r="E13" s="623"/>
      <c r="F13" s="623"/>
      <c r="G13" s="623"/>
      <c r="H13" s="623"/>
      <c r="I13" s="623"/>
      <c r="J13" s="623"/>
      <c r="K13" s="623"/>
      <c r="L13" s="209" t="str">
        <f>+IF(N13="","",IF(N13&lt;=59%,"INCUMPLIMIENTO",IF(AND(N13&gt;59%,N13&lt;100%),"CUMPLIMIENTO PARCIAL",IF(N13=100%,"CUMPLIMIENTO",IF(N13="N/A","N/A","INFORMACIÓN MAL DILIGENCIADA")))))</f>
        <v/>
      </c>
      <c r="M13" s="209"/>
      <c r="N13" s="209"/>
      <c r="O13" s="209"/>
      <c r="P13" s="516"/>
    </row>
    <row r="14" spans="1:16" s="190" customFormat="1" ht="231" customHeight="1">
      <c r="A14" s="210">
        <v>4</v>
      </c>
      <c r="B14" s="211" t="s">
        <v>292</v>
      </c>
      <c r="C14" s="210" t="s">
        <v>281</v>
      </c>
      <c r="D14" s="212">
        <v>43466</v>
      </c>
      <c r="E14" s="212">
        <v>43830</v>
      </c>
      <c r="F14" s="213" t="s">
        <v>293</v>
      </c>
      <c r="G14" s="211" t="s">
        <v>294</v>
      </c>
      <c r="H14" s="214"/>
      <c r="I14" s="215"/>
      <c r="J14" s="216"/>
      <c r="K14" s="217"/>
      <c r="L14" s="443" t="s">
        <v>679</v>
      </c>
      <c r="M14" s="436" t="s">
        <v>491</v>
      </c>
      <c r="N14" s="442">
        <v>0.66</v>
      </c>
      <c r="O14" s="443" t="s">
        <v>680</v>
      </c>
      <c r="P14" s="499" t="s">
        <v>178</v>
      </c>
    </row>
    <row r="15" spans="1:16" ht="310.5" customHeight="1">
      <c r="A15" s="218">
        <v>5</v>
      </c>
      <c r="B15" s="219" t="s">
        <v>295</v>
      </c>
      <c r="C15" s="132" t="s">
        <v>226</v>
      </c>
      <c r="D15" s="220">
        <v>43466</v>
      </c>
      <c r="E15" s="220">
        <v>43830</v>
      </c>
      <c r="F15" s="131" t="s">
        <v>227</v>
      </c>
      <c r="G15" s="219" t="s">
        <v>296</v>
      </c>
      <c r="H15" s="221"/>
      <c r="I15" s="126"/>
      <c r="J15" s="222"/>
      <c r="K15" s="223"/>
      <c r="L15" s="443" t="s">
        <v>681</v>
      </c>
      <c r="M15" s="443" t="s">
        <v>682</v>
      </c>
      <c r="N15" s="442">
        <v>0.66</v>
      </c>
      <c r="O15" s="443" t="s">
        <v>510</v>
      </c>
      <c r="P15" s="499" t="s">
        <v>178</v>
      </c>
    </row>
    <row r="16" spans="1:16" s="180" customFormat="1" ht="15.75">
      <c r="A16" s="624" t="s">
        <v>297</v>
      </c>
      <c r="B16" s="625"/>
      <c r="C16" s="625"/>
      <c r="D16" s="625"/>
      <c r="E16" s="625"/>
      <c r="F16" s="625"/>
      <c r="G16" s="625"/>
      <c r="H16" s="625"/>
      <c r="I16" s="625"/>
      <c r="J16" s="625"/>
      <c r="K16" s="625"/>
      <c r="L16" s="224" t="str">
        <f>+IF(N16="","",IF(N16&lt;=59%,"INCUMPLIMIENTO",IF(AND(N16&gt;59%,N16&lt;100%),"CUMPLIMIENTO PARCIAL",IF(N16=100%,"CUMPLIMIENTO",IF(N16="N/A","N/A","INFORMACIÓN MAL DILIGENCIADA")))))</f>
        <v/>
      </c>
      <c r="M16" s="224"/>
      <c r="N16" s="224"/>
      <c r="O16" s="224"/>
      <c r="P16" s="517"/>
    </row>
    <row r="17" spans="1:16" s="190" customFormat="1" ht="135" customHeight="1">
      <c r="A17" s="225">
        <v>6</v>
      </c>
      <c r="B17" s="226" t="s">
        <v>298</v>
      </c>
      <c r="C17" s="227" t="s">
        <v>281</v>
      </c>
      <c r="D17" s="227" t="s">
        <v>299</v>
      </c>
      <c r="E17" s="227" t="s">
        <v>299</v>
      </c>
      <c r="F17" s="228" t="s">
        <v>300</v>
      </c>
      <c r="G17" s="226" t="s">
        <v>260</v>
      </c>
      <c r="H17" s="229"/>
      <c r="I17" s="230"/>
      <c r="J17" s="231"/>
      <c r="K17" s="232"/>
      <c r="L17" s="443" t="s">
        <v>492</v>
      </c>
      <c r="M17" s="443" t="s">
        <v>301</v>
      </c>
      <c r="N17" s="460">
        <v>0.58333333333333337</v>
      </c>
      <c r="O17" s="443" t="s">
        <v>680</v>
      </c>
      <c r="P17" s="499" t="s">
        <v>178</v>
      </c>
    </row>
    <row r="18" spans="1:16" s="180" customFormat="1" ht="15.75">
      <c r="A18" s="626" t="s">
        <v>302</v>
      </c>
      <c r="B18" s="627"/>
      <c r="C18" s="627"/>
      <c r="D18" s="627"/>
      <c r="E18" s="627"/>
      <c r="F18" s="627"/>
      <c r="G18" s="627"/>
      <c r="H18" s="627"/>
      <c r="I18" s="627"/>
      <c r="J18" s="627"/>
      <c r="K18" s="627"/>
      <c r="L18" s="233" t="str">
        <f>+IF(N18="","",IF(N18&lt;=59%,"INCUMPLIMIENTO",IF(AND(N18&gt;59%,N18&lt;100%),"CUMPLIMIENTO PARCIAL",IF(N18=100%,"CUMPLIMIENTO",IF(N18="N/A","N/A","INFORMACIÓN MAL DILIGENCIADA")))))</f>
        <v/>
      </c>
      <c r="M18" s="233"/>
      <c r="N18" s="233"/>
      <c r="O18" s="233"/>
      <c r="P18" s="518"/>
    </row>
    <row r="19" spans="1:16" s="190" customFormat="1" ht="276">
      <c r="A19" s="234">
        <v>7</v>
      </c>
      <c r="B19" s="235" t="s">
        <v>303</v>
      </c>
      <c r="C19" s="236" t="s">
        <v>281</v>
      </c>
      <c r="D19" s="236" t="s">
        <v>299</v>
      </c>
      <c r="E19" s="236" t="s">
        <v>299</v>
      </c>
      <c r="F19" s="237" t="s">
        <v>304</v>
      </c>
      <c r="G19" s="237" t="s">
        <v>305</v>
      </c>
      <c r="H19" s="238"/>
      <c r="I19" s="89"/>
      <c r="J19" s="239"/>
      <c r="K19" s="240"/>
      <c r="L19" s="443" t="s">
        <v>683</v>
      </c>
      <c r="M19" s="443" t="s">
        <v>493</v>
      </c>
      <c r="N19" s="460">
        <v>0.66</v>
      </c>
      <c r="O19" s="443" t="s">
        <v>494</v>
      </c>
      <c r="P19" s="499" t="s">
        <v>178</v>
      </c>
    </row>
    <row r="20" spans="1:16" s="190" customFormat="1" ht="117" customHeight="1">
      <c r="A20" s="234">
        <v>8</v>
      </c>
      <c r="B20" s="235" t="s">
        <v>306</v>
      </c>
      <c r="C20" s="236" t="s">
        <v>281</v>
      </c>
      <c r="D20" s="236" t="s">
        <v>299</v>
      </c>
      <c r="E20" s="236" t="s">
        <v>299</v>
      </c>
      <c r="F20" s="237" t="s">
        <v>307</v>
      </c>
      <c r="G20" s="237" t="s">
        <v>308</v>
      </c>
      <c r="H20" s="238"/>
      <c r="I20" s="89"/>
      <c r="J20" s="241"/>
      <c r="K20" s="240"/>
      <c r="L20" s="443" t="s">
        <v>684</v>
      </c>
      <c r="M20" s="443" t="s">
        <v>309</v>
      </c>
      <c r="N20" s="460">
        <v>0.57999999999999996</v>
      </c>
      <c r="O20" s="443" t="s">
        <v>680</v>
      </c>
      <c r="P20" s="499" t="s">
        <v>178</v>
      </c>
    </row>
    <row r="21" spans="1:16" s="80" customFormat="1" ht="270.75">
      <c r="A21" s="242">
        <v>9</v>
      </c>
      <c r="B21" s="235" t="s">
        <v>310</v>
      </c>
      <c r="C21" s="243" t="s">
        <v>257</v>
      </c>
      <c r="D21" s="244">
        <v>43497</v>
      </c>
      <c r="E21" s="244">
        <v>43708</v>
      </c>
      <c r="F21" s="243" t="s">
        <v>311</v>
      </c>
      <c r="G21" s="243" t="s">
        <v>312</v>
      </c>
      <c r="H21" s="245"/>
      <c r="I21" s="89"/>
      <c r="J21" s="246"/>
      <c r="K21" s="247"/>
      <c r="L21" s="461" t="s">
        <v>628</v>
      </c>
      <c r="M21" s="461" t="s">
        <v>629</v>
      </c>
      <c r="N21" s="442">
        <v>0.7</v>
      </c>
      <c r="O21" s="443"/>
      <c r="P21" s="499" t="s">
        <v>178</v>
      </c>
    </row>
    <row r="23" spans="1:16" ht="100.5" customHeight="1"/>
    <row r="25" spans="1:16" ht="115.5" customHeight="1"/>
    <row r="27" spans="1:16" ht="109.5" customHeight="1"/>
    <row r="29" spans="1:16" ht="81.75" customHeight="1"/>
    <row r="30" spans="1:16" ht="81.75" customHeight="1"/>
    <row r="32" spans="1:16" ht="99" customHeight="1"/>
    <row r="34" ht="119.25" customHeight="1"/>
    <row r="35" ht="119.25" customHeight="1"/>
    <row r="36" ht="139.5" customHeight="1"/>
  </sheetData>
  <autoFilter ref="A6:P21"/>
  <mergeCells count="9">
    <mergeCell ref="A13:K13"/>
    <mergeCell ref="A16:K16"/>
    <mergeCell ref="A18:K18"/>
    <mergeCell ref="A2:K3"/>
    <mergeCell ref="L2:P4"/>
    <mergeCell ref="A4:K4"/>
    <mergeCell ref="A7:K7"/>
    <mergeCell ref="A9:K9"/>
    <mergeCell ref="A11:K11"/>
  </mergeCells>
  <conditionalFormatting sqref="P12 P15">
    <cfRule type="cellIs" dxfId="140" priority="29" operator="equal">
      <formula>#REF!</formula>
    </cfRule>
  </conditionalFormatting>
  <conditionalFormatting sqref="P12 P15">
    <cfRule type="cellIs" dxfId="139" priority="30" operator="equal">
      <formula>#REF!</formula>
    </cfRule>
    <cfRule type="cellIs" dxfId="138" priority="31" operator="equal">
      <formula>#REF!</formula>
    </cfRule>
  </conditionalFormatting>
  <conditionalFormatting sqref="P10">
    <cfRule type="cellIs" dxfId="137" priority="25" operator="equal">
      <formula>#REF!</formula>
    </cfRule>
  </conditionalFormatting>
  <conditionalFormatting sqref="P10">
    <cfRule type="cellIs" dxfId="136" priority="26" operator="equal">
      <formula>#REF!</formula>
    </cfRule>
    <cfRule type="cellIs" dxfId="135" priority="27" operator="equal">
      <formula>#REF!</formula>
    </cfRule>
  </conditionalFormatting>
  <conditionalFormatting sqref="P14">
    <cfRule type="cellIs" dxfId="134" priority="21" operator="equal">
      <formula>#REF!</formula>
    </cfRule>
  </conditionalFormatting>
  <conditionalFormatting sqref="P14">
    <cfRule type="cellIs" dxfId="133" priority="22" operator="equal">
      <formula>#REF!</formula>
    </cfRule>
    <cfRule type="cellIs" dxfId="132" priority="23" operator="equal">
      <formula>#REF!</formula>
    </cfRule>
  </conditionalFormatting>
  <conditionalFormatting sqref="P17">
    <cfRule type="cellIs" dxfId="131" priority="17" operator="equal">
      <formula>#REF!</formula>
    </cfRule>
  </conditionalFormatting>
  <conditionalFormatting sqref="P17">
    <cfRule type="cellIs" dxfId="130" priority="18" operator="equal">
      <formula>#REF!</formula>
    </cfRule>
    <cfRule type="cellIs" dxfId="129" priority="19" operator="equal">
      <formula>#REF!</formula>
    </cfRule>
  </conditionalFormatting>
  <conditionalFormatting sqref="P19">
    <cfRule type="cellIs" dxfId="128" priority="13" operator="equal">
      <formula>#REF!</formula>
    </cfRule>
  </conditionalFormatting>
  <conditionalFormatting sqref="P19">
    <cfRule type="cellIs" dxfId="127" priority="14" operator="equal">
      <formula>#REF!</formula>
    </cfRule>
    <cfRule type="cellIs" dxfId="126" priority="15" operator="equal">
      <formula>#REF!</formula>
    </cfRule>
  </conditionalFormatting>
  <conditionalFormatting sqref="P20">
    <cfRule type="cellIs" dxfId="125" priority="9" operator="equal">
      <formula>#REF!</formula>
    </cfRule>
  </conditionalFormatting>
  <conditionalFormatting sqref="P20">
    <cfRule type="cellIs" dxfId="124" priority="10" operator="equal">
      <formula>#REF!</formula>
    </cfRule>
    <cfRule type="cellIs" dxfId="123" priority="11" operator="equal">
      <formula>#REF!</formula>
    </cfRule>
  </conditionalFormatting>
  <conditionalFormatting sqref="P21">
    <cfRule type="cellIs" dxfId="122" priority="5" operator="equal">
      <formula>#REF!</formula>
    </cfRule>
  </conditionalFormatting>
  <conditionalFormatting sqref="P21">
    <cfRule type="cellIs" dxfId="121" priority="6" operator="equal">
      <formula>#REF!</formula>
    </cfRule>
    <cfRule type="cellIs" dxfId="120" priority="7" operator="equal">
      <formula>#REF!</formula>
    </cfRule>
  </conditionalFormatting>
  <conditionalFormatting sqref="P8">
    <cfRule type="cellIs" dxfId="119" priority="1" operator="equal">
      <formula>#REF!</formula>
    </cfRule>
  </conditionalFormatting>
  <conditionalFormatting sqref="P8">
    <cfRule type="cellIs" dxfId="118" priority="2" operator="equal">
      <formula>#REF!</formula>
    </cfRule>
    <cfRule type="cellIs" dxfId="117" priority="3" operator="equal">
      <formula>#REF!</formula>
    </cfRule>
  </conditionalFormatting>
  <hyperlinks>
    <hyperlink ref="M14" r:id="rId1"/>
  </hyperlinks>
  <pageMargins left="0.7" right="0.7" top="0.75" bottom="0.75" header="0.3" footer="0.3"/>
  <pageSetup paperSize="9" scale="21" orientation="portrait" r:id="rId2"/>
  <legacyDrawing r:id="rId3"/>
  <extLst>
    <ext xmlns:x14="http://schemas.microsoft.com/office/spreadsheetml/2009/9/main" uri="{78C0D931-6437-407d-A8EE-F0AAD7539E65}">
      <x14:conditionalFormattings>
        <x14:conditionalFormatting xmlns:xm="http://schemas.microsoft.com/office/excel/2006/main">
          <x14:cfRule type="containsText" priority="32" operator="containsText" id="{762A55B9-AC34-4712-86B0-486259AE6003}">
            <xm:f>NOT(ISERROR(SEARCH(#REF!,P12)))</xm:f>
            <xm:f>#REF!</xm:f>
            <x14:dxf>
              <fill>
                <patternFill>
                  <bgColor rgb="FFFF0000"/>
                </patternFill>
              </fill>
            </x14:dxf>
          </x14:cfRule>
          <xm:sqref>P12 P15</xm:sqref>
        </x14:conditionalFormatting>
        <x14:conditionalFormatting xmlns:xm="http://schemas.microsoft.com/office/excel/2006/main">
          <x14:cfRule type="containsText" priority="28" operator="containsText" id="{68E31EAA-2DBF-4185-9B96-F59CAA7590BF}">
            <xm:f>NOT(ISERROR(SEARCH(#REF!,P10)))</xm:f>
            <xm:f>#REF!</xm:f>
            <x14:dxf>
              <fill>
                <patternFill>
                  <bgColor rgb="FFFF0000"/>
                </patternFill>
              </fill>
            </x14:dxf>
          </x14:cfRule>
          <xm:sqref>P10</xm:sqref>
        </x14:conditionalFormatting>
        <x14:conditionalFormatting xmlns:xm="http://schemas.microsoft.com/office/excel/2006/main">
          <x14:cfRule type="containsText" priority="24" operator="containsText" id="{6E37800F-9549-4C34-91F3-F52A74B66DDE}">
            <xm:f>NOT(ISERROR(SEARCH(#REF!,P14)))</xm:f>
            <xm:f>#REF!</xm:f>
            <x14:dxf>
              <fill>
                <patternFill>
                  <bgColor rgb="FFFF0000"/>
                </patternFill>
              </fill>
            </x14:dxf>
          </x14:cfRule>
          <xm:sqref>P14</xm:sqref>
        </x14:conditionalFormatting>
        <x14:conditionalFormatting xmlns:xm="http://schemas.microsoft.com/office/excel/2006/main">
          <x14:cfRule type="containsText" priority="20" operator="containsText" id="{CDBCDCA6-7590-4DCF-8249-01DFBB9C1861}">
            <xm:f>NOT(ISERROR(SEARCH(#REF!,P17)))</xm:f>
            <xm:f>#REF!</xm:f>
            <x14:dxf>
              <fill>
                <patternFill>
                  <bgColor rgb="FFFF0000"/>
                </patternFill>
              </fill>
            </x14:dxf>
          </x14:cfRule>
          <xm:sqref>P17</xm:sqref>
        </x14:conditionalFormatting>
        <x14:conditionalFormatting xmlns:xm="http://schemas.microsoft.com/office/excel/2006/main">
          <x14:cfRule type="containsText" priority="16" operator="containsText" id="{C7BA9E77-6689-40BA-87CD-1623B9DEB56C}">
            <xm:f>NOT(ISERROR(SEARCH(#REF!,P19)))</xm:f>
            <xm:f>#REF!</xm:f>
            <x14:dxf>
              <fill>
                <patternFill>
                  <bgColor rgb="FFFF0000"/>
                </patternFill>
              </fill>
            </x14:dxf>
          </x14:cfRule>
          <xm:sqref>P19</xm:sqref>
        </x14:conditionalFormatting>
        <x14:conditionalFormatting xmlns:xm="http://schemas.microsoft.com/office/excel/2006/main">
          <x14:cfRule type="containsText" priority="12" operator="containsText" id="{D94E9FEF-8FB2-43D0-B234-1C03B3BA5DBA}">
            <xm:f>NOT(ISERROR(SEARCH(#REF!,P20)))</xm:f>
            <xm:f>#REF!</xm:f>
            <x14:dxf>
              <fill>
                <patternFill>
                  <bgColor rgb="FFFF0000"/>
                </patternFill>
              </fill>
            </x14:dxf>
          </x14:cfRule>
          <xm:sqref>P20</xm:sqref>
        </x14:conditionalFormatting>
        <x14:conditionalFormatting xmlns:xm="http://schemas.microsoft.com/office/excel/2006/main">
          <x14:cfRule type="containsText" priority="8" operator="containsText" id="{328CCFA1-C4AE-4708-AE1B-5FDF4B1AD7F2}">
            <xm:f>NOT(ISERROR(SEARCH(#REF!,P21)))</xm:f>
            <xm:f>#REF!</xm:f>
            <x14:dxf>
              <fill>
                <patternFill>
                  <bgColor rgb="FFFF0000"/>
                </patternFill>
              </fill>
            </x14:dxf>
          </x14:cfRule>
          <xm:sqref>P21</xm:sqref>
        </x14:conditionalFormatting>
        <x14:conditionalFormatting xmlns:xm="http://schemas.microsoft.com/office/excel/2006/main">
          <x14:cfRule type="containsText" priority="4" operator="containsText" id="{7D77536F-69F7-459D-8F3C-302169B6C7EB}">
            <xm:f>NOT(ISERROR(SEARCH(#REF!,P8)))</xm:f>
            <xm:f>#REF!</xm:f>
            <x14:dxf>
              <fill>
                <patternFill>
                  <bgColor rgb="FFFF0000"/>
                </patternFill>
              </fill>
            </x14:dxf>
          </x14:cfRule>
          <xm:sqref>P8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70" zoomScaleNormal="80" zoomScaleSheetLayoutView="70" zoomScalePageLayoutView="85" workbookViewId="0">
      <pane ySplit="4" topLeftCell="A5" activePane="bottomLeft" state="frozen"/>
      <selection pane="bottomLeft" activeCell="M1" sqref="M1:Q3"/>
    </sheetView>
  </sheetViews>
  <sheetFormatPr baseColWidth="10" defaultColWidth="10.85546875" defaultRowHeight="12.75"/>
  <cols>
    <col min="1" max="1" width="10.85546875" style="105"/>
    <col min="2" max="2" width="25.42578125" style="105" customWidth="1"/>
    <col min="3" max="3" width="33.42578125" style="105" customWidth="1"/>
    <col min="4" max="4" width="18.140625" style="105" customWidth="1"/>
    <col min="5" max="5" width="18.42578125" style="105" customWidth="1"/>
    <col min="6" max="6" width="22.42578125" style="105" customWidth="1"/>
    <col min="7" max="7" width="17.28515625" style="105" customWidth="1"/>
    <col min="8" max="8" width="29.7109375" style="105" customWidth="1"/>
    <col min="9" max="9" width="52.85546875" style="105" customWidth="1"/>
    <col min="10" max="10" width="10.85546875" style="324"/>
    <col min="11" max="11" width="34.140625" style="105" customWidth="1"/>
    <col min="12" max="12" width="29.85546875" style="105" customWidth="1"/>
    <col min="13" max="13" width="34.85546875" style="328" customWidth="1"/>
    <col min="14" max="14" width="24.28515625" style="105" customWidth="1"/>
    <col min="15" max="15" width="20" style="105" customWidth="1"/>
    <col min="16" max="16" width="16.28515625" style="105" customWidth="1"/>
    <col min="17" max="17" width="26" style="487" customWidth="1"/>
    <col min="18" max="16384" width="10.85546875" style="105"/>
  </cols>
  <sheetData>
    <row r="1" spans="1:17">
      <c r="A1" s="648" t="s">
        <v>313</v>
      </c>
      <c r="B1" s="648"/>
      <c r="C1" s="648"/>
      <c r="D1" s="648"/>
      <c r="E1" s="648"/>
      <c r="F1" s="648"/>
      <c r="G1" s="648"/>
      <c r="H1" s="648"/>
      <c r="I1" s="648"/>
      <c r="J1" s="648"/>
      <c r="K1" s="648"/>
      <c r="L1" s="648"/>
      <c r="M1" s="561" t="s">
        <v>732</v>
      </c>
      <c r="N1" s="562"/>
      <c r="O1" s="562"/>
      <c r="P1" s="562"/>
      <c r="Q1" s="563"/>
    </row>
    <row r="2" spans="1:17">
      <c r="A2" s="648"/>
      <c r="B2" s="648"/>
      <c r="C2" s="648"/>
      <c r="D2" s="648"/>
      <c r="E2" s="648"/>
      <c r="F2" s="648"/>
      <c r="G2" s="648"/>
      <c r="H2" s="648"/>
      <c r="I2" s="648"/>
      <c r="J2" s="648"/>
      <c r="K2" s="648"/>
      <c r="L2" s="648"/>
      <c r="M2" s="564"/>
      <c r="N2" s="565"/>
      <c r="O2" s="565"/>
      <c r="P2" s="565"/>
      <c r="Q2" s="566"/>
    </row>
    <row r="3" spans="1:17" ht="45.75" customHeight="1" thickBot="1">
      <c r="A3" s="648" t="s">
        <v>642</v>
      </c>
      <c r="B3" s="648"/>
      <c r="C3" s="648"/>
      <c r="D3" s="648"/>
      <c r="E3" s="648"/>
      <c r="F3" s="648"/>
      <c r="G3" s="648"/>
      <c r="H3" s="648"/>
      <c r="I3" s="648"/>
      <c r="J3" s="648"/>
      <c r="K3" s="648"/>
      <c r="L3" s="648"/>
      <c r="M3" s="567"/>
      <c r="N3" s="568"/>
      <c r="O3" s="568"/>
      <c r="P3" s="568"/>
      <c r="Q3" s="569"/>
    </row>
    <row r="4" spans="1:17" s="252" customFormat="1" ht="63">
      <c r="A4" s="249" t="s">
        <v>131</v>
      </c>
      <c r="B4" s="250" t="s">
        <v>182</v>
      </c>
      <c r="C4" s="250" t="s">
        <v>2</v>
      </c>
      <c r="D4" s="250" t="s">
        <v>183</v>
      </c>
      <c r="E4" s="250" t="s">
        <v>184</v>
      </c>
      <c r="F4" s="250" t="s">
        <v>185</v>
      </c>
      <c r="G4" s="249" t="s">
        <v>104</v>
      </c>
      <c r="H4" s="249" t="s">
        <v>314</v>
      </c>
      <c r="I4" s="249" t="s">
        <v>186</v>
      </c>
      <c r="J4" s="251" t="s">
        <v>141</v>
      </c>
      <c r="K4" s="249" t="s">
        <v>187</v>
      </c>
      <c r="L4" s="251" t="s">
        <v>188</v>
      </c>
      <c r="M4" s="83" t="s">
        <v>103</v>
      </c>
      <c r="N4" s="84" t="s">
        <v>104</v>
      </c>
      <c r="O4" s="84" t="s">
        <v>105</v>
      </c>
      <c r="P4" s="84" t="s">
        <v>106</v>
      </c>
      <c r="Q4" s="85" t="s">
        <v>107</v>
      </c>
    </row>
    <row r="5" spans="1:17" s="252" customFormat="1" ht="18">
      <c r="A5" s="253"/>
      <c r="B5" s="254"/>
      <c r="C5" s="254"/>
      <c r="D5" s="254"/>
      <c r="E5" s="254"/>
      <c r="F5" s="254"/>
      <c r="G5" s="255"/>
      <c r="H5" s="255"/>
      <c r="I5" s="255"/>
      <c r="J5" s="256"/>
      <c r="K5" s="255"/>
      <c r="L5" s="257"/>
      <c r="M5" s="258"/>
      <c r="N5" s="258"/>
      <c r="O5" s="258"/>
      <c r="P5" s="258"/>
      <c r="Q5" s="258"/>
    </row>
    <row r="6" spans="1:17">
      <c r="A6" s="649" t="s">
        <v>315</v>
      </c>
      <c r="B6" s="650"/>
      <c r="C6" s="650"/>
      <c r="D6" s="650"/>
      <c r="E6" s="650"/>
      <c r="F6" s="650"/>
      <c r="G6" s="650"/>
      <c r="H6" s="650"/>
      <c r="I6" s="650"/>
      <c r="J6" s="650"/>
      <c r="K6" s="650"/>
      <c r="L6" s="651"/>
      <c r="M6" s="259"/>
      <c r="N6" s="259"/>
      <c r="O6" s="259"/>
      <c r="P6" s="259"/>
      <c r="Q6" s="481"/>
    </row>
    <row r="7" spans="1:17" s="266" customFormat="1" ht="228" customHeight="1">
      <c r="A7" s="260">
        <v>1</v>
      </c>
      <c r="B7" s="261" t="s">
        <v>685</v>
      </c>
      <c r="C7" s="261" t="s">
        <v>316</v>
      </c>
      <c r="D7" s="262">
        <v>43586</v>
      </c>
      <c r="E7" s="262">
        <v>43830</v>
      </c>
      <c r="F7" s="261" t="s">
        <v>565</v>
      </c>
      <c r="G7" s="260" t="s">
        <v>686</v>
      </c>
      <c r="H7" s="260" t="s">
        <v>566</v>
      </c>
      <c r="I7" s="263"/>
      <c r="J7" s="264"/>
      <c r="K7" s="263"/>
      <c r="L7" s="265"/>
      <c r="M7" s="443" t="s">
        <v>687</v>
      </c>
      <c r="N7" s="443" t="s">
        <v>567</v>
      </c>
      <c r="O7" s="462">
        <v>1</v>
      </c>
      <c r="P7" s="443" t="s">
        <v>688</v>
      </c>
      <c r="Q7" s="499" t="s">
        <v>178</v>
      </c>
    </row>
    <row r="8" spans="1:17" s="271" customFormat="1" ht="336.75" customHeight="1">
      <c r="A8" s="260">
        <v>2</v>
      </c>
      <c r="B8" s="261" t="s">
        <v>317</v>
      </c>
      <c r="C8" s="261" t="s">
        <v>318</v>
      </c>
      <c r="D8" s="262">
        <v>43466</v>
      </c>
      <c r="E8" s="262">
        <v>43830</v>
      </c>
      <c r="F8" s="261" t="s">
        <v>319</v>
      </c>
      <c r="G8" s="267" t="s">
        <v>320</v>
      </c>
      <c r="H8" s="260" t="s">
        <v>321</v>
      </c>
      <c r="I8" s="268"/>
      <c r="J8" s="269"/>
      <c r="K8" s="270"/>
      <c r="L8" s="265"/>
      <c r="M8" s="463" t="s">
        <v>511</v>
      </c>
      <c r="N8" s="464" t="s">
        <v>689</v>
      </c>
      <c r="O8" s="424">
        <v>0.66</v>
      </c>
      <c r="P8" s="465" t="s">
        <v>322</v>
      </c>
      <c r="Q8" s="499" t="s">
        <v>178</v>
      </c>
    </row>
    <row r="9" spans="1:17" s="271" customFormat="1" ht="252" customHeight="1">
      <c r="A9" s="260">
        <v>3</v>
      </c>
      <c r="B9" s="261" t="s">
        <v>323</v>
      </c>
      <c r="C9" s="261" t="s">
        <v>318</v>
      </c>
      <c r="D9" s="262">
        <v>43466</v>
      </c>
      <c r="E9" s="262">
        <v>43830</v>
      </c>
      <c r="F9" s="261" t="s">
        <v>324</v>
      </c>
      <c r="G9" s="267" t="s">
        <v>325</v>
      </c>
      <c r="H9" s="260" t="s">
        <v>326</v>
      </c>
      <c r="I9" s="272"/>
      <c r="J9" s="269"/>
      <c r="K9" s="270"/>
      <c r="L9" s="265"/>
      <c r="M9" s="465" t="s">
        <v>690</v>
      </c>
      <c r="N9" s="466" t="s">
        <v>568</v>
      </c>
      <c r="O9" s="467">
        <v>0.5</v>
      </c>
      <c r="P9" s="468" t="s">
        <v>327</v>
      </c>
      <c r="Q9" s="499" t="s">
        <v>178</v>
      </c>
    </row>
    <row r="10" spans="1:17" s="271" customFormat="1" ht="97.5" customHeight="1">
      <c r="A10" s="260">
        <v>4</v>
      </c>
      <c r="B10" s="261" t="s">
        <v>328</v>
      </c>
      <c r="C10" s="261" t="s">
        <v>329</v>
      </c>
      <c r="D10" s="262">
        <v>43466</v>
      </c>
      <c r="E10" s="262">
        <v>43830</v>
      </c>
      <c r="F10" s="261" t="s">
        <v>330</v>
      </c>
      <c r="G10" s="267" t="s">
        <v>331</v>
      </c>
      <c r="H10" s="260" t="s">
        <v>326</v>
      </c>
      <c r="I10" s="272"/>
      <c r="J10" s="273"/>
      <c r="K10" s="270"/>
      <c r="L10" s="265"/>
      <c r="M10" s="469" t="s">
        <v>512</v>
      </c>
      <c r="N10" s="464" t="s">
        <v>513</v>
      </c>
      <c r="O10" s="467">
        <v>1</v>
      </c>
      <c r="P10" s="459" t="s">
        <v>691</v>
      </c>
      <c r="Q10" s="501" t="s">
        <v>290</v>
      </c>
    </row>
    <row r="11" spans="1:17" s="271" customFormat="1" ht="97.5" customHeight="1">
      <c r="A11" s="260">
        <v>5</v>
      </c>
      <c r="B11" s="261" t="s">
        <v>332</v>
      </c>
      <c r="C11" s="261" t="s">
        <v>333</v>
      </c>
      <c r="D11" s="262">
        <v>43466</v>
      </c>
      <c r="E11" s="262">
        <v>43830</v>
      </c>
      <c r="F11" s="261" t="s">
        <v>334</v>
      </c>
      <c r="G11" s="267" t="s">
        <v>335</v>
      </c>
      <c r="H11" s="260" t="s">
        <v>326</v>
      </c>
      <c r="I11" s="272"/>
      <c r="J11" s="273"/>
      <c r="K11" s="270"/>
      <c r="L11" s="265"/>
      <c r="M11" s="465" t="s">
        <v>514</v>
      </c>
      <c r="N11" s="436" t="s">
        <v>336</v>
      </c>
      <c r="O11" s="470">
        <v>0.66</v>
      </c>
      <c r="P11" s="468" t="s">
        <v>327</v>
      </c>
      <c r="Q11" s="499" t="s">
        <v>178</v>
      </c>
    </row>
    <row r="12" spans="1:17" s="271" customFormat="1" ht="153.75" customHeight="1">
      <c r="A12" s="260">
        <v>6</v>
      </c>
      <c r="B12" s="261" t="s">
        <v>692</v>
      </c>
      <c r="C12" s="261" t="s">
        <v>337</v>
      </c>
      <c r="D12" s="262">
        <v>43466</v>
      </c>
      <c r="E12" s="262">
        <v>43830</v>
      </c>
      <c r="F12" s="261" t="s">
        <v>338</v>
      </c>
      <c r="G12" s="267" t="s">
        <v>339</v>
      </c>
      <c r="H12" s="260" t="s">
        <v>340</v>
      </c>
      <c r="I12" s="272"/>
      <c r="J12" s="273"/>
      <c r="K12" s="270"/>
      <c r="L12" s="265"/>
      <c r="M12" s="471" t="s">
        <v>693</v>
      </c>
      <c r="N12" s="471" t="s">
        <v>523</v>
      </c>
      <c r="O12" s="470">
        <v>0.66</v>
      </c>
      <c r="P12" s="471" t="s">
        <v>526</v>
      </c>
      <c r="Q12" s="499" t="s">
        <v>178</v>
      </c>
    </row>
    <row r="13" spans="1:17" s="271" customFormat="1" ht="117" customHeight="1">
      <c r="A13" s="260">
        <v>7</v>
      </c>
      <c r="B13" s="261" t="s">
        <v>341</v>
      </c>
      <c r="C13" s="261" t="s">
        <v>337</v>
      </c>
      <c r="D13" s="262">
        <v>43497</v>
      </c>
      <c r="E13" s="262">
        <v>43830</v>
      </c>
      <c r="F13" s="261" t="s">
        <v>342</v>
      </c>
      <c r="G13" s="267" t="s">
        <v>343</v>
      </c>
      <c r="H13" s="260" t="s">
        <v>344</v>
      </c>
      <c r="I13" s="272"/>
      <c r="J13" s="273"/>
      <c r="K13" s="270"/>
      <c r="L13" s="265"/>
      <c r="M13" s="471" t="s">
        <v>524</v>
      </c>
      <c r="N13" s="464" t="s">
        <v>525</v>
      </c>
      <c r="O13" s="472">
        <v>0.66</v>
      </c>
      <c r="P13" s="471" t="s">
        <v>526</v>
      </c>
      <c r="Q13" s="499" t="s">
        <v>178</v>
      </c>
    </row>
    <row r="14" spans="1:17" s="271" customFormat="1" ht="97.5" customHeight="1">
      <c r="A14" s="260">
        <v>8</v>
      </c>
      <c r="B14" s="274" t="s">
        <v>346</v>
      </c>
      <c r="C14" s="181" t="s">
        <v>276</v>
      </c>
      <c r="D14" s="262">
        <v>43497</v>
      </c>
      <c r="E14" s="262">
        <v>43830</v>
      </c>
      <c r="F14" s="261" t="s">
        <v>347</v>
      </c>
      <c r="G14" s="260" t="s">
        <v>347</v>
      </c>
      <c r="H14" s="260" t="s">
        <v>348</v>
      </c>
      <c r="I14" s="263"/>
      <c r="J14" s="269"/>
      <c r="K14" s="275"/>
      <c r="L14" s="265"/>
      <c r="M14" s="473" t="s">
        <v>573</v>
      </c>
      <c r="N14" s="442" t="s">
        <v>349</v>
      </c>
      <c r="O14" s="442">
        <v>0.66</v>
      </c>
      <c r="P14" s="474"/>
      <c r="Q14" s="499" t="s">
        <v>178</v>
      </c>
    </row>
    <row r="15" spans="1:17" s="91" customFormat="1" ht="63.75">
      <c r="A15" s="260">
        <v>9</v>
      </c>
      <c r="B15" s="261" t="s">
        <v>350</v>
      </c>
      <c r="C15" s="261" t="s">
        <v>351</v>
      </c>
      <c r="D15" s="262">
        <v>43496</v>
      </c>
      <c r="E15" s="262">
        <v>43830</v>
      </c>
      <c r="F15" s="261" t="s">
        <v>342</v>
      </c>
      <c r="G15" s="267" t="s">
        <v>352</v>
      </c>
      <c r="H15" s="260" t="s">
        <v>353</v>
      </c>
      <c r="I15" s="276"/>
      <c r="J15" s="277"/>
      <c r="K15" s="263"/>
      <c r="L15" s="262"/>
      <c r="M15" s="471" t="s">
        <v>524</v>
      </c>
      <c r="N15" s="464" t="s">
        <v>525</v>
      </c>
      <c r="O15" s="472">
        <v>0.66</v>
      </c>
      <c r="P15" s="471" t="s">
        <v>526</v>
      </c>
      <c r="Q15" s="499" t="s">
        <v>178</v>
      </c>
    </row>
    <row r="16" spans="1:17" ht="18.75" customHeight="1">
      <c r="A16" s="652" t="s">
        <v>354</v>
      </c>
      <c r="B16" s="653"/>
      <c r="C16" s="653"/>
      <c r="D16" s="653"/>
      <c r="E16" s="653"/>
      <c r="F16" s="653"/>
      <c r="G16" s="653"/>
      <c r="H16" s="653"/>
      <c r="I16" s="653"/>
      <c r="J16" s="653"/>
      <c r="K16" s="653"/>
      <c r="L16" s="654"/>
      <c r="M16" s="278"/>
      <c r="N16" s="278"/>
      <c r="O16" s="278"/>
      <c r="P16" s="278"/>
      <c r="Q16" s="482"/>
    </row>
    <row r="17" spans="1:17" ht="285.75" customHeight="1">
      <c r="A17" s="279">
        <v>1</v>
      </c>
      <c r="B17" s="279" t="s">
        <v>694</v>
      </c>
      <c r="C17" s="280" t="s">
        <v>355</v>
      </c>
      <c r="D17" s="281">
        <v>43497</v>
      </c>
      <c r="E17" s="281">
        <v>43830</v>
      </c>
      <c r="F17" s="279" t="s">
        <v>356</v>
      </c>
      <c r="G17" s="279" t="s">
        <v>357</v>
      </c>
      <c r="H17" s="279" t="s">
        <v>358</v>
      </c>
      <c r="I17" s="282"/>
      <c r="J17" s="283"/>
      <c r="K17" s="284"/>
      <c r="L17" s="285"/>
      <c r="M17" s="443" t="s">
        <v>695</v>
      </c>
      <c r="N17" s="443" t="s">
        <v>696</v>
      </c>
      <c r="O17" s="475">
        <v>0.66</v>
      </c>
      <c r="P17" s="476" t="s">
        <v>495</v>
      </c>
      <c r="Q17" s="499" t="s">
        <v>178</v>
      </c>
    </row>
    <row r="18" spans="1:17" s="91" customFormat="1" ht="109.5" customHeight="1">
      <c r="A18" s="286">
        <v>2</v>
      </c>
      <c r="B18" s="286" t="s">
        <v>359</v>
      </c>
      <c r="C18" s="286" t="s">
        <v>281</v>
      </c>
      <c r="D18" s="281">
        <v>43497</v>
      </c>
      <c r="E18" s="281">
        <v>43830</v>
      </c>
      <c r="F18" s="287" t="s">
        <v>360</v>
      </c>
      <c r="G18" s="287" t="s">
        <v>361</v>
      </c>
      <c r="H18" s="288" t="s">
        <v>362</v>
      </c>
      <c r="I18" s="282"/>
      <c r="J18" s="289"/>
      <c r="K18" s="290"/>
      <c r="L18" s="291"/>
      <c r="M18" s="443" t="s">
        <v>496</v>
      </c>
      <c r="N18" s="436" t="s">
        <v>363</v>
      </c>
      <c r="O18" s="460">
        <v>0.57999999999999996</v>
      </c>
      <c r="P18" s="443" t="s">
        <v>680</v>
      </c>
      <c r="Q18" s="499" t="s">
        <v>178</v>
      </c>
    </row>
    <row r="19" spans="1:17" s="91" customFormat="1" ht="118.5" customHeight="1">
      <c r="A19" s="286">
        <v>3</v>
      </c>
      <c r="B19" s="286" t="s">
        <v>364</v>
      </c>
      <c r="C19" s="286" t="s">
        <v>281</v>
      </c>
      <c r="D19" s="281">
        <v>43497</v>
      </c>
      <c r="E19" s="281">
        <v>43830</v>
      </c>
      <c r="F19" s="286" t="s">
        <v>697</v>
      </c>
      <c r="G19" s="287" t="s">
        <v>361</v>
      </c>
      <c r="H19" s="286" t="s">
        <v>365</v>
      </c>
      <c r="I19" s="282"/>
      <c r="J19" s="289"/>
      <c r="K19" s="290"/>
      <c r="L19" s="291"/>
      <c r="M19" s="443" t="s">
        <v>698</v>
      </c>
      <c r="N19" s="443" t="s">
        <v>497</v>
      </c>
      <c r="O19" s="460">
        <v>0.57999999999999996</v>
      </c>
      <c r="P19" s="443" t="s">
        <v>680</v>
      </c>
      <c r="Q19" s="499" t="s">
        <v>178</v>
      </c>
    </row>
    <row r="20" spans="1:17" s="91" customFormat="1" ht="63.75">
      <c r="A20" s="279">
        <v>4</v>
      </c>
      <c r="B20" s="279" t="s">
        <v>366</v>
      </c>
      <c r="C20" s="279" t="s">
        <v>333</v>
      </c>
      <c r="D20" s="281">
        <v>43497</v>
      </c>
      <c r="E20" s="281">
        <v>43830</v>
      </c>
      <c r="F20" s="279" t="s">
        <v>367</v>
      </c>
      <c r="G20" s="292" t="s">
        <v>368</v>
      </c>
      <c r="H20" s="279" t="s">
        <v>369</v>
      </c>
      <c r="I20" s="282"/>
      <c r="J20" s="289"/>
      <c r="K20" s="290"/>
      <c r="L20" s="291"/>
      <c r="M20" s="443" t="s">
        <v>370</v>
      </c>
      <c r="N20" s="443" t="s">
        <v>370</v>
      </c>
      <c r="O20" s="460">
        <v>0</v>
      </c>
      <c r="P20" s="443" t="s">
        <v>370</v>
      </c>
      <c r="Q20" s="500" t="s">
        <v>345</v>
      </c>
    </row>
    <row r="21" spans="1:17" ht="153" customHeight="1">
      <c r="A21" s="279">
        <v>5</v>
      </c>
      <c r="B21" s="293" t="s">
        <v>371</v>
      </c>
      <c r="C21" s="294" t="s">
        <v>257</v>
      </c>
      <c r="D21" s="295">
        <v>43497</v>
      </c>
      <c r="E21" s="295">
        <v>43724</v>
      </c>
      <c r="F21" s="294" t="s">
        <v>372</v>
      </c>
      <c r="G21" s="294" t="s">
        <v>373</v>
      </c>
      <c r="H21" s="294" t="s">
        <v>374</v>
      </c>
      <c r="I21" s="296"/>
      <c r="J21" s="283"/>
      <c r="K21" s="284"/>
      <c r="L21" s="285"/>
      <c r="M21" s="461" t="s">
        <v>630</v>
      </c>
      <c r="N21" s="443" t="s">
        <v>699</v>
      </c>
      <c r="O21" s="460">
        <v>0.5</v>
      </c>
      <c r="P21" s="443"/>
      <c r="Q21" s="499" t="s">
        <v>178</v>
      </c>
    </row>
    <row r="22" spans="1:17" ht="33" customHeight="1">
      <c r="A22" s="655" t="s">
        <v>375</v>
      </c>
      <c r="B22" s="656"/>
      <c r="C22" s="656"/>
      <c r="D22" s="656"/>
      <c r="E22" s="656"/>
      <c r="F22" s="656"/>
      <c r="G22" s="656"/>
      <c r="H22" s="656"/>
      <c r="I22" s="656"/>
      <c r="J22" s="656"/>
      <c r="K22" s="656"/>
      <c r="L22" s="657"/>
      <c r="M22" s="297" t="str">
        <f>+IF(O22="","",IF(O22&lt;=59%,"INCUMPLIMIENTO",IF(AND(O22&gt;59%,O22&lt;100%),"CUMPLIMIENTO PARCIAL",IF(O22=100%,"CUMPLIMIENTO",IF(O22="N/A","N/A","INFORMACIÓN MAL DILIGENCIADA")))))</f>
        <v/>
      </c>
      <c r="N22" s="297"/>
      <c r="O22" s="297"/>
      <c r="P22" s="297"/>
      <c r="Q22" s="483"/>
    </row>
    <row r="23" spans="1:17" s="91" customFormat="1" ht="157.5" customHeight="1">
      <c r="A23" s="149">
        <v>1</v>
      </c>
      <c r="B23" s="149" t="s">
        <v>376</v>
      </c>
      <c r="C23" s="149" t="s">
        <v>377</v>
      </c>
      <c r="D23" s="298">
        <v>43497</v>
      </c>
      <c r="E23" s="298">
        <v>43830</v>
      </c>
      <c r="F23" s="149" t="s">
        <v>378</v>
      </c>
      <c r="G23" s="149" t="s">
        <v>378</v>
      </c>
      <c r="H23" s="149" t="s">
        <v>379</v>
      </c>
      <c r="I23" s="146"/>
      <c r="J23" s="299"/>
      <c r="K23" s="161"/>
      <c r="L23" s="161"/>
      <c r="M23" s="443" t="s">
        <v>527</v>
      </c>
      <c r="N23" s="443" t="s">
        <v>528</v>
      </c>
      <c r="O23" s="442">
        <v>1</v>
      </c>
      <c r="P23" s="443" t="s">
        <v>666</v>
      </c>
      <c r="Q23" s="502" t="s">
        <v>290</v>
      </c>
    </row>
    <row r="24" spans="1:17" ht="150" customHeight="1">
      <c r="A24" s="300">
        <v>2</v>
      </c>
      <c r="B24" s="300" t="s">
        <v>380</v>
      </c>
      <c r="C24" s="300" t="s">
        <v>333</v>
      </c>
      <c r="D24" s="301">
        <v>43496</v>
      </c>
      <c r="E24" s="301">
        <v>43830</v>
      </c>
      <c r="F24" s="300" t="s">
        <v>381</v>
      </c>
      <c r="G24" s="302" t="s">
        <v>382</v>
      </c>
      <c r="H24" s="300" t="s">
        <v>9</v>
      </c>
      <c r="I24" s="143"/>
      <c r="J24" s="152"/>
      <c r="K24" s="143"/>
      <c r="L24" s="143"/>
      <c r="M24" s="465" t="s">
        <v>516</v>
      </c>
      <c r="N24" s="436" t="s">
        <v>515</v>
      </c>
      <c r="O24" s="442">
        <v>0.66</v>
      </c>
      <c r="P24" s="468" t="s">
        <v>327</v>
      </c>
      <c r="Q24" s="499" t="s">
        <v>178</v>
      </c>
    </row>
    <row r="25" spans="1:17" s="91" customFormat="1" ht="111.75" customHeight="1">
      <c r="A25" s="149">
        <v>3</v>
      </c>
      <c r="B25" s="149" t="s">
        <v>383</v>
      </c>
      <c r="C25" s="149" t="s">
        <v>384</v>
      </c>
      <c r="D25" s="298">
        <v>43497</v>
      </c>
      <c r="E25" s="298">
        <v>43830</v>
      </c>
      <c r="F25" s="149" t="s">
        <v>385</v>
      </c>
      <c r="G25" s="162" t="s">
        <v>386</v>
      </c>
      <c r="H25" s="149" t="s">
        <v>387</v>
      </c>
      <c r="I25" s="303"/>
      <c r="J25" s="304"/>
      <c r="K25" s="305"/>
      <c r="L25" s="306"/>
      <c r="M25" s="477" t="s">
        <v>574</v>
      </c>
      <c r="N25" s="459" t="s">
        <v>388</v>
      </c>
      <c r="O25" s="442">
        <v>0.66</v>
      </c>
      <c r="P25" s="459" t="s">
        <v>700</v>
      </c>
      <c r="Q25" s="499" t="s">
        <v>178</v>
      </c>
    </row>
    <row r="26" spans="1:17" s="91" customFormat="1" ht="155.25" customHeight="1">
      <c r="A26" s="149">
        <v>4</v>
      </c>
      <c r="B26" s="149" t="s">
        <v>389</v>
      </c>
      <c r="C26" s="149" t="s">
        <v>384</v>
      </c>
      <c r="D26" s="298">
        <v>43497</v>
      </c>
      <c r="E26" s="298">
        <v>43830</v>
      </c>
      <c r="F26" s="149" t="s">
        <v>390</v>
      </c>
      <c r="G26" s="162" t="s">
        <v>391</v>
      </c>
      <c r="H26" s="149" t="s">
        <v>392</v>
      </c>
      <c r="I26" s="303"/>
      <c r="J26" s="304"/>
      <c r="K26" s="305"/>
      <c r="L26" s="306"/>
      <c r="M26" s="459" t="s">
        <v>575</v>
      </c>
      <c r="N26" s="459" t="s">
        <v>393</v>
      </c>
      <c r="O26" s="442">
        <v>0.66</v>
      </c>
      <c r="P26" s="459" t="s">
        <v>700</v>
      </c>
      <c r="Q26" s="499" t="s">
        <v>178</v>
      </c>
    </row>
    <row r="27" spans="1:17" s="91" customFormat="1" ht="178.5">
      <c r="A27" s="149">
        <v>5</v>
      </c>
      <c r="B27" s="149" t="s">
        <v>394</v>
      </c>
      <c r="C27" s="149" t="s">
        <v>384</v>
      </c>
      <c r="D27" s="298">
        <v>43497</v>
      </c>
      <c r="E27" s="298">
        <v>43830</v>
      </c>
      <c r="F27" s="149" t="s">
        <v>395</v>
      </c>
      <c r="G27" s="162" t="s">
        <v>396</v>
      </c>
      <c r="H27" s="149" t="s">
        <v>397</v>
      </c>
      <c r="I27" s="162"/>
      <c r="J27" s="304"/>
      <c r="K27" s="305"/>
      <c r="L27" s="306"/>
      <c r="M27" s="478" t="s">
        <v>701</v>
      </c>
      <c r="N27" s="459" t="s">
        <v>620</v>
      </c>
      <c r="O27" s="442">
        <v>0</v>
      </c>
      <c r="P27" s="459" t="s">
        <v>700</v>
      </c>
      <c r="Q27" s="500" t="s">
        <v>345</v>
      </c>
    </row>
    <row r="28" spans="1:17" s="91" customFormat="1" ht="408.75" customHeight="1">
      <c r="A28" s="149">
        <v>6</v>
      </c>
      <c r="B28" s="148" t="s">
        <v>702</v>
      </c>
      <c r="C28" s="149" t="s">
        <v>703</v>
      </c>
      <c r="D28" s="298">
        <v>43497</v>
      </c>
      <c r="E28" s="298">
        <v>43830</v>
      </c>
      <c r="F28" s="162" t="s">
        <v>398</v>
      </c>
      <c r="G28" s="162" t="s">
        <v>399</v>
      </c>
      <c r="H28" s="149" t="s">
        <v>400</v>
      </c>
      <c r="I28" s="162"/>
      <c r="J28" s="307"/>
      <c r="K28" s="303"/>
      <c r="L28" s="308"/>
      <c r="M28" s="443" t="s">
        <v>530</v>
      </c>
      <c r="N28" s="479" t="s">
        <v>177</v>
      </c>
      <c r="O28" s="442">
        <v>0.66</v>
      </c>
      <c r="P28" s="443" t="s">
        <v>529</v>
      </c>
      <c r="Q28" s="499" t="s">
        <v>178</v>
      </c>
    </row>
    <row r="29" spans="1:17" s="91" customFormat="1" ht="141" customHeight="1">
      <c r="A29" s="149">
        <v>7</v>
      </c>
      <c r="B29" s="148" t="s">
        <v>704</v>
      </c>
      <c r="C29" s="149" t="s">
        <v>377</v>
      </c>
      <c r="D29" s="298">
        <v>43497</v>
      </c>
      <c r="E29" s="298">
        <v>43830</v>
      </c>
      <c r="F29" s="162" t="s">
        <v>401</v>
      </c>
      <c r="G29" s="162" t="s">
        <v>401</v>
      </c>
      <c r="H29" s="162" t="s">
        <v>402</v>
      </c>
      <c r="I29" s="162"/>
      <c r="J29" s="307"/>
      <c r="K29" s="308"/>
      <c r="L29" s="308"/>
      <c r="M29" s="443" t="s">
        <v>705</v>
      </c>
      <c r="N29" s="443" t="s">
        <v>706</v>
      </c>
      <c r="O29" s="442">
        <v>0.5</v>
      </c>
      <c r="P29" s="443" t="s">
        <v>403</v>
      </c>
      <c r="Q29" s="499" t="s">
        <v>178</v>
      </c>
    </row>
    <row r="30" spans="1:17">
      <c r="A30" s="642" t="s">
        <v>404</v>
      </c>
      <c r="B30" s="643"/>
      <c r="C30" s="643"/>
      <c r="D30" s="643"/>
      <c r="E30" s="643"/>
      <c r="F30" s="643"/>
      <c r="G30" s="643"/>
      <c r="H30" s="643"/>
      <c r="I30" s="643"/>
      <c r="J30" s="643"/>
      <c r="K30" s="643"/>
      <c r="L30" s="644"/>
      <c r="M30" s="309" t="str">
        <f>+IF(O30="","",IF(O30&lt;=59%,"INCUMPLIMIENTO",IF(AND(O30&gt;59%,O30&lt;100%),"CUMPLIMIENTO PARCIAL",IF(O30=100%,"CUMPLIMIENTO",IF(O30="N/A","N/A","INFORMACIÓN MAL DILIGENCIADA")))))</f>
        <v/>
      </c>
      <c r="N30" s="309"/>
      <c r="O30" s="309"/>
      <c r="P30" s="309"/>
      <c r="Q30" s="484"/>
    </row>
    <row r="31" spans="1:17" ht="146.25" customHeight="1">
      <c r="A31" s="310">
        <v>1</v>
      </c>
      <c r="B31" s="311" t="s">
        <v>405</v>
      </c>
      <c r="C31" s="128" t="s">
        <v>406</v>
      </c>
      <c r="D31" s="220">
        <v>43496</v>
      </c>
      <c r="E31" s="220">
        <v>43830</v>
      </c>
      <c r="F31" s="127" t="s">
        <v>407</v>
      </c>
      <c r="G31" s="311" t="s">
        <v>408</v>
      </c>
      <c r="H31" s="122" t="s">
        <v>409</v>
      </c>
      <c r="I31" s="122"/>
      <c r="J31" s="312"/>
      <c r="K31" s="313"/>
      <c r="L31" s="313"/>
      <c r="M31" s="443" t="s">
        <v>707</v>
      </c>
      <c r="N31" s="443" t="s">
        <v>518</v>
      </c>
      <c r="O31" s="480">
        <v>0.5</v>
      </c>
      <c r="P31" s="443" t="s">
        <v>517</v>
      </c>
      <c r="Q31" s="500" t="s">
        <v>345</v>
      </c>
    </row>
    <row r="32" spans="1:17" s="266" customFormat="1" ht="144">
      <c r="A32" s="310">
        <v>2</v>
      </c>
      <c r="B32" s="314" t="s">
        <v>410</v>
      </c>
      <c r="C32" s="314" t="s">
        <v>281</v>
      </c>
      <c r="D32" s="220">
        <v>43497</v>
      </c>
      <c r="E32" s="220">
        <v>43830</v>
      </c>
      <c r="F32" s="314" t="s">
        <v>411</v>
      </c>
      <c r="G32" s="314" t="s">
        <v>271</v>
      </c>
      <c r="H32" s="314" t="s">
        <v>412</v>
      </c>
      <c r="I32" s="122"/>
      <c r="J32" s="315"/>
      <c r="K32" s="313"/>
      <c r="L32" s="313"/>
      <c r="M32" s="443" t="s">
        <v>498</v>
      </c>
      <c r="N32" s="443" t="s">
        <v>708</v>
      </c>
      <c r="O32" s="460">
        <v>0.45</v>
      </c>
      <c r="P32" s="443" t="s">
        <v>709</v>
      </c>
      <c r="Q32" s="499" t="s">
        <v>178</v>
      </c>
    </row>
    <row r="33" spans="1:17">
      <c r="A33" s="645" t="s">
        <v>413</v>
      </c>
      <c r="B33" s="646"/>
      <c r="C33" s="646"/>
      <c r="D33" s="646"/>
      <c r="E33" s="646"/>
      <c r="F33" s="646"/>
      <c r="G33" s="646"/>
      <c r="H33" s="646"/>
      <c r="I33" s="646"/>
      <c r="J33" s="646"/>
      <c r="K33" s="646"/>
      <c r="L33" s="647"/>
      <c r="M33" s="316" t="str">
        <f>+IF(O33="","",IF(O33&lt;=59%,"INCUMPLIMIENTO",IF(AND(O33&gt;59%,O33&lt;100%),"CUMPLIMIENTO PARCIAL",IF(O33=100%,"CUMPLIMIENTO",IF(O33="N/A","N/A","INFORMACIÓN MAL DILIGENCIADA")))))</f>
        <v/>
      </c>
      <c r="N33" s="316"/>
      <c r="O33" s="316"/>
      <c r="P33" s="316"/>
      <c r="Q33" s="485"/>
    </row>
    <row r="34" spans="1:17" ht="166.5" customHeight="1">
      <c r="A34" s="317">
        <v>1</v>
      </c>
      <c r="B34" s="113" t="s">
        <v>414</v>
      </c>
      <c r="C34" s="107" t="s">
        <v>281</v>
      </c>
      <c r="D34" s="318">
        <v>43497</v>
      </c>
      <c r="E34" s="318">
        <v>43830</v>
      </c>
      <c r="F34" s="113" t="s">
        <v>415</v>
      </c>
      <c r="G34" s="113" t="s">
        <v>416</v>
      </c>
      <c r="H34" s="113" t="s">
        <v>417</v>
      </c>
      <c r="I34" s="319"/>
      <c r="J34" s="320"/>
      <c r="K34" s="319"/>
      <c r="L34" s="319"/>
      <c r="M34" s="443" t="s">
        <v>710</v>
      </c>
      <c r="N34" s="443" t="s">
        <v>696</v>
      </c>
      <c r="O34" s="475">
        <v>0.5</v>
      </c>
      <c r="P34" s="476" t="s">
        <v>495</v>
      </c>
      <c r="Q34" s="499" t="s">
        <v>178</v>
      </c>
    </row>
    <row r="35" spans="1:17" ht="176.25" customHeight="1" thickBot="1">
      <c r="A35" s="317">
        <v>2</v>
      </c>
      <c r="B35" s="113" t="s">
        <v>410</v>
      </c>
      <c r="C35" s="321" t="s">
        <v>418</v>
      </c>
      <c r="D35" s="318">
        <v>43496</v>
      </c>
      <c r="E35" s="318">
        <v>43830</v>
      </c>
      <c r="F35" s="113" t="s">
        <v>419</v>
      </c>
      <c r="G35" s="113" t="s">
        <v>420</v>
      </c>
      <c r="H35" s="113" t="s">
        <v>417</v>
      </c>
      <c r="I35" s="319"/>
      <c r="J35" s="322"/>
      <c r="K35" s="319"/>
      <c r="L35" s="319"/>
      <c r="M35" s="443" t="s">
        <v>498</v>
      </c>
      <c r="N35" s="443" t="s">
        <v>708</v>
      </c>
      <c r="O35" s="460">
        <v>0.45</v>
      </c>
      <c r="P35" s="443" t="s">
        <v>709</v>
      </c>
      <c r="Q35" s="499" t="s">
        <v>178</v>
      </c>
    </row>
    <row r="36" spans="1:17" ht="13.5" thickBot="1">
      <c r="C36" s="323"/>
      <c r="K36" s="325"/>
      <c r="M36" s="326"/>
      <c r="N36" s="326"/>
      <c r="O36" s="327"/>
      <c r="P36" s="326"/>
      <c r="Q36" s="486" t="str">
        <f>+IF(O36="","",IF(O36&lt;=59%,"INCUMPLIMIENTO",IF(AND(O36&gt;59%,O36&lt;100%),"CUMPLIMIENTO PARCIAL",IF(O36=100%,"CUMPLIMIENTO",IF(O36="N/A","N/A","INFORMACIÓN MAL DILIGENCIADA")))))</f>
        <v/>
      </c>
    </row>
  </sheetData>
  <autoFilter ref="A5:Q36"/>
  <mergeCells count="8">
    <mergeCell ref="A30:L30"/>
    <mergeCell ref="A33:L33"/>
    <mergeCell ref="A1:L2"/>
    <mergeCell ref="M1:Q3"/>
    <mergeCell ref="A3:L3"/>
    <mergeCell ref="A6:L6"/>
    <mergeCell ref="A16:L16"/>
    <mergeCell ref="A22:L22"/>
  </mergeCells>
  <conditionalFormatting sqref="Q7">
    <cfRule type="cellIs" dxfId="108" priority="81" operator="equal">
      <formula>#REF!</formula>
    </cfRule>
  </conditionalFormatting>
  <conditionalFormatting sqref="Q7">
    <cfRule type="cellIs" dxfId="107" priority="82" operator="equal">
      <formula>#REF!</formula>
    </cfRule>
    <cfRule type="cellIs" dxfId="106" priority="83" operator="equal">
      <formula>#REF!</formula>
    </cfRule>
  </conditionalFormatting>
  <conditionalFormatting sqref="Q36">
    <cfRule type="cellIs" dxfId="105" priority="77" operator="equal">
      <formula>#REF!</formula>
    </cfRule>
  </conditionalFormatting>
  <conditionalFormatting sqref="Q36">
    <cfRule type="cellIs" dxfId="104" priority="78" operator="equal">
      <formula>#REF!</formula>
    </cfRule>
    <cfRule type="cellIs" dxfId="103" priority="79" operator="equal">
      <formula>#REF!</formula>
    </cfRule>
  </conditionalFormatting>
  <conditionalFormatting sqref="Q9">
    <cfRule type="cellIs" dxfId="102" priority="73" operator="equal">
      <formula>#REF!</formula>
    </cfRule>
  </conditionalFormatting>
  <conditionalFormatting sqref="Q9">
    <cfRule type="cellIs" dxfId="101" priority="74" operator="equal">
      <formula>#REF!</formula>
    </cfRule>
    <cfRule type="cellIs" dxfId="100" priority="75" operator="equal">
      <formula>#REF!</formula>
    </cfRule>
  </conditionalFormatting>
  <conditionalFormatting sqref="Q8">
    <cfRule type="cellIs" dxfId="99" priority="69" operator="equal">
      <formula>#REF!</formula>
    </cfRule>
  </conditionalFormatting>
  <conditionalFormatting sqref="Q8">
    <cfRule type="cellIs" dxfId="98" priority="70" operator="equal">
      <formula>#REF!</formula>
    </cfRule>
    <cfRule type="cellIs" dxfId="97" priority="71" operator="equal">
      <formula>#REF!</formula>
    </cfRule>
  </conditionalFormatting>
  <conditionalFormatting sqref="Q11">
    <cfRule type="cellIs" dxfId="96" priority="65" operator="equal">
      <formula>#REF!</formula>
    </cfRule>
  </conditionalFormatting>
  <conditionalFormatting sqref="Q11">
    <cfRule type="cellIs" dxfId="95" priority="66" operator="equal">
      <formula>#REF!</formula>
    </cfRule>
    <cfRule type="cellIs" dxfId="94" priority="67" operator="equal">
      <formula>#REF!</formula>
    </cfRule>
  </conditionalFormatting>
  <conditionalFormatting sqref="Q12">
    <cfRule type="cellIs" dxfId="93" priority="61" operator="equal">
      <formula>#REF!</formula>
    </cfRule>
  </conditionalFormatting>
  <conditionalFormatting sqref="Q12">
    <cfRule type="cellIs" dxfId="92" priority="62" operator="equal">
      <formula>#REF!</formula>
    </cfRule>
    <cfRule type="cellIs" dxfId="91" priority="63" operator="equal">
      <formula>#REF!</formula>
    </cfRule>
  </conditionalFormatting>
  <conditionalFormatting sqref="Q13">
    <cfRule type="cellIs" dxfId="90" priority="57" operator="equal">
      <formula>#REF!</formula>
    </cfRule>
  </conditionalFormatting>
  <conditionalFormatting sqref="Q13">
    <cfRule type="cellIs" dxfId="89" priority="58" operator="equal">
      <formula>#REF!</formula>
    </cfRule>
    <cfRule type="cellIs" dxfId="88" priority="59" operator="equal">
      <formula>#REF!</formula>
    </cfRule>
  </conditionalFormatting>
  <conditionalFormatting sqref="Q14">
    <cfRule type="cellIs" dxfId="87" priority="53" operator="equal">
      <formula>#REF!</formula>
    </cfRule>
  </conditionalFormatting>
  <conditionalFormatting sqref="Q14">
    <cfRule type="cellIs" dxfId="86" priority="54" operator="equal">
      <formula>#REF!</formula>
    </cfRule>
    <cfRule type="cellIs" dxfId="85" priority="55" operator="equal">
      <formula>#REF!</formula>
    </cfRule>
  </conditionalFormatting>
  <conditionalFormatting sqref="Q15">
    <cfRule type="cellIs" dxfId="84" priority="49" operator="equal">
      <formula>#REF!</formula>
    </cfRule>
  </conditionalFormatting>
  <conditionalFormatting sqref="Q15">
    <cfRule type="cellIs" dxfId="83" priority="50" operator="equal">
      <formula>#REF!</formula>
    </cfRule>
    <cfRule type="cellIs" dxfId="82" priority="51" operator="equal">
      <formula>#REF!</formula>
    </cfRule>
  </conditionalFormatting>
  <conditionalFormatting sqref="Q17">
    <cfRule type="cellIs" dxfId="81" priority="45" operator="equal">
      <formula>#REF!</formula>
    </cfRule>
  </conditionalFormatting>
  <conditionalFormatting sqref="Q17">
    <cfRule type="cellIs" dxfId="80" priority="46" operator="equal">
      <formula>#REF!</formula>
    </cfRule>
    <cfRule type="cellIs" dxfId="79" priority="47" operator="equal">
      <formula>#REF!</formula>
    </cfRule>
  </conditionalFormatting>
  <conditionalFormatting sqref="Q18">
    <cfRule type="cellIs" dxfId="78" priority="41" operator="equal">
      <formula>#REF!</formula>
    </cfRule>
  </conditionalFormatting>
  <conditionalFormatting sqref="Q18">
    <cfRule type="cellIs" dxfId="77" priority="42" operator="equal">
      <formula>#REF!</formula>
    </cfRule>
    <cfRule type="cellIs" dxfId="76" priority="43" operator="equal">
      <formula>#REF!</formula>
    </cfRule>
  </conditionalFormatting>
  <conditionalFormatting sqref="Q19">
    <cfRule type="cellIs" dxfId="75" priority="37" operator="equal">
      <formula>#REF!</formula>
    </cfRule>
  </conditionalFormatting>
  <conditionalFormatting sqref="Q19">
    <cfRule type="cellIs" dxfId="74" priority="38" operator="equal">
      <formula>#REF!</formula>
    </cfRule>
    <cfRule type="cellIs" dxfId="73" priority="39" operator="equal">
      <formula>#REF!</formula>
    </cfRule>
  </conditionalFormatting>
  <conditionalFormatting sqref="Q21">
    <cfRule type="cellIs" dxfId="72" priority="33" operator="equal">
      <formula>#REF!</formula>
    </cfRule>
  </conditionalFormatting>
  <conditionalFormatting sqref="Q21">
    <cfRule type="cellIs" dxfId="71" priority="34" operator="equal">
      <formula>#REF!</formula>
    </cfRule>
    <cfRule type="cellIs" dxfId="70" priority="35" operator="equal">
      <formula>#REF!</formula>
    </cfRule>
  </conditionalFormatting>
  <conditionalFormatting sqref="Q24">
    <cfRule type="cellIs" dxfId="69" priority="29" operator="equal">
      <formula>#REF!</formula>
    </cfRule>
  </conditionalFormatting>
  <conditionalFormatting sqref="Q24">
    <cfRule type="cellIs" dxfId="68" priority="30" operator="equal">
      <formula>#REF!</formula>
    </cfRule>
    <cfRule type="cellIs" dxfId="67" priority="31" operator="equal">
      <formula>#REF!</formula>
    </cfRule>
  </conditionalFormatting>
  <conditionalFormatting sqref="Q25">
    <cfRule type="cellIs" dxfId="66" priority="25" operator="equal">
      <formula>#REF!</formula>
    </cfRule>
  </conditionalFormatting>
  <conditionalFormatting sqref="Q25">
    <cfRule type="cellIs" dxfId="65" priority="26" operator="equal">
      <formula>#REF!</formula>
    </cfRule>
    <cfRule type="cellIs" dxfId="64" priority="27" operator="equal">
      <formula>#REF!</formula>
    </cfRule>
  </conditionalFormatting>
  <conditionalFormatting sqref="Q26">
    <cfRule type="cellIs" dxfId="63" priority="21" operator="equal">
      <formula>#REF!</formula>
    </cfRule>
  </conditionalFormatting>
  <conditionalFormatting sqref="Q26">
    <cfRule type="cellIs" dxfId="62" priority="22" operator="equal">
      <formula>#REF!</formula>
    </cfRule>
    <cfRule type="cellIs" dxfId="61" priority="23" operator="equal">
      <formula>#REF!</formula>
    </cfRule>
  </conditionalFormatting>
  <conditionalFormatting sqref="Q28">
    <cfRule type="cellIs" dxfId="60" priority="17" operator="equal">
      <formula>#REF!</formula>
    </cfRule>
  </conditionalFormatting>
  <conditionalFormatting sqref="Q28">
    <cfRule type="cellIs" dxfId="59" priority="18" operator="equal">
      <formula>#REF!</formula>
    </cfRule>
    <cfRule type="cellIs" dxfId="58" priority="19" operator="equal">
      <formula>#REF!</formula>
    </cfRule>
  </conditionalFormatting>
  <conditionalFormatting sqref="Q29">
    <cfRule type="cellIs" dxfId="57" priority="13" operator="equal">
      <formula>#REF!</formula>
    </cfRule>
  </conditionalFormatting>
  <conditionalFormatting sqref="Q29">
    <cfRule type="cellIs" dxfId="56" priority="14" operator="equal">
      <formula>#REF!</formula>
    </cfRule>
    <cfRule type="cellIs" dxfId="55" priority="15" operator="equal">
      <formula>#REF!</formula>
    </cfRule>
  </conditionalFormatting>
  <conditionalFormatting sqref="Q32">
    <cfRule type="cellIs" dxfId="54" priority="9" operator="equal">
      <formula>#REF!</formula>
    </cfRule>
  </conditionalFormatting>
  <conditionalFormatting sqref="Q32">
    <cfRule type="cellIs" dxfId="53" priority="10" operator="equal">
      <formula>#REF!</formula>
    </cfRule>
    <cfRule type="cellIs" dxfId="52" priority="11" operator="equal">
      <formula>#REF!</formula>
    </cfRule>
  </conditionalFormatting>
  <conditionalFormatting sqref="Q34">
    <cfRule type="cellIs" dxfId="51" priority="5" operator="equal">
      <formula>#REF!</formula>
    </cfRule>
  </conditionalFormatting>
  <conditionalFormatting sqref="Q34">
    <cfRule type="cellIs" dxfId="50" priority="6" operator="equal">
      <formula>#REF!</formula>
    </cfRule>
    <cfRule type="cellIs" dxfId="49" priority="7" operator="equal">
      <formula>#REF!</formula>
    </cfRule>
  </conditionalFormatting>
  <conditionalFormatting sqref="Q35">
    <cfRule type="cellIs" dxfId="48" priority="1" operator="equal">
      <formula>#REF!</formula>
    </cfRule>
  </conditionalFormatting>
  <conditionalFormatting sqref="Q35">
    <cfRule type="cellIs" dxfId="47" priority="2" operator="equal">
      <formula>#REF!</formula>
    </cfRule>
    <cfRule type="cellIs" dxfId="46" priority="3" operator="equal">
      <formula>#REF!</formula>
    </cfRule>
  </conditionalFormatting>
  <hyperlinks>
    <hyperlink ref="G8" r:id="rId1" display="http://www.cajaviviendapopular.gov.co/?q=content/transparencia"/>
    <hyperlink ref="G9" r:id="rId2" display="http://www.cajaviviendapopular.gov.co/?q=content/transparencia"/>
    <hyperlink ref="G12" r:id="rId3" display="http://www.cajaviviendapopular.gov.co/?q=content/transparencia"/>
    <hyperlink ref="G13" r:id="rId4" display="http://www.cajaviviendapopular.gov.co/?q=content/transparencia"/>
    <hyperlink ref="G15" r:id="rId5" display="http://www.cajaviviendapopular.gov.co/?q=content/transparencia"/>
    <hyperlink ref="G24" r:id="rId6" display="http://www.cajaviviendapopular.gov.co/?q=content/transparencia_x000a__x000a_10.4 Esquema de públicación de información"/>
    <hyperlink ref="N18" r:id="rId7"/>
    <hyperlink ref="N9" r:id="rId8"/>
    <hyperlink ref="N11" r:id="rId9"/>
    <hyperlink ref="N8" r:id="rId10" display="https://www.cajaviviendapopular.gov.co/?q=transparencia-0_x000a__x000a_Matriz de cumplimiento de la Ley 1712 en custodia de Oficina de Asesoria de Planeación"/>
    <hyperlink ref="N10" r:id="rId11" location="concertaci-n-acuerdos-de-gesti-n-2019"/>
    <hyperlink ref="N24" r:id="rId12" location="10-instrumentos-de-gesti-n-de-informaci-n-p-blica _x000a__x000a_en 10.4 Esquema de publicación de información"/>
    <hyperlink ref="N13" r:id="rId13"/>
    <hyperlink ref="N15" r:id="rId14"/>
    <hyperlink ref="N28" r:id="rId15" location="overlay-context=tr%25C3%25A1mites-ante-la-caja-de-la-vivienda-popular%3Fq%3Dtr%25C3%25A1mites-ante-la-caja-de-la-vivienda-popular"/>
  </hyperlinks>
  <pageMargins left="0.7" right="0.7" top="0.75" bottom="0.75" header="0.3" footer="0.3"/>
  <pageSetup scale="20" orientation="portrait" r:id="rId16"/>
  <extLst>
    <ext xmlns:x14="http://schemas.microsoft.com/office/spreadsheetml/2009/9/main" uri="{78C0D931-6437-407d-A8EE-F0AAD7539E65}">
      <x14:conditionalFormattings>
        <x14:conditionalFormatting xmlns:xm="http://schemas.microsoft.com/office/excel/2006/main">
          <x14:cfRule type="containsText" priority="84" operator="containsText" id="{D6CB90AF-9576-4DF4-99EB-8FF2C132B3EF}">
            <xm:f>NOT(ISERROR(SEARCH(#REF!,Q7)))</xm:f>
            <xm:f>#REF!</xm:f>
            <x14:dxf>
              <fill>
                <patternFill>
                  <bgColor rgb="FFFF0000"/>
                </patternFill>
              </fill>
            </x14:dxf>
          </x14:cfRule>
          <xm:sqref>Q7</xm:sqref>
        </x14:conditionalFormatting>
        <x14:conditionalFormatting xmlns:xm="http://schemas.microsoft.com/office/excel/2006/main">
          <x14:cfRule type="containsText" priority="80" operator="containsText" id="{9E7B599D-F354-4AD6-8B45-20B91671C247}">
            <xm:f>NOT(ISERROR(SEARCH(#REF!,Q36)))</xm:f>
            <xm:f>#REF!</xm:f>
            <x14:dxf>
              <fill>
                <patternFill>
                  <bgColor rgb="FFFF0000"/>
                </patternFill>
              </fill>
            </x14:dxf>
          </x14:cfRule>
          <xm:sqref>Q36</xm:sqref>
        </x14:conditionalFormatting>
        <x14:conditionalFormatting xmlns:xm="http://schemas.microsoft.com/office/excel/2006/main">
          <x14:cfRule type="containsText" priority="76" operator="containsText" id="{61868BF9-806F-45F6-A035-60E4E4F311B8}">
            <xm:f>NOT(ISERROR(SEARCH(#REF!,Q9)))</xm:f>
            <xm:f>#REF!</xm:f>
            <x14:dxf>
              <fill>
                <patternFill>
                  <bgColor rgb="FFFF0000"/>
                </patternFill>
              </fill>
            </x14:dxf>
          </x14:cfRule>
          <xm:sqref>Q9</xm:sqref>
        </x14:conditionalFormatting>
        <x14:conditionalFormatting xmlns:xm="http://schemas.microsoft.com/office/excel/2006/main">
          <x14:cfRule type="containsText" priority="72" operator="containsText" id="{09BC4584-BE25-49C9-AE00-D556D92BB3D1}">
            <xm:f>NOT(ISERROR(SEARCH(#REF!,Q8)))</xm:f>
            <xm:f>#REF!</xm:f>
            <x14:dxf>
              <fill>
                <patternFill>
                  <bgColor rgb="FFFF0000"/>
                </patternFill>
              </fill>
            </x14:dxf>
          </x14:cfRule>
          <xm:sqref>Q8</xm:sqref>
        </x14:conditionalFormatting>
        <x14:conditionalFormatting xmlns:xm="http://schemas.microsoft.com/office/excel/2006/main">
          <x14:cfRule type="containsText" priority="68" operator="containsText" id="{BA6625A4-6014-4FEA-921A-8E4484E250BA}">
            <xm:f>NOT(ISERROR(SEARCH(#REF!,Q11)))</xm:f>
            <xm:f>#REF!</xm:f>
            <x14:dxf>
              <fill>
                <patternFill>
                  <bgColor rgb="FFFF0000"/>
                </patternFill>
              </fill>
            </x14:dxf>
          </x14:cfRule>
          <xm:sqref>Q11</xm:sqref>
        </x14:conditionalFormatting>
        <x14:conditionalFormatting xmlns:xm="http://schemas.microsoft.com/office/excel/2006/main">
          <x14:cfRule type="containsText" priority="64" operator="containsText" id="{E690ABDB-247C-47DC-91E1-08096AA4A5E7}">
            <xm:f>NOT(ISERROR(SEARCH(#REF!,Q12)))</xm:f>
            <xm:f>#REF!</xm:f>
            <x14:dxf>
              <fill>
                <patternFill>
                  <bgColor rgb="FFFF0000"/>
                </patternFill>
              </fill>
            </x14:dxf>
          </x14:cfRule>
          <xm:sqref>Q12</xm:sqref>
        </x14:conditionalFormatting>
        <x14:conditionalFormatting xmlns:xm="http://schemas.microsoft.com/office/excel/2006/main">
          <x14:cfRule type="containsText" priority="60" operator="containsText" id="{32AF64C4-8608-4416-9972-4105906814B0}">
            <xm:f>NOT(ISERROR(SEARCH(#REF!,Q13)))</xm:f>
            <xm:f>#REF!</xm:f>
            <x14:dxf>
              <fill>
                <patternFill>
                  <bgColor rgb="FFFF0000"/>
                </patternFill>
              </fill>
            </x14:dxf>
          </x14:cfRule>
          <xm:sqref>Q13</xm:sqref>
        </x14:conditionalFormatting>
        <x14:conditionalFormatting xmlns:xm="http://schemas.microsoft.com/office/excel/2006/main">
          <x14:cfRule type="containsText" priority="56" operator="containsText" id="{1851168A-1EC1-414E-990C-0D38CAD7A822}">
            <xm:f>NOT(ISERROR(SEARCH(#REF!,Q14)))</xm:f>
            <xm:f>#REF!</xm:f>
            <x14:dxf>
              <fill>
                <patternFill>
                  <bgColor rgb="FFFF0000"/>
                </patternFill>
              </fill>
            </x14:dxf>
          </x14:cfRule>
          <xm:sqref>Q14</xm:sqref>
        </x14:conditionalFormatting>
        <x14:conditionalFormatting xmlns:xm="http://schemas.microsoft.com/office/excel/2006/main">
          <x14:cfRule type="containsText" priority="52" operator="containsText" id="{4A104171-724E-42DC-8C41-495E128EEB3B}">
            <xm:f>NOT(ISERROR(SEARCH(#REF!,Q15)))</xm:f>
            <xm:f>#REF!</xm:f>
            <x14:dxf>
              <fill>
                <patternFill>
                  <bgColor rgb="FFFF0000"/>
                </patternFill>
              </fill>
            </x14:dxf>
          </x14:cfRule>
          <xm:sqref>Q15</xm:sqref>
        </x14:conditionalFormatting>
        <x14:conditionalFormatting xmlns:xm="http://schemas.microsoft.com/office/excel/2006/main">
          <x14:cfRule type="containsText" priority="48" operator="containsText" id="{46D4C33C-F8FA-480A-B92C-B972FA52F617}">
            <xm:f>NOT(ISERROR(SEARCH(#REF!,Q17)))</xm:f>
            <xm:f>#REF!</xm:f>
            <x14:dxf>
              <fill>
                <patternFill>
                  <bgColor rgb="FFFF0000"/>
                </patternFill>
              </fill>
            </x14:dxf>
          </x14:cfRule>
          <xm:sqref>Q17</xm:sqref>
        </x14:conditionalFormatting>
        <x14:conditionalFormatting xmlns:xm="http://schemas.microsoft.com/office/excel/2006/main">
          <x14:cfRule type="containsText" priority="44" operator="containsText" id="{32E1AC4A-F85D-4BA0-932A-4FE7EB3549D7}">
            <xm:f>NOT(ISERROR(SEARCH(#REF!,Q18)))</xm:f>
            <xm:f>#REF!</xm:f>
            <x14:dxf>
              <fill>
                <patternFill>
                  <bgColor rgb="FFFF0000"/>
                </patternFill>
              </fill>
            </x14:dxf>
          </x14:cfRule>
          <xm:sqref>Q18</xm:sqref>
        </x14:conditionalFormatting>
        <x14:conditionalFormatting xmlns:xm="http://schemas.microsoft.com/office/excel/2006/main">
          <x14:cfRule type="containsText" priority="40" operator="containsText" id="{6DB6B914-C535-4F33-B706-8344B66CD6AD}">
            <xm:f>NOT(ISERROR(SEARCH(#REF!,Q19)))</xm:f>
            <xm:f>#REF!</xm:f>
            <x14:dxf>
              <fill>
                <patternFill>
                  <bgColor rgb="FFFF0000"/>
                </patternFill>
              </fill>
            </x14:dxf>
          </x14:cfRule>
          <xm:sqref>Q19</xm:sqref>
        </x14:conditionalFormatting>
        <x14:conditionalFormatting xmlns:xm="http://schemas.microsoft.com/office/excel/2006/main">
          <x14:cfRule type="containsText" priority="36" operator="containsText" id="{B24BF0B7-8EA2-4B0C-970B-EBC7F2D253F9}">
            <xm:f>NOT(ISERROR(SEARCH(#REF!,Q21)))</xm:f>
            <xm:f>#REF!</xm:f>
            <x14:dxf>
              <fill>
                <patternFill>
                  <bgColor rgb="FFFF0000"/>
                </patternFill>
              </fill>
            </x14:dxf>
          </x14:cfRule>
          <xm:sqref>Q21</xm:sqref>
        </x14:conditionalFormatting>
        <x14:conditionalFormatting xmlns:xm="http://schemas.microsoft.com/office/excel/2006/main">
          <x14:cfRule type="containsText" priority="32" operator="containsText" id="{CC4588EF-1BFB-4270-9B8C-0CD6777D2E53}">
            <xm:f>NOT(ISERROR(SEARCH(#REF!,Q24)))</xm:f>
            <xm:f>#REF!</xm:f>
            <x14:dxf>
              <fill>
                <patternFill>
                  <bgColor rgb="FFFF0000"/>
                </patternFill>
              </fill>
            </x14:dxf>
          </x14:cfRule>
          <xm:sqref>Q24</xm:sqref>
        </x14:conditionalFormatting>
        <x14:conditionalFormatting xmlns:xm="http://schemas.microsoft.com/office/excel/2006/main">
          <x14:cfRule type="containsText" priority="28" operator="containsText" id="{1C7C2DA3-D91E-4012-B3F4-4D3B26EE95C7}">
            <xm:f>NOT(ISERROR(SEARCH(#REF!,Q25)))</xm:f>
            <xm:f>#REF!</xm:f>
            <x14:dxf>
              <fill>
                <patternFill>
                  <bgColor rgb="FFFF0000"/>
                </patternFill>
              </fill>
            </x14:dxf>
          </x14:cfRule>
          <xm:sqref>Q25</xm:sqref>
        </x14:conditionalFormatting>
        <x14:conditionalFormatting xmlns:xm="http://schemas.microsoft.com/office/excel/2006/main">
          <x14:cfRule type="containsText" priority="24" operator="containsText" id="{597D66F5-A002-41EB-BC16-5A74DEA495B6}">
            <xm:f>NOT(ISERROR(SEARCH(#REF!,Q26)))</xm:f>
            <xm:f>#REF!</xm:f>
            <x14:dxf>
              <fill>
                <patternFill>
                  <bgColor rgb="FFFF0000"/>
                </patternFill>
              </fill>
            </x14:dxf>
          </x14:cfRule>
          <xm:sqref>Q26</xm:sqref>
        </x14:conditionalFormatting>
        <x14:conditionalFormatting xmlns:xm="http://schemas.microsoft.com/office/excel/2006/main">
          <x14:cfRule type="containsText" priority="20" operator="containsText" id="{74719E28-2876-40F2-9EBE-0F73A816BF26}">
            <xm:f>NOT(ISERROR(SEARCH(#REF!,Q28)))</xm:f>
            <xm:f>#REF!</xm:f>
            <x14:dxf>
              <fill>
                <patternFill>
                  <bgColor rgb="FFFF0000"/>
                </patternFill>
              </fill>
            </x14:dxf>
          </x14:cfRule>
          <xm:sqref>Q28</xm:sqref>
        </x14:conditionalFormatting>
        <x14:conditionalFormatting xmlns:xm="http://schemas.microsoft.com/office/excel/2006/main">
          <x14:cfRule type="containsText" priority="16" operator="containsText" id="{40DA7F00-7C4D-4712-BE5B-A90BEC05DE02}">
            <xm:f>NOT(ISERROR(SEARCH(#REF!,Q29)))</xm:f>
            <xm:f>#REF!</xm:f>
            <x14:dxf>
              <fill>
                <patternFill>
                  <bgColor rgb="FFFF0000"/>
                </patternFill>
              </fill>
            </x14:dxf>
          </x14:cfRule>
          <xm:sqref>Q29</xm:sqref>
        </x14:conditionalFormatting>
        <x14:conditionalFormatting xmlns:xm="http://schemas.microsoft.com/office/excel/2006/main">
          <x14:cfRule type="containsText" priority="12" operator="containsText" id="{17EAB4F5-72C5-49EA-9A13-806EF9762554}">
            <xm:f>NOT(ISERROR(SEARCH(#REF!,Q32)))</xm:f>
            <xm:f>#REF!</xm:f>
            <x14:dxf>
              <fill>
                <patternFill>
                  <bgColor rgb="FFFF0000"/>
                </patternFill>
              </fill>
            </x14:dxf>
          </x14:cfRule>
          <xm:sqref>Q32</xm:sqref>
        </x14:conditionalFormatting>
        <x14:conditionalFormatting xmlns:xm="http://schemas.microsoft.com/office/excel/2006/main">
          <x14:cfRule type="containsText" priority="8" operator="containsText" id="{73262BCE-9F21-498B-B42E-241DAF7E90D7}">
            <xm:f>NOT(ISERROR(SEARCH(#REF!,Q34)))</xm:f>
            <xm:f>#REF!</xm:f>
            <x14:dxf>
              <fill>
                <patternFill>
                  <bgColor rgb="FFFF0000"/>
                </patternFill>
              </fill>
            </x14:dxf>
          </x14:cfRule>
          <xm:sqref>Q34</xm:sqref>
        </x14:conditionalFormatting>
        <x14:conditionalFormatting xmlns:xm="http://schemas.microsoft.com/office/excel/2006/main">
          <x14:cfRule type="containsText" priority="4" operator="containsText" id="{645B4D38-352A-4BBB-89C3-BF9FADC48843}">
            <xm:f>NOT(ISERROR(SEARCH(#REF!,Q35)))</xm:f>
            <xm:f>#REF!</xm:f>
            <x14:dxf>
              <fill>
                <patternFill>
                  <bgColor rgb="FFFF0000"/>
                </patternFill>
              </fill>
            </x14:dxf>
          </x14:cfRule>
          <xm:sqref>Q35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topLeftCell="D1" zoomScale="55" zoomScaleNormal="70" zoomScaleSheetLayoutView="55" workbookViewId="0">
      <selection activeCell="L1" sqref="L1:P3"/>
    </sheetView>
  </sheetViews>
  <sheetFormatPr baseColWidth="10" defaultColWidth="10.85546875" defaultRowHeight="12.75"/>
  <cols>
    <col min="1" max="1" width="13.42578125" style="91" customWidth="1"/>
    <col min="2" max="2" width="37.85546875" style="91" customWidth="1"/>
    <col min="3" max="3" width="25.140625" style="91" customWidth="1"/>
    <col min="4" max="4" width="17.28515625" style="91" customWidth="1"/>
    <col min="5" max="5" width="17.7109375" style="91" customWidth="1"/>
    <col min="6" max="6" width="18.140625" style="91" customWidth="1"/>
    <col min="7" max="7" width="20.140625" style="91" customWidth="1"/>
    <col min="8" max="8" width="46" style="91" customWidth="1"/>
    <col min="9" max="9" width="10.85546875" style="356"/>
    <col min="10" max="10" width="25.7109375" style="91" customWidth="1"/>
    <col min="11" max="11" width="29" style="91" customWidth="1"/>
    <col min="12" max="12" width="59.42578125" style="357" customWidth="1"/>
    <col min="13" max="13" width="35.85546875" style="91" customWidth="1"/>
    <col min="14" max="15" width="10.85546875" style="91"/>
    <col min="16" max="16" width="26.140625" style="490" customWidth="1"/>
    <col min="17" max="16384" width="10.85546875" style="91"/>
  </cols>
  <sheetData>
    <row r="1" spans="1:16">
      <c r="A1" s="658" t="s">
        <v>421</v>
      </c>
      <c r="B1" s="659"/>
      <c r="C1" s="659"/>
      <c r="D1" s="659"/>
      <c r="E1" s="659"/>
      <c r="F1" s="659"/>
      <c r="G1" s="659"/>
      <c r="H1" s="659"/>
      <c r="I1" s="659"/>
      <c r="J1" s="659"/>
      <c r="K1" s="660"/>
      <c r="L1" s="561" t="s">
        <v>732</v>
      </c>
      <c r="M1" s="562"/>
      <c r="N1" s="562"/>
      <c r="O1" s="562"/>
      <c r="P1" s="563"/>
    </row>
    <row r="2" spans="1:16">
      <c r="A2" s="661"/>
      <c r="B2" s="614"/>
      <c r="C2" s="614"/>
      <c r="D2" s="614"/>
      <c r="E2" s="614"/>
      <c r="F2" s="614"/>
      <c r="G2" s="614"/>
      <c r="H2" s="614"/>
      <c r="I2" s="614"/>
      <c r="J2" s="614"/>
      <c r="K2" s="662"/>
      <c r="L2" s="564"/>
      <c r="M2" s="565"/>
      <c r="N2" s="565"/>
      <c r="O2" s="565"/>
      <c r="P2" s="566"/>
    </row>
    <row r="3" spans="1:16" ht="16.5" thickBot="1">
      <c r="A3" s="615" t="s">
        <v>643</v>
      </c>
      <c r="B3" s="616"/>
      <c r="C3" s="616"/>
      <c r="D3" s="616"/>
      <c r="E3" s="616"/>
      <c r="F3" s="616"/>
      <c r="G3" s="616"/>
      <c r="H3" s="616"/>
      <c r="I3" s="616"/>
      <c r="J3" s="616"/>
      <c r="K3" s="663"/>
      <c r="L3" s="567"/>
      <c r="M3" s="568"/>
      <c r="N3" s="568"/>
      <c r="O3" s="568"/>
      <c r="P3" s="569"/>
    </row>
    <row r="4" spans="1:16" s="331" customFormat="1" ht="78.75">
      <c r="A4" s="329" t="s">
        <v>131</v>
      </c>
      <c r="B4" s="81" t="s">
        <v>182</v>
      </c>
      <c r="C4" s="81" t="s">
        <v>2</v>
      </c>
      <c r="D4" s="81" t="s">
        <v>183</v>
      </c>
      <c r="E4" s="81" t="s">
        <v>184</v>
      </c>
      <c r="F4" s="81" t="s">
        <v>185</v>
      </c>
      <c r="G4" s="81" t="s">
        <v>104</v>
      </c>
      <c r="H4" s="81" t="s">
        <v>186</v>
      </c>
      <c r="I4" s="82" t="s">
        <v>141</v>
      </c>
      <c r="J4" s="81" t="s">
        <v>187</v>
      </c>
      <c r="K4" s="330" t="s">
        <v>188</v>
      </c>
      <c r="L4" s="83" t="s">
        <v>103</v>
      </c>
      <c r="M4" s="84" t="s">
        <v>104</v>
      </c>
      <c r="N4" s="84" t="s">
        <v>105</v>
      </c>
      <c r="O4" s="84" t="s">
        <v>106</v>
      </c>
      <c r="P4" s="85" t="s">
        <v>107</v>
      </c>
    </row>
    <row r="5" spans="1:16" s="331" customFormat="1" ht="15.75">
      <c r="A5" s="332"/>
      <c r="B5" s="333"/>
      <c r="C5" s="333"/>
      <c r="D5" s="333"/>
      <c r="E5" s="333"/>
      <c r="F5" s="333"/>
      <c r="G5" s="333"/>
      <c r="H5" s="333"/>
      <c r="I5" s="334"/>
      <c r="J5" s="333"/>
      <c r="K5" s="335"/>
      <c r="L5" s="258"/>
      <c r="M5" s="258"/>
      <c r="N5" s="258"/>
      <c r="O5" s="258"/>
      <c r="P5" s="258"/>
    </row>
    <row r="6" spans="1:16">
      <c r="A6" s="664" t="s">
        <v>315</v>
      </c>
      <c r="B6" s="665"/>
      <c r="C6" s="665"/>
      <c r="D6" s="665"/>
      <c r="E6" s="665"/>
      <c r="F6" s="665"/>
      <c r="G6" s="665"/>
      <c r="H6" s="665"/>
      <c r="I6" s="665"/>
      <c r="J6" s="665"/>
      <c r="K6" s="665"/>
      <c r="L6" s="336"/>
      <c r="M6" s="336"/>
      <c r="N6" s="336"/>
      <c r="O6" s="336"/>
      <c r="P6" s="489"/>
    </row>
    <row r="7" spans="1:16" ht="71.25" customHeight="1">
      <c r="A7" s="337">
        <v>1</v>
      </c>
      <c r="B7" s="274" t="s">
        <v>422</v>
      </c>
      <c r="C7" s="261" t="s">
        <v>423</v>
      </c>
      <c r="D7" s="262">
        <v>43497</v>
      </c>
      <c r="E7" s="262">
        <v>43830</v>
      </c>
      <c r="F7" s="274" t="s">
        <v>424</v>
      </c>
      <c r="G7" s="338" t="s">
        <v>425</v>
      </c>
      <c r="H7" s="339"/>
      <c r="I7" s="264"/>
      <c r="J7" s="340"/>
      <c r="K7" s="341"/>
      <c r="L7" s="443" t="s">
        <v>714</v>
      </c>
      <c r="M7" s="488" t="s">
        <v>519</v>
      </c>
      <c r="N7" s="442">
        <v>0.66</v>
      </c>
      <c r="O7" s="443" t="s">
        <v>426</v>
      </c>
      <c r="P7" s="499" t="s">
        <v>178</v>
      </c>
    </row>
    <row r="8" spans="1:16" ht="147.75" customHeight="1">
      <c r="A8" s="342">
        <v>2</v>
      </c>
      <c r="B8" s="343" t="s">
        <v>427</v>
      </c>
      <c r="C8" s="261" t="s">
        <v>423</v>
      </c>
      <c r="D8" s="262">
        <v>43466</v>
      </c>
      <c r="E8" s="262">
        <v>43830</v>
      </c>
      <c r="F8" s="344" t="s">
        <v>428</v>
      </c>
      <c r="G8" s="345" t="s">
        <v>429</v>
      </c>
      <c r="H8" s="346"/>
      <c r="I8" s="264"/>
      <c r="J8" s="263"/>
      <c r="K8" s="341"/>
      <c r="L8" s="443" t="s">
        <v>711</v>
      </c>
      <c r="M8" s="479" t="s">
        <v>336</v>
      </c>
      <c r="N8" s="442">
        <v>0.66</v>
      </c>
      <c r="O8" s="443" t="s">
        <v>426</v>
      </c>
      <c r="P8" s="499" t="s">
        <v>178</v>
      </c>
    </row>
    <row r="9" spans="1:16" ht="147.75" customHeight="1">
      <c r="A9" s="337">
        <v>3</v>
      </c>
      <c r="B9" s="347" t="s">
        <v>430</v>
      </c>
      <c r="C9" s="261" t="s">
        <v>266</v>
      </c>
      <c r="D9" s="262">
        <v>43495</v>
      </c>
      <c r="E9" s="262">
        <v>43829</v>
      </c>
      <c r="F9" s="347" t="s">
        <v>431</v>
      </c>
      <c r="G9" s="260" t="s">
        <v>214</v>
      </c>
      <c r="H9" s="348"/>
      <c r="I9" s="349"/>
      <c r="J9" s="350"/>
      <c r="K9" s="351"/>
      <c r="L9" s="443" t="s">
        <v>712</v>
      </c>
      <c r="M9" s="443" t="s">
        <v>432</v>
      </c>
      <c r="N9" s="442">
        <v>1</v>
      </c>
      <c r="O9" s="443" t="s">
        <v>666</v>
      </c>
      <c r="P9" s="503" t="s">
        <v>290</v>
      </c>
    </row>
    <row r="10" spans="1:16" ht="337.5" customHeight="1" thickBot="1">
      <c r="A10" s="342">
        <v>4</v>
      </c>
      <c r="B10" s="347" t="s">
        <v>433</v>
      </c>
      <c r="C10" s="261" t="s">
        <v>266</v>
      </c>
      <c r="D10" s="262">
        <v>43495</v>
      </c>
      <c r="E10" s="262">
        <v>43829</v>
      </c>
      <c r="F10" s="347" t="s">
        <v>431</v>
      </c>
      <c r="G10" s="260" t="s">
        <v>434</v>
      </c>
      <c r="H10" s="352"/>
      <c r="I10" s="353"/>
      <c r="J10" s="354"/>
      <c r="K10" s="355"/>
      <c r="L10" s="443" t="s">
        <v>713</v>
      </c>
      <c r="M10" s="479" t="s">
        <v>503</v>
      </c>
      <c r="N10" s="442">
        <v>1</v>
      </c>
      <c r="O10" s="443" t="s">
        <v>666</v>
      </c>
      <c r="P10" s="503" t="s">
        <v>290</v>
      </c>
    </row>
  </sheetData>
  <autoFilter ref="A5:P10"/>
  <mergeCells count="4">
    <mergeCell ref="A1:K2"/>
    <mergeCell ref="L1:P3"/>
    <mergeCell ref="A3:K3"/>
    <mergeCell ref="A6:K6"/>
  </mergeCells>
  <conditionalFormatting sqref="D7:D8">
    <cfRule type="timePeriod" dxfId="24" priority="5" timePeriod="lastWeek">
      <formula>AND(TODAY()-ROUNDDOWN(D7,0)&gt;=(WEEKDAY(TODAY())),TODAY()-ROUNDDOWN(D7,0)&lt;(WEEKDAY(TODAY())+7))</formula>
    </cfRule>
  </conditionalFormatting>
  <conditionalFormatting sqref="P7:P10">
    <cfRule type="cellIs" dxfId="23" priority="1" operator="equal">
      <formula>#REF!</formula>
    </cfRule>
  </conditionalFormatting>
  <conditionalFormatting sqref="P7:P10">
    <cfRule type="cellIs" dxfId="22" priority="2" operator="equal">
      <formula>#REF!</formula>
    </cfRule>
    <cfRule type="cellIs" dxfId="21" priority="3" operator="equal">
      <formula>#REF!</formula>
    </cfRule>
  </conditionalFormatting>
  <hyperlinks>
    <hyperlink ref="G7" r:id="rId1"/>
    <hyperlink ref="M8" r:id="rId2"/>
    <hyperlink ref="M10" r:id="rId3"/>
  </hyperlinks>
  <pageMargins left="0.7" right="0.7" top="0.75" bottom="0.75" header="0.3" footer="0.3"/>
  <pageSetup paperSize="9" scale="21" orientation="portrait" r:id="rId4"/>
  <extLst>
    <ext xmlns:x14="http://schemas.microsoft.com/office/spreadsheetml/2009/9/main" uri="{78C0D931-6437-407d-A8EE-F0AAD7539E65}">
      <x14:conditionalFormattings>
        <x14:conditionalFormatting xmlns:xm="http://schemas.microsoft.com/office/excel/2006/main">
          <x14:cfRule type="containsText" priority="4" operator="containsText" id="{3FCDECDB-5250-4397-A39C-7BB38D1F966D}">
            <xm:f>NOT(ISERROR(SEARCH(#REF!,P7)))</xm:f>
            <xm:f>#REF!</xm:f>
            <x14:dxf>
              <fill>
                <patternFill>
                  <bgColor rgb="FFFF0000"/>
                </patternFill>
              </fill>
            </x14:dxf>
          </x14:cfRule>
          <xm:sqref>P7:P10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Resultados PAAC</vt:lpstr>
      <vt:lpstr>Resultados Comp . pro</vt:lpstr>
      <vt:lpstr>1,1  Est. gest riesgo</vt:lpstr>
      <vt:lpstr>2,1 est rac tramites</vt:lpstr>
      <vt:lpstr>2. ANTITRAMITES</vt:lpstr>
      <vt:lpstr>3. RENDICION DE CUENTAS</vt:lpstr>
      <vt:lpstr>4. ATENCION AL CIUDADANO</vt:lpstr>
      <vt:lpstr>5. TRANSPARENCIA </vt:lpstr>
      <vt:lpstr>6. INICIATIVAS</vt:lpstr>
      <vt:lpstr>7. CODIGO DE INTEGRIDAD</vt:lpstr>
      <vt:lpstr>CONTROL DE CAMBIOS REGISTROS </vt:lpstr>
      <vt:lpstr>'Resultados PAAC'!_Hlk514259072</vt:lpstr>
      <vt:lpstr>'4. ATENCION AL CIUDADANO'!Área_de_impresión</vt:lpstr>
      <vt:lpstr>'7. CODIGO DE INTEGRIDAD'!Área_de_impresión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Cristina Mejia Perez</dc:creator>
  <cp:lastModifiedBy>Alejandro Marín Cañón</cp:lastModifiedBy>
  <cp:lastPrinted>2019-09-12T22:26:52Z</cp:lastPrinted>
  <dcterms:created xsi:type="dcterms:W3CDTF">2017-01-16T23:14:16Z</dcterms:created>
  <dcterms:modified xsi:type="dcterms:W3CDTF">2019-09-12T22:29:54Z</dcterms:modified>
</cp:coreProperties>
</file>