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showInkAnnotation="0" hidePivotFieldList="1"/>
  <mc:AlternateContent xmlns:mc="http://schemas.openxmlformats.org/markup-compatibility/2006">
    <mc:Choice Requires="x15">
      <x15ac:absPath xmlns:x15ac="http://schemas.microsoft.com/office/spreadsheetml/2010/11/ac" url="C:\Users\alber\Downloads\"/>
    </mc:Choice>
  </mc:AlternateContent>
  <xr:revisionPtr revIDLastSave="0" documentId="13_ncr:1_{3A9FF9B5-3327-4740-890B-1A60A07ACE1A}" xr6:coauthVersionLast="45" xr6:coauthVersionMax="45" xr10:uidLastSave="{00000000-0000-0000-0000-000000000000}"/>
  <bookViews>
    <workbookView xWindow="-120" yWindow="-120" windowWidth="20730" windowHeight="11160" tabRatio="732" xr2:uid="{00000000-000D-0000-FFFF-FFFF00000000}"/>
  </bookViews>
  <sheets>
    <sheet name="Resultados Comp . pro" sheetId="24" r:id="rId1"/>
    <sheet name="Resultados riesgos" sheetId="22" r:id="rId2"/>
    <sheet name="Resultados PAAC" sheetId="23" r:id="rId3"/>
    <sheet name="1. MAPA DE RIESGOS " sheetId="1" r:id="rId4"/>
    <sheet name="1.1 ESTRATEGIA RIESGOS" sheetId="16" r:id="rId5"/>
    <sheet name="2. ANTITRAMITES" sheetId="18" r:id="rId6"/>
    <sheet name="2.1 ESTRAT RACIONALIZ TRAMI" sheetId="21" r:id="rId7"/>
    <sheet name="3. RENDICION DE CUENTAS" sheetId="9" r:id="rId8"/>
    <sheet name="4. ATENCION AL CIUDADANO" sheetId="10" r:id="rId9"/>
    <sheet name="5. TRANSPARENCIA " sheetId="11" r:id="rId10"/>
    <sheet name="6. INICIATIVAS" sheetId="12" r:id="rId11"/>
    <sheet name="7. CODIGO DE INTEGRIDAD" sheetId="20" r:id="rId12"/>
    <sheet name="CONTROL DE CAMBIOS REGISTROS " sheetId="15" r:id="rId13"/>
  </sheets>
  <externalReferences>
    <externalReference r:id="rId14"/>
    <externalReference r:id="rId15"/>
    <externalReference r:id="rId16"/>
    <externalReference r:id="rId17"/>
    <externalReference r:id="rId18"/>
  </externalReferences>
  <definedNames>
    <definedName name="_">[1]BD!$B$7:$F$7</definedName>
    <definedName name="_xlnm._FilterDatabase" localSheetId="3" hidden="1">'1. MAPA DE RIESGOS '!$A$5:$X$137</definedName>
    <definedName name="_xlnm._FilterDatabase" localSheetId="4" hidden="1">'1.1 ESTRATEGIA RIESGOS'!$A$8:$H$28</definedName>
    <definedName name="_xlnm._FilterDatabase" localSheetId="5" hidden="1">'2. ANTITRAMITES'!$A$5:$AG$6</definedName>
    <definedName name="_xlnm._FilterDatabase" localSheetId="7" hidden="1">'3. RENDICION DE CUENTAS'!$A$4:$M$34</definedName>
    <definedName name="_xlnm._FilterDatabase" localSheetId="8" hidden="1">'4. ATENCION AL CIUDADANO'!$A$5:$M$23</definedName>
    <definedName name="_xlnm._FilterDatabase" localSheetId="9" hidden="1">'5. TRANSPARENCIA '!$A$4:$N$41</definedName>
    <definedName name="_xlnm._FilterDatabase" localSheetId="10" hidden="1">'6. INICIATIVAS'!$A$4:$M$13</definedName>
    <definedName name="_xlnm._FilterDatabase" localSheetId="11" hidden="1">'7. CODIGO DE INTEGRIDAD'!$A$4:$J$5</definedName>
    <definedName name="_Hlk514259072" localSheetId="2">'Resultados PAAC'!$E$8</definedName>
    <definedName name="´´">[1]BD!$B$7:$F$7</definedName>
    <definedName name="Alcance">[1]BD!$B$4:$F$4</definedName>
    <definedName name="AnalisisImpacto">[1]BD!$B$167:$C$191</definedName>
    <definedName name="_xlnm.Print_Area" localSheetId="3">'1. MAPA DE RIESGOS '!$A$1:$X$112</definedName>
    <definedName name="_xlnm.Print_Area" localSheetId="8">'4. ATENCION AL CIUDADANO'!$A$1:$M$23</definedName>
    <definedName name="_xlnm.Print_Area" localSheetId="9">'5. TRANSPARENCIA '!$A$1:$N$41</definedName>
    <definedName name="_xlnm.Print_Area" localSheetId="11">'7. CODIGO DE INTEGRIDAD'!$A$1:$H$5</definedName>
    <definedName name="Clasificacion" localSheetId="5">#REF!</definedName>
    <definedName name="Clasificacion" localSheetId="6">#REF!</definedName>
    <definedName name="Clasificacion" localSheetId="8">#REF!</definedName>
    <definedName name="Clasificacion" localSheetId="9">#REF!</definedName>
    <definedName name="Clasificacion" localSheetId="11">#REF!</definedName>
    <definedName name="Clasificacion" localSheetId="0">#REF!</definedName>
    <definedName name="Clasificacion" localSheetId="2">#REF!</definedName>
    <definedName name="Clasificacion" localSheetId="1">#REF!</definedName>
    <definedName name="Clasificacion">#REF!</definedName>
    <definedName name="Costo">[1]BD!$B$2:$F$2</definedName>
    <definedName name="costos">[1]BD!$B$2:$F$2</definedName>
    <definedName name="CRITERIORC">[1]BD!$D$57:$E$71</definedName>
    <definedName name="departamentos">[1]TABLA!$D$2:$D$36</definedName>
    <definedName name="DI" localSheetId="5">[1]INFORMACIÓN!#REF!</definedName>
    <definedName name="DI" localSheetId="6">[1]INFORMACIÓN!#REF!</definedName>
    <definedName name="DI" localSheetId="8">[1]INFORMACIÓN!#REF!</definedName>
    <definedName name="DI" localSheetId="9">[1]INFORMACIÓN!#REF!</definedName>
    <definedName name="DI" localSheetId="11">[1]INFORMACIÓN!#REF!</definedName>
    <definedName name="DI" localSheetId="0">[1]INFORMACIÓN!#REF!</definedName>
    <definedName name="DI" localSheetId="2">[1]INFORMACIÓN!#REF!</definedName>
    <definedName name="DI" localSheetId="1">[1]INFORMACIÓN!#REF!</definedName>
    <definedName name="DI">[1]INFORMACIÓN!#REF!</definedName>
    <definedName name="Disminuir">[1]BD!$F$224:$F$225</definedName>
    <definedName name="DOF">[1]BD!$B$167:$C$191</definedName>
    <definedName name="Frecuencia2">[1]BD!$D$137:$D$141</definedName>
    <definedName name="Gestión_EstratégicaP">[1]BD!#REF!</definedName>
    <definedName name="GSST">[1]BD!$B$7:$F$7</definedName>
    <definedName name="HPARRA">[1]BD!#REF!</definedName>
    <definedName name="lista" localSheetId="5">#REF!</definedName>
    <definedName name="lista" localSheetId="6">#REF!</definedName>
    <definedName name="lista" localSheetId="10">#REF!</definedName>
    <definedName name="lista" localSheetId="11">#REF!</definedName>
    <definedName name="lista" localSheetId="0">#REF!</definedName>
    <definedName name="lista" localSheetId="2">#REF!</definedName>
    <definedName name="lista" localSheetId="1">#REF!</definedName>
    <definedName name="lista">#REF!</definedName>
    <definedName name="nivel">[1]TABLA!$C$2:$C$3</definedName>
    <definedName name="ObjetivosP">[1]BD!#REF!</definedName>
    <definedName name="opera_tivida">[1]BD!$B$5:$F$5</definedName>
    <definedName name="Operatividad">[1]BD!$B$5:$F$5</definedName>
    <definedName name="orden">[1]TABLA!$A$3:$A$4</definedName>
    <definedName name="Periodicidad">[1]BD!$A$202:$A$210</definedName>
    <definedName name="Procedimiento">[1]BD!$A$86:$P$86</definedName>
    <definedName name="Procesos" localSheetId="5">#REF!</definedName>
    <definedName name="Procesos" localSheetId="6">#REF!</definedName>
    <definedName name="Procesos" localSheetId="8">#REF!</definedName>
    <definedName name="Procesos" localSheetId="9">#REF!</definedName>
    <definedName name="Procesos" localSheetId="11">#REF!</definedName>
    <definedName name="Procesos" localSheetId="0">#REF!</definedName>
    <definedName name="Procesos" localSheetId="2">#REF!</definedName>
    <definedName name="Procesos" localSheetId="1">#REF!</definedName>
    <definedName name="Procesos">#REF!</definedName>
    <definedName name="Responsable">[1]BD!$D$266:$D$278</definedName>
    <definedName name="sector">[1]TABLA!$B$2:$B$26</definedName>
    <definedName name="SGA">[1]BD!$B$6:$F$6</definedName>
    <definedName name="SolidezControl">[1]BD!$A$212:$B$220</definedName>
    <definedName name="Tiempo">[1]BD!$B$3:$F$3</definedName>
    <definedName name="TIPO">[1]BD!$A$28:$A$35</definedName>
    <definedName name="TipoC">[1]BD!$A$38</definedName>
    <definedName name="TipoControl">[1]BD!$A$315:$A$316</definedName>
    <definedName name="TipoP">[1]BD!$B$80:$B$83</definedName>
    <definedName name="Tipos">[1]TABLA!$G$2:$G$4</definedName>
    <definedName name="TratamientoCorrupcion" localSheetId="11">[1]BD!$A$324:$B$339</definedName>
    <definedName name="TratamientoCorrupcion">[1]BD!$A$324:$B$339</definedName>
    <definedName name="TratamientoRiesgo">[1]BD!$A$297:$B$312</definedName>
    <definedName name="VALOR">[1]BD!$D$25:$E$49</definedName>
    <definedName name="vigencias">[1]TABLA!$E$2:$E$7</definedName>
  </definedNames>
  <calcPr calcId="191029"/>
  <pivotCaches>
    <pivotCache cacheId="1" r:id="rId19"/>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5" i="24" l="1"/>
  <c r="J12" i="24"/>
  <c r="I4" i="24"/>
  <c r="I5" i="24"/>
  <c r="I8" i="24"/>
  <c r="H19" i="24"/>
  <c r="H17" i="24"/>
  <c r="H16" i="24"/>
  <c r="H14" i="24"/>
  <c r="H12" i="24"/>
  <c r="H11" i="24"/>
  <c r="H10" i="24"/>
  <c r="H7" i="24"/>
  <c r="H5" i="24"/>
  <c r="H4" i="24"/>
  <c r="G11" i="24"/>
  <c r="G16" i="24"/>
  <c r="G5" i="24"/>
  <c r="G19" i="24"/>
  <c r="F19" i="24"/>
  <c r="F13" i="24"/>
  <c r="F10" i="24"/>
  <c r="F9" i="24"/>
  <c r="F8" i="24"/>
  <c r="F7" i="24"/>
  <c r="F5" i="24"/>
  <c r="F4" i="24"/>
  <c r="E19" i="24"/>
  <c r="E17" i="24"/>
  <c r="E10" i="24"/>
  <c r="E9" i="24"/>
  <c r="E8" i="24"/>
  <c r="E7" i="24"/>
  <c r="E5" i="24"/>
  <c r="E4" i="24"/>
  <c r="D13" i="24"/>
  <c r="C19" i="24"/>
  <c r="C18" i="24"/>
  <c r="C17" i="24"/>
  <c r="C16" i="24"/>
  <c r="C15" i="24"/>
  <c r="C14" i="24"/>
  <c r="C13" i="24"/>
  <c r="C12" i="24"/>
  <c r="C11" i="24"/>
  <c r="C10" i="24"/>
  <c r="C9" i="24"/>
  <c r="C8" i="24"/>
  <c r="C7" i="24"/>
  <c r="C6" i="24"/>
  <c r="C5" i="24"/>
  <c r="C4" i="24"/>
  <c r="D13" i="23"/>
  <c r="J13" i="20"/>
  <c r="J12" i="20"/>
  <c r="J11" i="20"/>
  <c r="J10" i="20"/>
  <c r="J9" i="20"/>
  <c r="J8" i="20"/>
  <c r="J7" i="20"/>
  <c r="J6" i="20"/>
  <c r="I14" i="20"/>
  <c r="L11" i="12"/>
  <c r="D12" i="23" s="1"/>
  <c r="M10" i="12"/>
  <c r="M9" i="12"/>
  <c r="M8" i="12"/>
  <c r="M7" i="12"/>
  <c r="M6" i="12"/>
  <c r="N38" i="11"/>
  <c r="N37" i="11"/>
  <c r="N35" i="11"/>
  <c r="N34" i="11"/>
  <c r="N32" i="11"/>
  <c r="N31" i="11"/>
  <c r="N30" i="11"/>
  <c r="N29" i="11"/>
  <c r="N28" i="11"/>
  <c r="N27" i="11"/>
  <c r="N26" i="11"/>
  <c r="N25" i="11"/>
  <c r="N23" i="11"/>
  <c r="N22" i="11"/>
  <c r="N21" i="11"/>
  <c r="N20" i="11"/>
  <c r="N19" i="11"/>
  <c r="N17" i="11"/>
  <c r="N16" i="11"/>
  <c r="N15" i="11"/>
  <c r="N14" i="11"/>
  <c r="N13" i="11"/>
  <c r="N12" i="11"/>
  <c r="N11" i="11"/>
  <c r="N10" i="11"/>
  <c r="N9" i="11"/>
  <c r="N8" i="11"/>
  <c r="N7" i="11"/>
  <c r="N6" i="11"/>
  <c r="M39" i="11"/>
  <c r="D11" i="23" s="1"/>
  <c r="M20" i="10"/>
  <c r="M19" i="10"/>
  <c r="M17" i="10"/>
  <c r="M15" i="10"/>
  <c r="M14" i="10"/>
  <c r="M12" i="10"/>
  <c r="M10" i="10"/>
  <c r="M9" i="10"/>
  <c r="M7" i="10"/>
  <c r="L21" i="10"/>
  <c r="D10" i="23" s="1"/>
  <c r="M31" i="9"/>
  <c r="M30" i="9"/>
  <c r="M29" i="9"/>
  <c r="M28" i="9"/>
  <c r="M26" i="9"/>
  <c r="M25" i="9"/>
  <c r="M24" i="9"/>
  <c r="M23" i="9"/>
  <c r="M22" i="9"/>
  <c r="M21" i="9"/>
  <c r="M20" i="9"/>
  <c r="M19" i="9"/>
  <c r="M18" i="9"/>
  <c r="M17" i="9"/>
  <c r="M16" i="9"/>
  <c r="M14" i="9"/>
  <c r="M13" i="9"/>
  <c r="M12" i="9"/>
  <c r="M11" i="9"/>
  <c r="M10" i="9"/>
  <c r="M9" i="9"/>
  <c r="M7" i="9"/>
  <c r="M6" i="9"/>
  <c r="L32" i="9"/>
  <c r="D9" i="23" s="1"/>
  <c r="H32" i="21"/>
  <c r="H31" i="21"/>
  <c r="H30" i="21"/>
  <c r="H29" i="21"/>
  <c r="H28" i="21"/>
  <c r="G33" i="21"/>
  <c r="D8" i="23" s="1"/>
  <c r="D7" i="23"/>
  <c r="C7" i="23"/>
  <c r="AH7" i="18"/>
  <c r="G26" i="16"/>
  <c r="D6" i="23" s="1"/>
  <c r="H25" i="16"/>
  <c r="H24" i="16"/>
  <c r="H23" i="16"/>
  <c r="H22" i="16"/>
  <c r="H21" i="16"/>
  <c r="H20" i="16"/>
  <c r="H19" i="16"/>
  <c r="H17" i="16"/>
  <c r="H16" i="16"/>
  <c r="H15" i="16"/>
  <c r="H14" i="16"/>
  <c r="H13" i="16"/>
  <c r="H12" i="16"/>
  <c r="H11" i="16"/>
  <c r="H10" i="16"/>
  <c r="H9" i="16"/>
  <c r="AH8" i="18"/>
  <c r="B7" i="23" s="1"/>
  <c r="B5" i="24"/>
  <c r="B6" i="24"/>
  <c r="B7" i="24"/>
  <c r="B8" i="24"/>
  <c r="B9" i="24"/>
  <c r="B10" i="24"/>
  <c r="B11" i="24"/>
  <c r="B12" i="24"/>
  <c r="B13" i="24"/>
  <c r="B14" i="24"/>
  <c r="B15" i="24"/>
  <c r="B16" i="24"/>
  <c r="B18" i="24"/>
  <c r="B19" i="24"/>
  <c r="B4" i="24"/>
  <c r="X7" i="1"/>
  <c r="X8" i="1"/>
  <c r="X9" i="1"/>
  <c r="X10" i="1"/>
  <c r="X11" i="1"/>
  <c r="X12" i="1"/>
  <c r="X13" i="1"/>
  <c r="X14" i="1"/>
  <c r="X15" i="1"/>
  <c r="X16" i="1"/>
  <c r="X18" i="1"/>
  <c r="X19" i="1"/>
  <c r="X20" i="1"/>
  <c r="X21" i="1"/>
  <c r="X22" i="1"/>
  <c r="X23" i="1"/>
  <c r="X24" i="1"/>
  <c r="X25" i="1"/>
  <c r="X26" i="1"/>
  <c r="X27" i="1"/>
  <c r="X28" i="1"/>
  <c r="X29" i="1"/>
  <c r="X30" i="1"/>
  <c r="X31" i="1"/>
  <c r="X32" i="1"/>
  <c r="X33" i="1"/>
  <c r="X34" i="1"/>
  <c r="X35" i="1"/>
  <c r="X36" i="1"/>
  <c r="X37" i="1"/>
  <c r="X38" i="1"/>
  <c r="X39" i="1"/>
  <c r="X40" i="1"/>
  <c r="X41" i="1"/>
  <c r="X42" i="1"/>
  <c r="X43" i="1"/>
  <c r="X44" i="1"/>
  <c r="X45" i="1"/>
  <c r="X46" i="1"/>
  <c r="X47" i="1"/>
  <c r="X48" i="1"/>
  <c r="X49" i="1"/>
  <c r="X50" i="1"/>
  <c r="X51" i="1"/>
  <c r="X52" i="1"/>
  <c r="X53" i="1"/>
  <c r="X54" i="1"/>
  <c r="X55" i="1"/>
  <c r="X56" i="1"/>
  <c r="X57" i="1"/>
  <c r="X58" i="1"/>
  <c r="X59" i="1"/>
  <c r="X60" i="1"/>
  <c r="X61" i="1"/>
  <c r="X62" i="1"/>
  <c r="X63" i="1"/>
  <c r="X64" i="1"/>
  <c r="X65" i="1"/>
  <c r="X66" i="1"/>
  <c r="X70" i="1"/>
  <c r="X73" i="1"/>
  <c r="X74" i="1"/>
  <c r="X75" i="1"/>
  <c r="X76" i="1"/>
  <c r="X77" i="1"/>
  <c r="X78" i="1"/>
  <c r="X79" i="1"/>
  <c r="X80" i="1"/>
  <c r="X81" i="1"/>
  <c r="X82" i="1"/>
  <c r="X83" i="1"/>
  <c r="X84" i="1"/>
  <c r="X85" i="1"/>
  <c r="X86" i="1"/>
  <c r="X87" i="1"/>
  <c r="X88" i="1"/>
  <c r="X89" i="1"/>
  <c r="X90" i="1"/>
  <c r="X91" i="1"/>
  <c r="X92" i="1"/>
  <c r="X93" i="1"/>
  <c r="X94" i="1"/>
  <c r="X95" i="1"/>
  <c r="X96" i="1"/>
  <c r="X100" i="1"/>
  <c r="X6" i="1"/>
  <c r="A101" i="1"/>
  <c r="A17" i="1"/>
  <c r="A58" i="1"/>
  <c r="W102" i="1"/>
  <c r="D5" i="23" s="1"/>
  <c r="G28" i="16" l="1"/>
  <c r="C6" i="23" s="1"/>
  <c r="D14" i="23"/>
  <c r="W103" i="1"/>
  <c r="B5" i="23" s="1"/>
  <c r="W104" i="1"/>
  <c r="C5" i="23" s="1"/>
  <c r="I16" i="20"/>
  <c r="C13" i="23" s="1"/>
  <c r="I15" i="20"/>
  <c r="B13" i="23" s="1"/>
  <c r="L13" i="12"/>
  <c r="C12" i="23" s="1"/>
  <c r="L12" i="12"/>
  <c r="B12" i="23" s="1"/>
  <c r="M41" i="11"/>
  <c r="C11" i="23" s="1"/>
  <c r="M40" i="11"/>
  <c r="B11" i="23" s="1"/>
  <c r="L23" i="10"/>
  <c r="C10" i="23" s="1"/>
  <c r="L22" i="10"/>
  <c r="B10" i="23" s="1"/>
  <c r="L34" i="9"/>
  <c r="C9" i="23" s="1"/>
  <c r="L33" i="9"/>
  <c r="B9" i="23" s="1"/>
  <c r="G35" i="21"/>
  <c r="C8" i="23" s="1"/>
  <c r="G34" i="21"/>
  <c r="B8" i="23" s="1"/>
  <c r="G27" i="16"/>
  <c r="B6" i="23" s="1"/>
  <c r="B14" i="23" l="1"/>
  <c r="C14" i="23"/>
  <c r="A16" i="1" l="1"/>
  <c r="D29" i="21" l="1"/>
  <c r="A100" i="1" l="1"/>
  <c r="B100" i="1"/>
  <c r="C100" i="1"/>
  <c r="D100" i="1"/>
  <c r="D57" i="1" l="1"/>
  <c r="C57" i="1"/>
  <c r="B57" i="1"/>
  <c r="A5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Claudia Marcela García</author>
  </authors>
  <commentList>
    <comment ref="F1" authorId="0" shapeId="0" xr:uid="{00000000-0006-0000-0400-000001000000}">
      <text>
        <r>
          <rPr>
            <b/>
            <sz val="9"/>
            <color indexed="81"/>
            <rFont val="Tahoma"/>
            <family val="2"/>
          </rPr>
          <t>Claudia Marcela García:</t>
        </r>
        <r>
          <rPr>
            <sz val="9"/>
            <color indexed="81"/>
            <rFont val="Tahoma"/>
            <family val="2"/>
          </rPr>
          <t xml:space="preserve">
Por definir si se codifica o se deja como Documento de Referencia del SIG.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portatil</author>
  </authors>
  <commentList>
    <comment ref="A4" authorId="0" shapeId="0" xr:uid="{00000000-0006-0000-0800-000001000000}">
      <text>
        <r>
          <rPr>
            <b/>
            <sz val="9"/>
            <color indexed="81"/>
            <rFont val="Tahoma"/>
            <family val="2"/>
          </rPr>
          <t>portatil:</t>
        </r>
        <r>
          <rPr>
            <sz val="9"/>
            <color indexed="81"/>
            <rFont val="Tahoma"/>
            <family val="2"/>
          </rPr>
          <t xml:space="preserve">
Colocar la fecha de corte Agosto 30 de 2018</t>
        </r>
      </text>
    </comment>
  </commentList>
</comments>
</file>

<file path=xl/sharedStrings.xml><?xml version="1.0" encoding="utf-8"?>
<sst xmlns="http://schemas.openxmlformats.org/spreadsheetml/2006/main" count="2345" uniqueCount="1331">
  <si>
    <t>1. Proceso</t>
  </si>
  <si>
    <t>2. Procedimiento</t>
  </si>
  <si>
    <t>5. Riesgo</t>
  </si>
  <si>
    <t>6. Descripción</t>
  </si>
  <si>
    <t>7. Tipo</t>
  </si>
  <si>
    <t>8. Causas</t>
  </si>
  <si>
    <t>9. Consecuencias</t>
  </si>
  <si>
    <t/>
  </si>
  <si>
    <t>MAPA DE RIESGOS</t>
  </si>
  <si>
    <t>Código: 208-PLA-Ft-78</t>
  </si>
  <si>
    <t>2. COMPONENTE: ESTRATEGIA ANTITRÁMITES</t>
  </si>
  <si>
    <t>Nº</t>
  </si>
  <si>
    <t>NOMBRE DEL TRÁMITE</t>
  </si>
  <si>
    <t xml:space="preserve">TIPO DE RACIONALIZACIÓN </t>
  </si>
  <si>
    <t>Descripción de la acción</t>
  </si>
  <si>
    <t>Responsable</t>
  </si>
  <si>
    <t>Fecha inicio</t>
  </si>
  <si>
    <t>Fecha final</t>
  </si>
  <si>
    <t>Producto y/o beneficio</t>
  </si>
  <si>
    <t>Evidencia</t>
  </si>
  <si>
    <t>Descripción avance</t>
  </si>
  <si>
    <t>%</t>
  </si>
  <si>
    <t>Observaciones/
recomendaciones</t>
  </si>
  <si>
    <t>Fecha de reprogramación</t>
  </si>
  <si>
    <t>NORMATIVO</t>
  </si>
  <si>
    <t>ADMINISTRATIVO</t>
  </si>
  <si>
    <t>TECNOLÓGICOS</t>
  </si>
  <si>
    <t>INTEROPERABILIDAD</t>
  </si>
  <si>
    <t>Eliminación del trámite por norma</t>
  </si>
  <si>
    <t>Eliminación del trámite por traslado de competencia a otra entidad</t>
  </si>
  <si>
    <t>Eliminación del trámite por fusión de trámites</t>
  </si>
  <si>
    <t>Reducción, incentivos o eliminación</t>
  </si>
  <si>
    <t>Ampliación de la vigencia del productos y/o servicio</t>
  </si>
  <si>
    <t>Eliminación o reducción de requisitos</t>
  </si>
  <si>
    <t>Reducción de tiempo de duración</t>
  </si>
  <si>
    <t>Extensión de horarios de atención</t>
  </si>
  <si>
    <t>Ampliación de puntos de atención</t>
  </si>
  <si>
    <t>Reducción de pasos para el ciudadano</t>
  </si>
  <si>
    <t>Ampliación de canales de obtención de resultados</t>
  </si>
  <si>
    <t>Estandarización de trámites o formularios</t>
  </si>
  <si>
    <t>Optimización de procesos o procedimientos</t>
  </si>
  <si>
    <t>Pago en línea</t>
  </si>
  <si>
    <t>Formularios en línea</t>
  </si>
  <si>
    <t>Envío de documentos electrónicos</t>
  </si>
  <si>
    <t>Mecanismos de seguimiento al estado del trámite</t>
  </si>
  <si>
    <t>Firma electrónica</t>
  </si>
  <si>
    <t>Trámite total en línea</t>
  </si>
  <si>
    <t>Cadena de trámites</t>
  </si>
  <si>
    <t>Ventanilla Única Virtual</t>
  </si>
  <si>
    <t>3. COMPONENTE: RENDICIÓN DE CUENTAS</t>
  </si>
  <si>
    <t>ACCIÓN</t>
  </si>
  <si>
    <t>RESPONSABLE</t>
  </si>
  <si>
    <t>FECHA INICIO</t>
  </si>
  <si>
    <t>FECHA FINAL</t>
  </si>
  <si>
    <t>PRODUCTO</t>
  </si>
  <si>
    <t>EVIDENCIA</t>
  </si>
  <si>
    <t>DESCRIPCIÓN AVANCE</t>
  </si>
  <si>
    <t>OBSERVACIONES/
RECOMENDACIONES</t>
  </si>
  <si>
    <t>FECHA DE REPROGRAMACIÓN</t>
  </si>
  <si>
    <t>4. COMPONENTE: MECANISMOS PARA MEJORAR LA ATENCIÓN AL CIUDADANO</t>
  </si>
  <si>
    <t>NORMATIVO Y PROCIDEMENTAL</t>
  </si>
  <si>
    <t>5. COMPONENTE: MECANISMOS PARA LA TRANSPARENCIA Y ACCESO A LA INFORMACIÓN</t>
  </si>
  <si>
    <t>INDICADOR</t>
  </si>
  <si>
    <t>LINEAMIENTO DE TRANSPARENCIA ACTIVA</t>
  </si>
  <si>
    <t>LINEAMIENTOS DE TRANSPARENCIA PASIVA</t>
  </si>
  <si>
    <t>ELABORACIÓN DE LOS INSTRUMENTOS DE GESTIÓN DE LA INFORMACIÓN</t>
  </si>
  <si>
    <t>CRITERIO DIFERENCIAL DE ACCESIBILIDAD</t>
  </si>
  <si>
    <t>6. COMPONENTE: INICIATIVAS ADICIONALES</t>
  </si>
  <si>
    <t>SUBCOMPONENTE
ETAPA / FASE</t>
  </si>
  <si>
    <t>ACTIVIDAD</t>
  </si>
  <si>
    <t>META O
PRODUCTO</t>
  </si>
  <si>
    <t>FECHA DE REALIZACIÓN</t>
  </si>
  <si>
    <t xml:space="preserve">Inicio
mm/aa </t>
  </si>
  <si>
    <t>Fin
mm/aa</t>
  </si>
  <si>
    <t xml:space="preserve">VERSION </t>
  </si>
  <si>
    <t>PROCESO</t>
  </si>
  <si>
    <t>FECHA</t>
  </si>
  <si>
    <t>CAMBIO REALIZADO</t>
  </si>
  <si>
    <t>ANTITRAMITES</t>
  </si>
  <si>
    <t>RENDICION DE CUENTAS</t>
  </si>
  <si>
    <t>ATENCION AL CIUDADANO</t>
  </si>
  <si>
    <t>INICIATIVAS</t>
  </si>
  <si>
    <t>CODIGO DE INTEGRIDAD</t>
  </si>
  <si>
    <t>PLAN ANTICORRUPCIÓN Y DE ATENCIÓN AL CIUDADANO 
7. COMPONENTE ADICIONAL: PLAN DE GESTIÓN DE LA INTEGRIDAD</t>
  </si>
  <si>
    <t xml:space="preserve">DESCRIPCIÓN DE AVANCE </t>
  </si>
  <si>
    <t>Asistencia técnica para la obtención de licencias de construcción y/o actos de reconocimiento</t>
  </si>
  <si>
    <t xml:space="preserve">Oficina Asesora de Planeación </t>
  </si>
  <si>
    <t>ESTRUCTURA ADMINISTRATIVA Y DIRECCIONAMIENTO ESTRATÉGICO</t>
  </si>
  <si>
    <t>FORTALECIMIENTO DE LOS CANALES DE ATENCIÓN</t>
  </si>
  <si>
    <t>TALENTO HUMANO</t>
  </si>
  <si>
    <t>RELACIONAMIENTO CON EL CIUDADANO</t>
  </si>
  <si>
    <t>PETICIONES, QUEJAS, RECLAMOS, SUGERENCIAS Y DENUNCIAS</t>
  </si>
  <si>
    <t>MONITOREO DEL ACCESO A LA INFORMACIÓN PÚBLICA</t>
  </si>
  <si>
    <t>Fortalecimiento  Alistamiento</t>
  </si>
  <si>
    <t>Fortalecimiento Implementación</t>
  </si>
  <si>
    <t>Seguimiento y Evaluación</t>
  </si>
  <si>
    <t xml:space="preserve">TRANSPARENCIA </t>
  </si>
  <si>
    <t>ANÁLISIS DEL ESTADO DEL PROCESO DE RENDICIÓN DE CUENTAS</t>
  </si>
  <si>
    <t xml:space="preserve">ESTRATEGIA DE LA ADMINISTRACIÓN DEL RIESGO </t>
  </si>
  <si>
    <t>Código: 208-PLA-Ft-88</t>
  </si>
  <si>
    <t xml:space="preserve">CAJA DE LA VIVIENDA POPULAR </t>
  </si>
  <si>
    <t>COMPONENTE/
SUBCOMPONENTE</t>
  </si>
  <si>
    <t xml:space="preserve">ACTIVIDAD </t>
  </si>
  <si>
    <t>META/PRODUCTO</t>
  </si>
  <si>
    <t>EVIDENCIAS</t>
  </si>
  <si>
    <t>ESTRATEGIA DE RACIONALIZACIÓN DE TRÁMITES</t>
  </si>
  <si>
    <t>COMPONENTE RACIONALIZACIÓN DE TRÁMITES</t>
  </si>
  <si>
    <t>TRÁMITE/OPA</t>
  </si>
  <si>
    <t>NOMBRE DEL TRÁMITE/OPA</t>
  </si>
  <si>
    <t>Trámite</t>
  </si>
  <si>
    <t>Urbanización y Titulaciones</t>
  </si>
  <si>
    <t>Postulación Bien(es) Fiscales Titulables a sus Ocupantes</t>
  </si>
  <si>
    <t>Reasentamientos Humanos</t>
  </si>
  <si>
    <t>Postulación Programas de reubicación de asentamientos humanos ubicados en zonas de alto riesgo</t>
  </si>
  <si>
    <t>OPA</t>
  </si>
  <si>
    <t>Mejoramiento de Vivienda</t>
  </si>
  <si>
    <t>Gestión Financiera</t>
  </si>
  <si>
    <t>Expedición de de Paz y Salvo y /o certificación de deuda</t>
  </si>
  <si>
    <t>Expedición de recibos de pago</t>
  </si>
  <si>
    <t>Para la vigencia del año 2019 se inició con la socialización dentro de la Caja de la Vivienda Popular en aspectos generales de MIPG, incluyendo la política de racionalización de trámites, a partir de lo cual, entre el 15 de febrero y 20 de febrero se realizaron mesas de trabajo con los profesionales asignados por cada proceso formulando la respectiva Estrategia y Plan de Trabajo los cuales tienen como fecha de culminación el 31 de octubre de 2019.</t>
  </si>
  <si>
    <t>FASES</t>
  </si>
  <si>
    <t>ACTIVIDADES</t>
  </si>
  <si>
    <t>RESPONSABLE(S)</t>
  </si>
  <si>
    <t>FECHA INICIO DE ACTIVIDADES</t>
  </si>
  <si>
    <t>FECHA FINALIZACIÓN DE ACTIVIDADES</t>
  </si>
  <si>
    <t>RESULTADO</t>
  </si>
  <si>
    <t>2. Priorización de Trámites</t>
  </si>
  <si>
    <t>3. Racionalización de Trámites</t>
  </si>
  <si>
    <t>4. Interoperabilidad</t>
  </si>
  <si>
    <t>Implementación de la Política Antitrámites: La Caja de la Vivienda Popular inició trabajos a partir del segundo semestre del año 2019 para la puesta en funcionamiento la Política Antitrámites del periodo 2019 - 2020 donde se tienen planeadas las siguientes actividades:</t>
  </si>
  <si>
    <t xml:space="preserve">Versión: 1 </t>
  </si>
  <si>
    <t>3. Dependencia</t>
  </si>
  <si>
    <t>4. Líder de Proceso</t>
  </si>
  <si>
    <t>10. Probabilidad</t>
  </si>
  <si>
    <t>11. Impacto</t>
  </si>
  <si>
    <t>12. Riesgo Inherente</t>
  </si>
  <si>
    <t>13. Solidez Conjunto de Controles</t>
  </si>
  <si>
    <t>14. Riesgo Residual</t>
  </si>
  <si>
    <t>15. Tratamiento del Riesgo</t>
  </si>
  <si>
    <t>16. Actividad de Control</t>
  </si>
  <si>
    <t>17. Soporte</t>
  </si>
  <si>
    <t>18. Responsable</t>
  </si>
  <si>
    <t>19. Fecha Inicio</t>
  </si>
  <si>
    <t>21. Indicador</t>
  </si>
  <si>
    <t>22. Observaciones</t>
  </si>
  <si>
    <t>Vigente desde: 16-12-2019</t>
  </si>
  <si>
    <t xml:space="preserve">Versión: 4 </t>
  </si>
  <si>
    <t>Código: 208-PLA-Ft-89</t>
  </si>
  <si>
    <t>Versión: 2</t>
  </si>
  <si>
    <t>Vigente desde: 15/11/2019</t>
  </si>
  <si>
    <t>Determinar el orden e inscribir ante el SUIT los trámites y/u OPAs generados</t>
  </si>
  <si>
    <t>Trámites y/u OPA's inscritos en el SUIT</t>
  </si>
  <si>
    <t>Realizar mesas de trabajo para analizar los Trámites y OPA's inscritos en SUIT, esto con el fin de realizar propuestas de racionalización de carácter normativo, administrativo o tecnológico.</t>
  </si>
  <si>
    <t xml:space="preserve">Oficina Asesora de Planeación - Oficina de Control Interno - Oficina de Asesora de  Comunicaciones - Oficina de TIC - Profesionales enlaces de las áreas  misionales REAS, DUT, DMV y DMB </t>
  </si>
  <si>
    <t>Estrategia de racionalización enscrita en el SUIT</t>
  </si>
  <si>
    <t>Levantar el(os) plan(es) de acción correspondiente(s) a la estragtegia de racionalización propuesta en el punto anterior.</t>
  </si>
  <si>
    <t>Matriz de planes de acción</t>
  </si>
  <si>
    <t>Realizar las actividades de monitoreo y seguimiento a la estrategia de racionalización propuesta a través de SUIT</t>
  </si>
  <si>
    <t>Oficina Asesora de Planeación - Oficina de Control Interno</t>
  </si>
  <si>
    <t xml:space="preserve">Monitoreo y Seguimiento realizado realizado a través del SUIT </t>
  </si>
  <si>
    <t>Identificación de escenarios y aplicación del marco de interoperabilidad de GEL con el fin de verificar la viabilidad de realizar gestiones de interoperabilidad con otras entidades o instituciones de carácter privado.</t>
  </si>
  <si>
    <t>Plan de trabajo de interoperabilidad (en caso de efectuarse)</t>
  </si>
  <si>
    <t>Caracterizaciones de ciudadanos y grupos de interés validadas</t>
  </si>
  <si>
    <t xml:space="preserve">Caracterización de usuarios publicada en la carpeta de Calidad </t>
  </si>
  <si>
    <t>Jefe Oficina Asesora de Planeación</t>
  </si>
  <si>
    <t>Autodiagnóstico Rendición de Cuentas diligenciado</t>
  </si>
  <si>
    <t>Autodiágnostico Publicado en la Carpeta de Calidad</t>
  </si>
  <si>
    <t xml:space="preserve">Realizar Sensibilización sobre Rendición de Cuentas, con el apoyo de la Secertariía General o el Departamento Administrativo de la Funión Publica. </t>
  </si>
  <si>
    <t>Febrero 1 - 2020</t>
  </si>
  <si>
    <t>Abril 30 - 2020</t>
  </si>
  <si>
    <t>Sensibilización (1)</t>
  </si>
  <si>
    <t xml:space="preserve">Listados de Asistencia
Presentación </t>
  </si>
  <si>
    <t>Abril 1 - 2020</t>
  </si>
  <si>
    <t>Agosto 30 - 2020</t>
  </si>
  <si>
    <t xml:space="preserve">Plan de Mejoramiento formulado con Acciones de Mejora </t>
  </si>
  <si>
    <t>Plan de Mejoramiento</t>
  </si>
  <si>
    <t>ESTRATEGIA DE RENDICIÓN DE CUENTAS</t>
  </si>
  <si>
    <t>Evaluar el desarrollo de la Estrategia de Rendición de Cuentas, formulada en la vigencia 2020.</t>
  </si>
  <si>
    <t>Junio 1 - 2020</t>
  </si>
  <si>
    <t>Diciembre 30 - 2020</t>
  </si>
  <si>
    <t xml:space="preserve">Seguimiento a la estrategia </t>
  </si>
  <si>
    <t>Seguimiento al Cronograma</t>
  </si>
  <si>
    <t>Informe de Rendición de Cuentas - Anexos</t>
  </si>
  <si>
    <t>Informe de Rendición de Cuentas y sus anexos publicados</t>
  </si>
  <si>
    <t>IMPLEMENTACIÓN Y DESARROLLO DE LA ESTRATEGIA</t>
  </si>
  <si>
    <t>EVALUACIÓN A LA RENDICIÓN DE CUENTAS</t>
  </si>
  <si>
    <t xml:space="preserve">Informe de los resultados de las acciones del Espacio de Rendición de Cuentas, publicado para conocimiento de los grupos de interés. </t>
  </si>
  <si>
    <t>Inmediata (una vez finalice la rendición de cuentas)</t>
  </si>
  <si>
    <t xml:space="preserve"> Informe de la Rendición de Cuentas - Anexos</t>
  </si>
  <si>
    <t xml:space="preserve">Informe </t>
  </si>
  <si>
    <t xml:space="preserve"> MAPA  DE RIESGOS - PLAN ANTICORRUPCIÓN Y DE ATENCIÓN AL CIUDADANO 2020</t>
  </si>
  <si>
    <t xml:space="preserve">Promover mínimo dos (2) jornadas de socialización del proceso de asistencia técnica, entrega de licencias de construcción y/o actos de reconocimiento aprobados por curadurías urbanas y sensibilización para el proceso de ejecución de obra </t>
  </si>
  <si>
    <t>Director(a) Mejoramiento de Vivienda</t>
  </si>
  <si>
    <t>Escenario o evento de participación ciudadana definido</t>
  </si>
  <si>
    <t>208-SADM-Ft-06 REGISTRO DE REUNIÓN</t>
  </si>
  <si>
    <t>Evaluar  las jornadas de socialización del proceso de asistencia técnica, entrega de licencias de construcción y/o actos de reconocimiento o eventos de participación ciudadana a través de los(as) ciudadanos(as).</t>
  </si>
  <si>
    <t>Director(a) de Mejoramiento de Vivienda</t>
  </si>
  <si>
    <t>Informe de Encuentro con la ciudadanía
Evaluación de la Rendición de Cuentas (208-PLA-Ft- 58) 
Ciudadanos sensibilizados sobre los compromisos adquiridos a partir de la obtención de la licencia de construcción y/o acto de reconocimiento para la correcta ejecución de las obras correspondientes; licencias de construcción y/o actos de reconocimiento entregadas a beneficiarios</t>
  </si>
  <si>
    <t>Publicación en la Página de la entidad del Informe de Encuentro con la ciudadanía 
208-MV-Ft-92 FORMATO DE ASISTENCIA REUNIONES CON COMUNIDAD
208-PLA-Ft-58 EVALUACIÓN ENCUENTRO CON LA CIUDADANÍA - RENDICIÓN DE CUENTAS</t>
  </si>
  <si>
    <t>Realizar reuniones de socialización de la información de la DMV con los líderes sociales de cada uno de las Intervenciones Integrales de Mejoramiento (IIM), priorizadas por la Secretaria Distrital del Habitad (SDHT) para la vigencia 2020.</t>
  </si>
  <si>
    <t>Socializaciones realizadas a los ciudada nos para informar sobre las actividades a desarrollar en cada uno de los territorios priorizados por la SDHT.</t>
  </si>
  <si>
    <t>208-SADM-Ft-06  REGISTRO DE REUNIÓN</t>
  </si>
  <si>
    <t>Realizar  jornadas de recolección de documentos de beneficiarios aspirantes al Subsidio de Mejoramiento de Vivienda en la modalidad de habitabilidad en las Intervenciones Integrales de Mejoramiento, priorizadas por la SDHT para la vigencia 2020.</t>
  </si>
  <si>
    <t>Informe</t>
  </si>
  <si>
    <t>Informe de Encuentros con la ciudadanía
208-MV-Ft-92 FORMATO DE ASISTENCIA REUNIONES CON COMUNIDAD</t>
  </si>
  <si>
    <t>5. Mejoramiento de Vivienda</t>
  </si>
  <si>
    <t>Director de Mejoramiento de Vivienda</t>
  </si>
  <si>
    <t>Dirección de Mejoramiento de Vivienda</t>
  </si>
  <si>
    <t>Improbable</t>
  </si>
  <si>
    <t>Insignificante</t>
  </si>
  <si>
    <t>Bajo</t>
  </si>
  <si>
    <t xml:space="preserve">Fuerte </t>
  </si>
  <si>
    <t>ACEPTAR</t>
  </si>
  <si>
    <t>Menor</t>
  </si>
  <si>
    <t>Corrupción</t>
  </si>
  <si>
    <t xml:space="preserve">Investigaciones por entes de control.
</t>
  </si>
  <si>
    <t>Rara Vez</t>
  </si>
  <si>
    <t xml:space="preserve">Catastrófico </t>
  </si>
  <si>
    <t>Alto</t>
  </si>
  <si>
    <t>COMPARTIR</t>
  </si>
  <si>
    <t>Reclamos o denuncias por parte de la ciudadanía.</t>
  </si>
  <si>
    <t>Operación</t>
  </si>
  <si>
    <t>Realizar cobros a los beneficiarios por los servicios prestados</t>
  </si>
  <si>
    <t xml:space="preserve">Corrupción </t>
  </si>
  <si>
    <t>Intereses de terceros, contratistas y/o funcionarios por percibir recursos escudados en el servicio gratuito que presta la entidad.</t>
  </si>
  <si>
    <t>Intereses de terceros, contratistas y/o funcionarios en realizar cobros por el servicio prestado a la comunidad</t>
  </si>
  <si>
    <t>Investigaciones por entes de control.</t>
  </si>
  <si>
    <t xml:space="preserve">Oficina Asesora de Planeación 
Dirección de Reasentamientos </t>
  </si>
  <si>
    <t xml:space="preserve">Reporte a la Alta Consejería para las Victimas </t>
  </si>
  <si>
    <t xml:space="preserve">Contribuir con el Acuerdo de Paz en la entidad, mediante acciones enfoncadas a la reparación de las Víctimas del Conflicto, por medio del acceso a programas de atención a hogares que se encuentran localizados en zonas de alto riesgo.  </t>
  </si>
  <si>
    <t>1. Gestión Estratégica</t>
  </si>
  <si>
    <t>208-PLA-Pr-01 FORM, SEGUI. PROYECTOS DE INVERSIÓN
208-PLA-Pr-16 FORMULACIÓN Y SEGUIMIENTO INDICADORES</t>
  </si>
  <si>
    <t>Posible</t>
  </si>
  <si>
    <t>Moderado</t>
  </si>
  <si>
    <t>Oficina Asesora de Planeación</t>
  </si>
  <si>
    <t xml:space="preserve">12 Informes </t>
  </si>
  <si>
    <t>208-PLA-Pr-08 ADMINISTRACIÓN DEL RIESGO
208-PLA-Pr-25  GESTION DEL CAMBIO</t>
  </si>
  <si>
    <t>Fuerte</t>
  </si>
  <si>
    <t xml:space="preserve">Oficina Asesora de Planeación
Equipo SIG </t>
  </si>
  <si>
    <t xml:space="preserve">Memorando </t>
  </si>
  <si>
    <t>Formulación, reformulación y/o actualización y seguimiento a los proyectos de inversión
Formulación y seguimiento de indicadores</t>
  </si>
  <si>
    <t xml:space="preserve"> Oficina Asesora de Planeación </t>
  </si>
  <si>
    <t>Mayor</t>
  </si>
  <si>
    <t xml:space="preserve">Alto </t>
  </si>
  <si>
    <t>Compartir</t>
  </si>
  <si>
    <t>Dirección Jurídica</t>
  </si>
  <si>
    <t>Director Jurídico</t>
  </si>
  <si>
    <t xml:space="preserve">Operación </t>
  </si>
  <si>
    <t>EVITAR</t>
  </si>
  <si>
    <t>Director Jurídico - Apoyo a la Supervisión</t>
  </si>
  <si>
    <t>Cambios normativos no identificados</t>
  </si>
  <si>
    <t xml:space="preserve">Director Jurídico </t>
  </si>
  <si>
    <t>208-DJ-Pr-07 - REGISTRO Y APODERAMIENTO DE PROCESOS JUDICIALES</t>
  </si>
  <si>
    <t>Rotación de los Abogados Apoderados.</t>
  </si>
  <si>
    <t>Falta de seguimiento y control de los Procesos asignados.</t>
  </si>
  <si>
    <t xml:space="preserve">Dirección Jurídica </t>
  </si>
  <si>
    <t>Manipulación de información judicial o administrativa para el favorecimiento de terceros</t>
  </si>
  <si>
    <t>El recurso humano que hace parte del Proceso de Prevención del Daño Antijurídico debe reunir características de idoneidad profesional y personal que permitan su mejor desempeño y el logro de los objetivos del Proceso. Cuando estas características no se presentan, se puede incurrir en los riesgos de una inadecuada defensa judicial de la Entidad o la posibilidad de favorecimiento a terceros, en detrimento de los intereses de la misma.</t>
  </si>
  <si>
    <t>Catastrófico</t>
  </si>
  <si>
    <t>Extremo</t>
  </si>
  <si>
    <t>REDUCIR</t>
  </si>
  <si>
    <t>11. Gestión Documental</t>
  </si>
  <si>
    <t xml:space="preserve">Subdirección Administrativa
</t>
  </si>
  <si>
    <t>208-SADM-Pr-31 ORGANIZACIÓN DOCUMENTAL</t>
  </si>
  <si>
    <t xml:space="preserve">Cumplimiento </t>
  </si>
  <si>
    <t>Probable</t>
  </si>
  <si>
    <t>Jefe Oficina TIC</t>
  </si>
  <si>
    <t>Oficina TIC</t>
  </si>
  <si>
    <t>Daños, en algunos casos irreparables, de las herramientas tecnológicas</t>
  </si>
  <si>
    <t>Todos los procedimientos</t>
  </si>
  <si>
    <t xml:space="preserve">14. Gestión Tecnología de la Información y Comunicaciones </t>
  </si>
  <si>
    <t>Falta de credibilidad en la información generada por la entidad</t>
  </si>
  <si>
    <t>Casi Seguro</t>
  </si>
  <si>
    <t>Posibles procesos judiciales en contra de la entidad</t>
  </si>
  <si>
    <t>Investigaciones disciplinarias</t>
  </si>
  <si>
    <t>Uso de información sensible con fines maliciosos</t>
  </si>
  <si>
    <t xml:space="preserve">Dirección de Mejoramiento de Vivienda
</t>
  </si>
  <si>
    <t xml:space="preserve">Director de Mejoramiento de Vivienda
</t>
  </si>
  <si>
    <t>Devoluciones de proyectos estructurados por parte de la SDHT</t>
  </si>
  <si>
    <t>Desconocimiento de los procedimientos y lineamientos normativos para ejecutar los procesos de la Dirección.</t>
  </si>
  <si>
    <t>Reprocesos internos</t>
  </si>
  <si>
    <t>Procedimiento 208-MV-Pr-06 ajustado</t>
  </si>
  <si>
    <t>Oficios enviados</t>
  </si>
  <si>
    <t xml:space="preserve">Oficios Enviados </t>
  </si>
  <si>
    <t>Realizar campañas institucionales de prevención de la corrupción, a los funcionarios y/o contratistas de la Dirección en el que se resalte la necesidad de socializar a la comunidad frente a la gratuidad de los servicios que presta la CVP.</t>
  </si>
  <si>
    <t>Evidencias de campañas realizadas</t>
  </si>
  <si>
    <t xml:space="preserve">Pérdida de trazabilidad de la documentación de los procesos, en el Sistema Integrado de Gestión </t>
  </si>
  <si>
    <t xml:space="preserve">Desconocimiento de los documentos que norman el manejo de los contenidos del Sistema Integrado de Gestión </t>
  </si>
  <si>
    <t xml:space="preserve">Imposibilidad de responder algunas solicitudes de documentación obsoleta anterior al 2014. </t>
  </si>
  <si>
    <t xml:space="preserve">Informar mediante memorando a los Responsables de Proceso - Enlace, sobre los lineamientos establecidos para la documentación del Sistema Integrado de Gestión y su ruta de consulta. </t>
  </si>
  <si>
    <t>Ejecución incompleta  de las actividades planteadas en el Plan de Acción  de la política de Gestión Ambiental de la entidad</t>
  </si>
  <si>
    <t>208-PLA-Pr-17 IDENTIFICACIÓN ASPECTOS Y VALORACIÓN IMPACTOS AM
208-PLA-Pr-11  GESTIÓN DE RESIDUOS SÓLIDOS
208-PLA-Pr-18 MANEJO DE RESPEL DE LA CVP
208-PLA-Pr-09  MEJORA COND AMBIENTALES INTERNAS
208-PLA-Pr-12  GESTION ENERGETICA
208-PLA-Pr-26 GESTIÓN DE RESIDUOS TECNOLÓGICOS</t>
  </si>
  <si>
    <t>El plan de acción del PIGA es una herramienta de planeación contemplada en la Resolución No. 242 de 2014 de la Secretaría Distrital de Ambiente, el cual se debe enviar a esa entidad a más tardar el 31 de diciembre de cada año para ser ejecutado en la siguiente vigencia. Factores como el desconocimiento de la importancia del tema ambiental como aspecto transversal de todas las actividades de la organización y la inadecuada planeación en tiempo y recursos financieros requeridos para llevar a cabo la ejecución de las actividades propuestas, pueden contribuir al incumplimiento en la ejecución del plan de acción concertado con la autoridad ambiental.</t>
  </si>
  <si>
    <t>Desconocimiento de la importancia de la gestión ambiental en el desarrollo de todas las actividades de la entidad</t>
  </si>
  <si>
    <t xml:space="preserve">Escasa participación de las dependencias en las actividades de carácter ambiental </t>
  </si>
  <si>
    <t>Listados de asistencia
Presentaciones</t>
  </si>
  <si>
    <t xml:space="preserve">1 Sensibilización semestral </t>
  </si>
  <si>
    <t>208-DJ-Pr-15 GESTIÓN DE REQUERIMIENTOS DE REVISIÓN DE
LEGALIDAD DE ACTOS ADMINISTRATIVOS, CONCEPTOS
Y PRONUNCIAMIENTOS JURÍDICOS</t>
  </si>
  <si>
    <t>208-DJ-Pr-08 SEGUIMIENTO A PROCESOS JUDICIALES</t>
  </si>
  <si>
    <t>Incumplimiento en la normatividad vigente.</t>
  </si>
  <si>
    <t>Manejo inadecuado de la información publicada en la carpeta de conceptos de calidad.</t>
  </si>
  <si>
    <t>Emitir Conceptos con duplicidad y/o Conceptos fuera de la normatividad vigente.</t>
  </si>
  <si>
    <t xml:space="preserve">ACEPTAR </t>
  </si>
  <si>
    <t xml:space="preserve">Debido a la rotación que se presenta de Abogados Apoderados, los Procesos Jurídicos pueden quedar desprotegidos ante cualquier actuación que se presente, por falta de seguimiento.
</t>
  </si>
  <si>
    <t>Desactualización de SIPROJ - WEB.</t>
  </si>
  <si>
    <t>Perdida de Procesos Judiciales por falta de seguimiento o incumplimiento a requerimientos de juzgados.</t>
  </si>
  <si>
    <t>Presencia de Soborno o Cohecho por parte de un tercero.</t>
  </si>
  <si>
    <t>Manipulación de Informes.</t>
  </si>
  <si>
    <t>1. Pérdida, daño, perjuicio, o detrimento patrimonial para la entidad.
2. Afectación del buen nombre y reconocimiento de la entidad.</t>
  </si>
  <si>
    <t>1. Mala toma de decisiones.
2. Pérdida de credibilidad.</t>
  </si>
  <si>
    <t xml:space="preserve">
Se programa una (1) Sensibilización para el personal vinculado a la entidad, con el fin de concientizar sobre los requerimientos que deben cumplirse, acorde a los cinco programas del PIGA y las formas de participación por parte de los funcionarios y contratistas, para el correcto desarrollo de las actividades ambientales. De igual manera se hará inducción a las personas que ingresen a la Caja de la Vivienda Popular, acorde a su fecha de inicio. 
</t>
  </si>
  <si>
    <t>Programación de actividades que requieren de recursos financieros,  los cuales no han sido asignados presupuestalmente</t>
  </si>
  <si>
    <t>Retrasos o no ejecución de actividades del plan de acción de la política de Gestión Ambiental de la entidad por falta de recursos financieros, conllevando incumpliento en la resolución 242 - 2014 - Secretaría Distrital de Ambiente</t>
  </si>
  <si>
    <t xml:space="preserve">El referente PIGA debe proyectar el plan de acción respectivo de la siguiente vigencia al finalizar el primer semestre, de forma tal que se contemple en la proyección del presupuesto - anteproyecto de la siguiente vigencia y se asignen recursos financieros para desarrollar las actividades que se requieren en la entidad. </t>
  </si>
  <si>
    <t>Presupuesto asignado para la ejecución del Plan de Acción PIGA</t>
  </si>
  <si>
    <t>Propuesta estructurada de Plan de Acción con los recursos financieros requeridos</t>
  </si>
  <si>
    <t xml:space="preserve">Pérdida parcial o total de información  </t>
  </si>
  <si>
    <t xml:space="preserve">Pérdida o alteración en los archivos de la entidad debido a la ocurrencia de desastres. </t>
  </si>
  <si>
    <t xml:space="preserve">Fenómenos naturales o antropogénicos, tales como inundaciones, incendios, terremotos, asonadas, entre otros. </t>
  </si>
  <si>
    <t>Pérdida de la memoria institucional. Imposibilidad de consulta de información</t>
  </si>
  <si>
    <t>208-SADM-Pr-32 PRESERVACIÓN Y CONSERVACIÓN DOCUMENTAL</t>
  </si>
  <si>
    <t xml:space="preserve">Aplicación del Sistema Integrado de Conservación y su Programa de Emergencias y manejo de desastres </t>
  </si>
  <si>
    <t>208-SADM-Ft-143 TABLERO DE CONTROL V1</t>
  </si>
  <si>
    <t xml:space="preserve">Probable </t>
  </si>
  <si>
    <t xml:space="preserve">Moderado </t>
  </si>
  <si>
    <t>Débil</t>
  </si>
  <si>
    <t xml:space="preserve">Subdirector Administrativo
</t>
  </si>
  <si>
    <t xml:space="preserve">Incumplimiento de normativa de gestión documental </t>
  </si>
  <si>
    <t>Inadecuada aplicación del proceso de gestión documental por parte de las dependencias que no tienen bajo su responsabilidad el proceso</t>
  </si>
  <si>
    <t xml:space="preserve">Equipos de gestión documental que no implementan los procesos e instrumentos archivísticos dispuestos dentro del proceso de gestión documental </t>
  </si>
  <si>
    <t xml:space="preserve">Dificultad en el acceso a la información 
Hallazgos por archivos o expedientes que no cumplen con las disposiciones normativas externas e internas de organización documental  </t>
  </si>
  <si>
    <t xml:space="preserve">Evaluar los resultados de aprendizaje logrado en los equipos de gestión documental de las dependencias en las jornadas semestrales de sensibilización en procesos de gestión documental </t>
  </si>
  <si>
    <t xml:space="preserve">Evaluaciones de jornadas de sensibilización </t>
  </si>
  <si>
    <t>208-SADM-Pr-31 ORGANIZACIÓN DOCUMENTAL
208-SADM-Pr-19 CONSULTA DE DOCUMENTOS DE ARCHIVO
208-SADM-Pr-37 DISPOSICION FINAL DE DOCUMENTOS</t>
  </si>
  <si>
    <t>Pérdida de documentos para favorecer intereses particulares</t>
  </si>
  <si>
    <t xml:space="preserve">Acciones que conlleven la pérdida de documentos o expedientes con fines de lucro o beneficios recibidos de parte de terceros, a través de la mala aplicación u omisión de los instrumentos archivísticos y de control definidos por la Entidad.    </t>
  </si>
  <si>
    <t xml:space="preserve">Intereses particulares para desaparecer o sustraer documentos específicos.
</t>
  </si>
  <si>
    <t>Desconocimiento frente a la responsabilidad del manejo documental por parte del personal de los archivos de gestión</t>
  </si>
  <si>
    <t>Indagaciones e investigaciones derivadas de la pérdida o fuga de información, finalizando con sanciones de tipo administrativo, penal y disciplinario por parte de los entes de control.</t>
  </si>
  <si>
    <t xml:space="preserve">Desorden en los archivos y pérdida de documentos </t>
  </si>
  <si>
    <t xml:space="preserve">Rara Vez </t>
  </si>
  <si>
    <t xml:space="preserve">Expedición de Circular interna con lineamientos para la elaboración y actualización de los inventarios documentales en los archivos de gestión. </t>
  </si>
  <si>
    <t xml:space="preserve">Circular interna </t>
  </si>
  <si>
    <t xml:space="preserve">1 jornada de sensibilización  para el personal que labora en los archivos de gestión, con el fin de dar a conocer las implicaciones legales que conlleva el manejo documental la cual será evaluada para verificar la interiorización de los conocimientos. </t>
  </si>
  <si>
    <t xml:space="preserve">Evaluaciones de la sensibilización </t>
  </si>
  <si>
    <t>Implementación del Programa de Gestión Documental</t>
  </si>
  <si>
    <t>Subdirección Administrativa
Gestión Documental</t>
  </si>
  <si>
    <t>% de avance del cronograma</t>
  </si>
  <si>
    <t>Cronograma</t>
  </si>
  <si>
    <t xml:space="preserve">Implementación del cronograma del PGD </t>
  </si>
  <si>
    <t xml:space="preserve">Reporte  estadístico de atención de solicitudes, consultas y préstamos del archivo Central </t>
  </si>
  <si>
    <t>Reporte trimestral</t>
  </si>
  <si>
    <t>Número de solicitudes atendidas efectivamente / Número de solicitudes realizadas.</t>
  </si>
  <si>
    <t>Reporte</t>
  </si>
  <si>
    <t>Oficina Asesora de  Planeación</t>
  </si>
  <si>
    <t>Archivos publicados en la página web de la Entidad</t>
  </si>
  <si>
    <t>Ruta de Publicación</t>
  </si>
  <si>
    <t>Remitir los documentos para publicación en la Página web de la Entidad, acorde a las solicitudes de las áreas.</t>
  </si>
  <si>
    <t>Publicaciones Página Web</t>
  </si>
  <si>
    <t>Página web actualizada</t>
  </si>
  <si>
    <t>Solicitudes con respuesta oportuna</t>
  </si>
  <si>
    <t>Documentos publicados</t>
  </si>
  <si>
    <t xml:space="preserve">Indice de Transparencia Bogota. </t>
  </si>
  <si>
    <t>Evaluación de Índice de Transparencia</t>
  </si>
  <si>
    <t>Formulario ITB desarrollado al 100%</t>
  </si>
  <si>
    <t xml:space="preserve">Oficina Asesora de Comunicaciones
Oficinas Asesoras de Planeación
</t>
  </si>
  <si>
    <t>Oficina Asesora de Planeación
Oficina Asesora de Comunicaciones</t>
  </si>
  <si>
    <t>Responsables de procesos y Oficina Asesora de Planeación .</t>
  </si>
  <si>
    <t>Responsables de proceso
Oficina Asesora de Planeación</t>
  </si>
  <si>
    <t xml:space="preserve">Matrices de Riesgos actualizadas y publicadas en la carpeta de calidad y en la página web de la entidad. </t>
  </si>
  <si>
    <t>Consulta y Divulgación</t>
  </si>
  <si>
    <t>Oficina Asesora de Planeación 
Oficina Asesora de Comunicaciones</t>
  </si>
  <si>
    <t>Monitoreo y Revisión</t>
  </si>
  <si>
    <t xml:space="preserve">Seguimiento efectuado, con reporte cuatrimestral.  </t>
  </si>
  <si>
    <t>Seguimiento</t>
  </si>
  <si>
    <t>Seguimiento publicado en la página web de la entidad - Informe.</t>
  </si>
  <si>
    <t xml:space="preserve">Sensibilización  </t>
  </si>
  <si>
    <t>Elaboración</t>
  </si>
  <si>
    <t>Oficina Asesora de Planeación
Responsables de Procesos</t>
  </si>
  <si>
    <t>Socialización</t>
  </si>
  <si>
    <t xml:space="preserve">Publicación </t>
  </si>
  <si>
    <t xml:space="preserve"> Monitoreo</t>
  </si>
  <si>
    <t xml:space="preserve">Tres (3) reportes cuatrimestrales
Uno (1) con corte a 30 de Abril
Uno (1) con corte a 31 de Agosto
Uno (1) con corte a 31 de Diciembre </t>
  </si>
  <si>
    <t xml:space="preserve">Seguimiento </t>
  </si>
  <si>
    <t>MAPA  DE RIESGOS - PLAN ANTICORRUPCIÓN Y DE ATENCIÓN AL CIUDADANO 2020</t>
  </si>
  <si>
    <t>Enero 31 - 2020</t>
  </si>
  <si>
    <t>Convocar mesas de trabajo para construir el Mapa de  Riesgos - Plan Anticorrupción y de Atención al Ciudadano de los 16 procesos de la entidad, a través de un proceso participativo con las diferentes dependencias de la Caja de la Vivienda Popular.</t>
  </si>
  <si>
    <t>Mesas de trabajo con cada uno de los 16 procesos (16)</t>
  </si>
  <si>
    <t>Responsables de procesos
Oficina Asesora de Planeación .</t>
  </si>
  <si>
    <t>Actualizar el Contexto del Proceso (DOFA) para la Gestión del Riesgo,  para el fortalecimiento de los controles de los Procesos de la Entidad.</t>
  </si>
  <si>
    <t>Contexto del Proceso (DOFA) actualizados y publicados</t>
  </si>
  <si>
    <t>Realizar el proceso de consulta y divulgación con actores internos y externos, previo a la publicación del  MAPA  DE RIESGOS - PLAN ANTICORRUPCIÓN Y DE ATENCIÓN AL CIUDADANO 2020  .</t>
  </si>
  <si>
    <t>Vigente desde: 8/08/2020</t>
  </si>
  <si>
    <t xml:space="preserve">MAPA  DE RIESGOS - PLAN ANTICORRUPCIÓN Y DE ATENCIÓN AL CIUDADANO 2020 </t>
  </si>
  <si>
    <t xml:space="preserve">Construcción del  MAPA  DE RIESGOS - PLAN ANTICORRUPCIÓN Y DE ATENCIÓN AL CIUDADANO 2020 </t>
  </si>
  <si>
    <t>Octubre 31 - 2020</t>
  </si>
  <si>
    <t xml:space="preserve">Publicar el  MAPA  DE RIESGOS - PLAN ANTICORRUPCIÓN Y DE ATENCIÓN AL CIUDADANO Vigencia - 2020  </t>
  </si>
  <si>
    <t xml:space="preserve">Publicación MAPA  DE RIESGOS - PLAN ANTICORRUPCIÓN Y DE ATENCIÓN AL CIUDADANO 2020 - FINAL </t>
  </si>
  <si>
    <t>Enero 31 -  2020</t>
  </si>
  <si>
    <t xml:space="preserve">Realizar seguimiento al  MAPA  DE RIESGOS - PLAN ANTICORRUPCIÓN Y DE ATENCIÓN AL CIUDADANO 2020, efectuando el monitoreo de los controles establecidos por los responsables de procesos radicados en la Oficina Asesora de Planeación. 
</t>
  </si>
  <si>
    <t xml:space="preserve"> ASPECTOS GENERALES DE LA MAPA  DE RIESGOS - PLAN ANTICORRUPCIÓN Y DE ATENCIÓN AL CIUDADANO 2020 </t>
  </si>
  <si>
    <t xml:space="preserve">MAPA  DE RIESGOS - PLAN ANTICORRUPCIÓN Y DE ATENCIÓN AL CIUDADANO 2020  </t>
  </si>
  <si>
    <t xml:space="preserve">Dar a conocer los lineamientos establecidos en el  MAPA  DE RIESGOS - PLAN ANTICORRUPCIÓN Y DE ATENCIÓN AL CIUDADANO 2020  , durante su elaboración, antes de su publicación y después de publicado </t>
  </si>
  <si>
    <t xml:space="preserve">Publicar el  MAPA  DE RIESGOS - PLAN ANTICORRUPCIÓN Y DE ATENCIÓN AL CIUDADANO 2020   y sus respectivas versiones  </t>
  </si>
  <si>
    <t xml:space="preserve">Monitorear y evaluar las actividades contempladas en cada componente del MAPA  DE RIESGOS - PLAN ANTICORRUPCIÓN Y DE ATENCIÓN AL CIUDADANO 2020 </t>
  </si>
  <si>
    <t>MAPA  DE RIESGOS - PLAN ANTICORRUPCIÓN Y DE ATENCIÓN AL CIUDADANO 2020 - PRELIMINAR.</t>
  </si>
  <si>
    <t>Enero 28 - 2020</t>
  </si>
  <si>
    <t>4. Reasentamientos Humanos</t>
  </si>
  <si>
    <t>Procedimiento Reubicación Definitiva</t>
  </si>
  <si>
    <t>Dirección de Reasentamientos Humanos</t>
  </si>
  <si>
    <t>Director(a) de Reasentamientos Humanos</t>
  </si>
  <si>
    <t>Malas practicas en el manejo de los expedientes</t>
  </si>
  <si>
    <t>Perdida de la información y trazabilidad en los procesos.
Afectación en la toma de decisiones.</t>
  </si>
  <si>
    <t xml:space="preserve">Perdida de la información y trazabilidad en los procesos.
Afectación en la toma de decisiones que recae en la misionalidad del proceso.
</t>
  </si>
  <si>
    <t xml:space="preserve"> Falta de transferencia oportuna de los documentos generados para la actualización del expediente.</t>
  </si>
  <si>
    <t xml:space="preserve">Actualizar cinco procedimientos del proceso de Reasentamientos Humanos estableciendo claramente los responsables y puntos de control para el correcto uso de los expedientes. </t>
  </si>
  <si>
    <t>Equipo del proceso "Reasentamientos Humanos" socializado.</t>
  </si>
  <si>
    <t>Cinco Procedimientos del proceso de la Dirección de Reasentamientos Humanos actualizados y socializados</t>
  </si>
  <si>
    <t>Listado de asistencia, registro fotográfico y presentación de socialización.</t>
  </si>
  <si>
    <t>(# de procedimientos actualizados / 5 procedimientos)*100</t>
  </si>
  <si>
    <t>(Socializaciones realizadas / 1 socialización programada)*100</t>
  </si>
  <si>
    <t xml:space="preserve">Desconocimiento de los procedimientos de la Dirección </t>
  </si>
  <si>
    <t>Alta rotación de personal que no facilita el adecuado manejo de la herramienta disponible por curva de aprendizaje.</t>
  </si>
  <si>
    <t xml:space="preserve">Perdida de la información y trazabilidad en los procesos.
Afectación en la toma de decisiones.
</t>
  </si>
  <si>
    <t>Inoportunidad en la actualización del Sistema de Información Geográfica.</t>
  </si>
  <si>
    <t>Inconsistencia en la información presentada en el Sistema de Información Geográfica.</t>
  </si>
  <si>
    <t>Verificar mensualmente la información de 5 expedientes activos aperturados desde el 01 de enero de 2018, contrastada contra el sistema de información geográfica para su actualización en los casos que aplique.</t>
  </si>
  <si>
    <t>Evidencias de la Información del expediente actualizada en el GIS</t>
  </si>
  <si>
    <t>( # expedientes verificados / 55 expedientes programados ) *100</t>
  </si>
  <si>
    <t>Optimizar instructivo 208-REAS-In-06 INSTRUCTIVO DE CARGUE Y ACTUALIZ DE INF DE LOS PROCESOS REAS EN GIS Vr1 Estableciendo puntos de control para su aplicación efectiva</t>
  </si>
  <si>
    <t>Instructivo modificado</t>
  </si>
  <si>
    <t>Un instructivo modificado</t>
  </si>
  <si>
    <t>Dos mesas de trabajo en las que se aborde el diseño de un esquema de entrenamiento para el desarrollo efectivo de las obligaciones de los contratistas y funcionarios de la Dirección.</t>
  </si>
  <si>
    <t>Dos actas de mesa de trabajo</t>
  </si>
  <si>
    <t>(# de mesas de trabajo desarrolladas/ 2 mesas de trabajo programadas)*100</t>
  </si>
  <si>
    <t>Imposibilidad para acceder a una solución habitacional definitiva.</t>
  </si>
  <si>
    <t>Verificar mensualmente la información de 5 expedientes activos aperturados desde el 01 de enero de 2017 en el Sistema de Información Geográfica verificando el cumplimiento de los requisitos legales por parte de las familias para seleccionar su alternativa habitacional, en caso que se requiera se debe generar formato de requerimiento al equipo de trabajo para realizar la subsanación</t>
  </si>
  <si>
    <t>Reporte de los procesos consultados en el GIS y en caso de que se requiera requerimientos.</t>
  </si>
  <si>
    <t>( # procesos verificados / 55 procesos programados ) *100</t>
  </si>
  <si>
    <t>Procedimiento relocalización transitoria</t>
  </si>
  <si>
    <t>Aceptar y/o proponer algún tipo de retribución, a cambio de la gestión de un trámite específico al interior de la entidad.</t>
  </si>
  <si>
    <t>Desconocimiento de los beneficiarios de la gratuidad de los procesos.</t>
  </si>
  <si>
    <t>Pagar por lo que es gratuito</t>
  </si>
  <si>
    <t>Mediante la inclusión de un párrafo visible en los formatos de la dirección, donde se señale la gratuidad de los trámites y servicios prestados por la CVP e indicando los canales de denuncia.</t>
  </si>
  <si>
    <t>Formatos modificados</t>
  </si>
  <si>
    <t>Control interno Disciplinario</t>
  </si>
  <si>
    <t>Dirección de Gestión Corporativa y CID</t>
  </si>
  <si>
    <t>Director(a) de Gestión Corporativa y CID</t>
  </si>
  <si>
    <t>15. Gestión del Control Interno Disciplinario</t>
  </si>
  <si>
    <t>Violación de la reserva legal</t>
  </si>
  <si>
    <t>Conforme a lo consagrado en el artículo 95 de la Ley 734 de 2002:
Las actuaciones disciplinarias serán reservadas hasta cuando se formule el pliego de cargos/ auto de citación de audiencia o la providencia que ordene el archivo definitivo, sin perjuicio de los derechos de los sujetos procesales.</t>
  </si>
  <si>
    <t>Falta de integridad del funcionario encargado del proceso.</t>
  </si>
  <si>
    <t>Investigaciones disciplinarias, fiscales y penales.</t>
  </si>
  <si>
    <t>Realizar una (1) socialización a los profesionales sobre la violación de la reserva legal.</t>
  </si>
  <si>
    <t>Lista de asistencia.</t>
  </si>
  <si>
    <t>Director de Gestión Corporativa y CID</t>
  </si>
  <si>
    <t>Prescripción o  caducidad de la acción disciplinaria con la finalidad de favorecer a un tercero</t>
  </si>
  <si>
    <t>Interferir en el impulso procesal, desconociendo los términos establecidos en cada etapa de las actuaciones disciplinarios; generando una dilación en las actuaciones procesales.</t>
  </si>
  <si>
    <t>Beneficiar a los sujetos procesales dentro de las actuaciones disciplinarias contrariando lo señalado en la ley.</t>
  </si>
  <si>
    <t>Prescripción de la acción disciplinaria. - Sanciones disciplinarias o penales por algún tipo de omisión. - Acciones legales por el acaecimiento de estas sanciones procesales.</t>
  </si>
  <si>
    <t>Actualizar el procedimiento 208-CID-Pr-01 Control Interno Disciplinario incluyendo como punto de control verificar el numero de procesos disciplinarios en curso y estado actual en el cual se encuentran.</t>
  </si>
  <si>
    <t>Procedimiento actualizado</t>
  </si>
  <si>
    <t>8. Servicio al Ciudadano</t>
  </si>
  <si>
    <t>Gestión del Servicio al Ciudadano</t>
  </si>
  <si>
    <t>Inadecuada orientación a la ciudadanía sobre los trámites y servicios que ofrece la entidad y la no utilización de un lenguaje claro e incluyente</t>
  </si>
  <si>
    <t>La desinformación genera reprocesos y perdida de credibilidad, por ello entregar información errada y la no utilización de un lenguaje claro e incluyente por parte del personal del proceso de Servicio al Ciudadano sobre los trámites y servicios ofrecidos por la entidad, originan un mal direccionamiento a la ciudadanía.</t>
  </si>
  <si>
    <t>Información entregada por los programas misionales esta desactualizada, incompleta o es poco clara.</t>
  </si>
  <si>
    <t>Desinformación y desorientación el ciudadano sobre los tramites y servicios que ofrece la CVP.</t>
  </si>
  <si>
    <t>Desconocimiento o no aplicación del lenguaje claro e incluyente por parte del personal del proceso de Servicio al Ciudadano.</t>
  </si>
  <si>
    <t>Dificultad de los ciudadanos el ejercer el efectivo goce de sus derechos y acceso a la información clara y transparente, que imposibilita la realización efectiva y oportuna de sus tramites y servicios ante la CVP.</t>
  </si>
  <si>
    <t>Actualizar el procedimiento de Gestión del Servicio al Ciudadano, en donde se incluya una actividad que establezca el procedimiento de solicitar a las dependencias o áreas de la CVP, el suministro de información actualizada de los tramites y servicios que han sido modificados.</t>
  </si>
  <si>
    <t>208-SC-Pr-06 GESTIÓN DEL SERVICIO AL CIUDADANO</t>
  </si>
  <si>
    <t>Ejecutar una estrategia sobre Lenguaje Claro e Incluyente, impartido a los servidores públicos del proceso de Servicio al Ciudadano, en el cual se sensibilice, evalué y realice informe de los resultados de la misma.</t>
  </si>
  <si>
    <t>Cobros indebidos por la realización de  trámites y servicios ante la CVP por parte de contratistas o funcionarios que pertenecen a la entidad.</t>
  </si>
  <si>
    <t xml:space="preserve">Posibilidad de que funcionarios o contratistas realicen cobros indebidos para realizar trámites o acceder a un servicio ante la Caja de la Vivienda Popular a los ciudadanos o usuarios de la entidad. </t>
  </si>
  <si>
    <t>El ciudadano desconoce que los trámites y servicios de la CVP son gratuitos y que no se requieren intermediarios</t>
  </si>
  <si>
    <t>Entregar dineros a intermediarios para la realización de sus tramites y servicios ante la CVP</t>
  </si>
  <si>
    <t>Los funcionarios o contratistas desconocen las consecuencias disciplinarias o legales que acarrean el cobro indebido a la ciudadanía</t>
  </si>
  <si>
    <t>Acciones judiciales en contra de la entidad.</t>
  </si>
  <si>
    <t>Crear un Instructivo en donde se defina el diseño y desarrollo de la estrategia de divulgación a nivel interno y externo sobre la Gratuidad de los Tramites y Servicios que presta la CVP.</t>
  </si>
  <si>
    <t>Instructivo que se cree</t>
  </si>
  <si>
    <t>Construir el MAPA  DE RIESGOS - PLAN ANTICORRUPCIÓN Y DE ATENCIÓN AL CIUDADANO 2020, tomando como base la Guía para la Administración de Riesgo.</t>
  </si>
  <si>
    <t>Monitorear la ejecución de los controles identificados en los riesgos del proceso "evaluación de la gestión" y el comportamiento de los indicadores asociados.</t>
  </si>
  <si>
    <t>Verificar el cumplimiento de los controles identificados.</t>
  </si>
  <si>
    <t xml:space="preserve">
Asesoría de Control Interno
</t>
  </si>
  <si>
    <t>De acuerdo a la periodicidad del control.</t>
  </si>
  <si>
    <t>Hacer seguimiento y evaluación al  MAPA  DE RIESGOS - PLAN ANTICORRUPCIÓN Y DE ATENCIÓN AL CIUDADANO 2020 del proceso  "evaluación de la gestión"  (evaluar causas, riesgos de corrupción y la efectividad de los controles incorporados en el Mapa de Riesgos de Corrupción del proceso).</t>
  </si>
  <si>
    <t>Correo electrónico dirigido a la OAP con el seguimiento de los riesgos de corrupción e informar novedades de actualización si aplican.</t>
  </si>
  <si>
    <t>Asesoría de Control Interno</t>
  </si>
  <si>
    <t xml:space="preserve">De acuerdo a memorando enviado por planeación para seguimiento de PAAC en cada corte.
</t>
  </si>
  <si>
    <t>Elaborar y Consolidar el  MAPA  DE RIESGOS - PLAN ANTICORRUPCIÓN Y DE ATENCIÓN AL CIUDADANO 2020   2020, acorde a las reuniones efectuadas con los enlaces de procesos.</t>
  </si>
  <si>
    <t xml:space="preserve">Mesas de trabajo con delegados de todas las áreas para la elaboración del   MAPA  DE RIESGOS - PLAN ANTICORRUPCIÓN Y DE ATENCIÓN AL CIUDADANO 2020  
Publicación del Proyecto  MAPA  DE RIESGOS - PLAN ANTICORRUPCIÓN Y DE ATENCIÓN AL CIUDADANO 2020   en página WEB e Intranet
Actas de Reunión </t>
  </si>
  <si>
    <t>Enero 28 - 2020
Enero 31 - 2020</t>
  </si>
  <si>
    <t>Verificar la elaboración y publicación del PLAN ANTICORRUPCIÓN Y DE ATENCIÓN AL CIUDADANO 2020</t>
  </si>
  <si>
    <t>PLAN ANTICORRUPCIÓN Y DE ATENCIÓN AL CIUDADANO 2020, publicado en la página WEB</t>
  </si>
  <si>
    <t>Febrero 7 - 2020</t>
  </si>
  <si>
    <t xml:space="preserve">Generar Informe de Seguimiento PLAN ANTICORRUPCIÓN Y DE ATENCIÓN AL CIUDADANO 2020 </t>
  </si>
  <si>
    <t xml:space="preserve">Asesoría de Control Interno
</t>
  </si>
  <si>
    <t>Inoportunidad en las herramientas y/o elementos tecnológicos</t>
  </si>
  <si>
    <t>Falla y/o falta de herramientas y/o elementos tecnológicos o indisponibilidad de los mismos, por factores internos o externos, que afecten el normal desarrollo de las labores diarias en la CVP</t>
  </si>
  <si>
    <t>Deterioro o evento interno o externo de herramientas y/o elementos tecnológicos, que genera indisponibilidad total o parcial de los mismos.</t>
  </si>
  <si>
    <t>Garantizar la suscripción de contratos de mantenimiento preventivo para mantener la disponibilidad de los elementos tecnológicos</t>
  </si>
  <si>
    <t>Contratos de mantenimiento</t>
  </si>
  <si>
    <t>Desconocimiento de los usuarios de la entidad frente al buen uso de herramientas y/o elementos tecnológicos de la entidad</t>
  </si>
  <si>
    <t>Realizar un procedimiento de gestión de incidentes tecnológicos y requerimientos de soporte</t>
  </si>
  <si>
    <t>Procedimiento</t>
  </si>
  <si>
    <t>Desactualización de  las herramientas de gestión de las tecnologías de la información y las comunicaciones</t>
  </si>
  <si>
    <t xml:space="preserve">Dado que constantemente se actualizan y despliegan Leyes, Normas, Lineamientos, etc. Por los diferentes sectores en la materia, el proceso TIC se ve en la necesidad de mantener toda la documentación acorde con las buenas prácticas en lo concerniente a las Directrices del Ministerio de las TIC, Normas Técnicas ISO, legislación de la Ley de Protección de Datos Personales, Transparencia y Acceso a la Información Pública, entre otras, las cuales se deben tener en cuenta para la gestión de las Tecnologías de la Información.
</t>
  </si>
  <si>
    <t>Líderes de política de gobierno digital que actualizan permanentemente sus directrices.</t>
  </si>
  <si>
    <t xml:space="preserve">Falta de claridad en la forma en que se deben ejecutar las funciones de la Oficina TIC
</t>
  </si>
  <si>
    <t>Falta de personal directo con la entidad, lo cual dificulta la continuidad de los procesos y el conocimiento adquirido.</t>
  </si>
  <si>
    <t xml:space="preserve">
Falta de seguimiento de los productos y servicios generados por la Oficina TIC a través de su proceso.</t>
  </si>
  <si>
    <t xml:space="preserve">
Se socializará al equipo de la Oficina TIC el proceso para la revisión del marco normativo en los documentos del proceso TIC que sean generados y/o actualizados por parte de los responsables de los servicios de TI.
</t>
  </si>
  <si>
    <t>Contratos de Mantenimiento ejecutados</t>
  </si>
  <si>
    <t xml:space="preserve">Procedimiento normalizado en el Sistema Integrado de Gestión </t>
  </si>
  <si>
    <t>Socialización realizada</t>
  </si>
  <si>
    <t>Salida no controlada de información y/o mal manejo de la misma a interés propios o de terceros</t>
  </si>
  <si>
    <t xml:space="preserve">Ataques de delincuentes cibernéticos </t>
  </si>
  <si>
    <t xml:space="preserve">Realizar estrategias de sensibilización trimestralmente que apoyen el conocimiento de los funcionarios y/o contratistas de la entidad con respecto al cuidado y buen manejo de la información.
  </t>
  </si>
  <si>
    <t xml:space="preserve">Implementar como mínimo tres (3) controles de seguridad en la infraestructura tecnológica que permitan la aplicabilidad de la política de seguridad de la información en la entidad
</t>
  </si>
  <si>
    <t>Solicitar a la Dirección de Gestión Corporativa y CID la inclusión de una obligación de confidencialidad de la información en la minuta de todos los contratos.</t>
  </si>
  <si>
    <t>Directorio Activo
Firewall
Equipos de Computo</t>
  </si>
  <si>
    <t>Sensibilizaciones Efectuadas</t>
  </si>
  <si>
    <t xml:space="preserve">Controles Implementados </t>
  </si>
  <si>
    <t xml:space="preserve">Ajustar la Norma Fundamental, estableciendo un punto de control relacionado con la revisión periódica anual de la Vigencia de los instrumentos de Cada Proceso, por parte de los Responsables.
</t>
  </si>
  <si>
    <t xml:space="preserve">Norma Fundamental actualizada </t>
  </si>
  <si>
    <t>Errores en el diligenciamiento de la información reportada en el FUSS (Formato Único de Seguimiento Sectorial) al momento de realizar el informe consolidado</t>
  </si>
  <si>
    <t xml:space="preserve">Fallas humanas en el registro y/o revisión de la información suministrada por las áreas reportantes de la Entidad, en el FUSS. </t>
  </si>
  <si>
    <t xml:space="preserve">  Incumplimiento en los tiempos de entrega, por parte de las áreas reportantes, lo cual dificulta una oportuna y correcta revisión de datos, información y consolidación.</t>
  </si>
  <si>
    <t>Reprocesos de información.</t>
  </si>
  <si>
    <t>Informar mensualmente a los Gerentes y Responsables de Proyectos los plazos establecidos para la entrega oportuna de la Información</t>
  </si>
  <si>
    <t>Correo electrónico</t>
  </si>
  <si>
    <t>Validar la integridad de la información reportada por cada proyecto en el informe FUSS- Formato Único de Seguimiento Sectorial y consolidar el informe de manera consistente, acorde a lo reportado por los Gerentes y Responsables de Proyectos</t>
  </si>
  <si>
    <t>Informe FUSS- Formato Único de Seguimiento Sectorial,  efectivamente consolidado y reportado</t>
  </si>
  <si>
    <t xml:space="preserve">Que se adelante un proceso de contratación sin el consentimiento del ordenador del gasto. </t>
  </si>
  <si>
    <t>Realizar 1 sensibilización sobre la ética de los servidores públicos, a los enlaces de Proyectos</t>
  </si>
  <si>
    <t>Listado de asistencia y presentaciones</t>
  </si>
  <si>
    <t xml:space="preserve">Titulación por mecanismo de cesión a título gratuito </t>
  </si>
  <si>
    <t>Dirección de Urbanizaciones y Titulación</t>
  </si>
  <si>
    <t>Director(a) de Urbanizaciones y Titulación</t>
  </si>
  <si>
    <t xml:space="preserve">Falta de  revisión y análisis de la información suministrada en cada uno de los componentes en los avalúos,  visitas a los barrios por la parte social, viabilidades jurídicas </t>
  </si>
  <si>
    <t>Reprocesos de la información,  Incumplimientos de las metas presupuestadas, revocatoria de actos administrativos que generan costos adicionales y pérdida de credibilidad.</t>
  </si>
  <si>
    <t xml:space="preserve">Para el inicio del proceso de titulación se requiere de documentación mínima por parte de los usuarios y esta no se cumple en su totalidad por los responsables. </t>
  </si>
  <si>
    <t>Demora en la continuidad en el componente técnico</t>
  </si>
  <si>
    <t xml:space="preserve">Establecer una línea base de los tiempos  que los expedientes duran en cada componente y por funcionario para identificar criterios de oportunidad en el proceso. </t>
  </si>
  <si>
    <t>Definición de criterios de oportunidad para las acciones del proceso.</t>
  </si>
  <si>
    <t>Procedimiento estructuración proyectos de vivienda</t>
  </si>
  <si>
    <t>Incumplimiento al desarrollo de las acciones de mejora propuestas en el plan de mejoramiento  resultante de los hallazgos detectados por la Contraloría de Bogotá D.C. de Bogotá sobre Bienes Inmuebles</t>
  </si>
  <si>
    <t>Ejecución extemporánea y/o inconsistente de las acciones diseñadas asociadas a los hallazgos detectados por la Contraloría de Bogotá D.C. a cargo de la Dirección de Urbanizaciones y Titulación.</t>
  </si>
  <si>
    <t>Desconocimiento o demora en los términos para el cierre de las acciones del Plan de Mejoramiento.</t>
  </si>
  <si>
    <t>Sanciones, multas o procesos disciplinarios, fiscales o penales, para el Representante Legal  y/o servidores públicos. Generación de nuevos hallazgos por parte del Ente de Control.</t>
  </si>
  <si>
    <t>Acta de desarrollo de seis  mesas de trabajo</t>
  </si>
  <si>
    <t xml:space="preserve">Promover un escenario o evento de participación ciudadana entre los(as) ciudadanos(as) y la entidad </t>
  </si>
  <si>
    <t>Director(a) de Urbanizaciones y Titulación en conjunto con la Oficina Asesora de Comunicaciones</t>
  </si>
  <si>
    <t xml:space="preserve">Un escenario o evento de participación ciudadana </t>
  </si>
  <si>
    <t>208-PLA-FT-54  REGISTRO DE REUNIÓN v1
208-SADM-Ft-43 LISTADO DE ASISTENCIA
EVALUACIÓN DE LA RENDICIÓN DE CUENTAS (208-PLA-FT- 58)</t>
  </si>
  <si>
    <t>Monitoreo al escenario o evento de participación ciudadana</t>
  </si>
  <si>
    <t>Director (a) Urbanizaciones y Titulación</t>
  </si>
  <si>
    <t>Informe de monitoreo</t>
  </si>
  <si>
    <t>Informe de monitoreo con anexos</t>
  </si>
  <si>
    <t>208-SADM-Pr-15 ADMINISTRACIÓN Y CONTROL DE BIENES MUEBLES, CONSUMO E INTANGIBLES</t>
  </si>
  <si>
    <t>Subdirección Administrativa</t>
  </si>
  <si>
    <t>Subdirector(a) Administrativa</t>
  </si>
  <si>
    <t xml:space="preserve">Pérdida por daño o hurto de los bienes de la entidad </t>
  </si>
  <si>
    <t>La Custodia y movimiento de bienes sin las medidas de seguridad y/o conservación, sumada a la Ausencia de apropiación del uso y cuidado de los bienes por parte de los funcionarios y contratistas, causa pérdida de los bienes de la entidad por daño o hurto.</t>
  </si>
  <si>
    <t>Ausencia de apropiación del uso y cuidado de los bienes por parte de los funcionarios y contratistas</t>
  </si>
  <si>
    <t>Detrimento patrimonial de recursos públicos</t>
  </si>
  <si>
    <t>Registro de movimientos de los elementos  sin la autorización requerida</t>
  </si>
  <si>
    <t>Perdida o daño de los bienes inmuebles</t>
  </si>
  <si>
    <t>9.Gestión_Administrativa</t>
  </si>
  <si>
    <t>Se identifique claramente los recursos asignados a cada funcionario y el estado actual de los mismos</t>
  </si>
  <si>
    <t>Manual de uso de bienes muebles</t>
  </si>
  <si>
    <t>Acta de Inspecciones aleatorias a las diferentes dependencias de la CVP,
Lista de chequeo</t>
  </si>
  <si>
    <t>SUBDIRECTOR ADMINISTRATIVO</t>
  </si>
  <si>
    <t>PROCESO ADQUISICIÓN DE BIENES Y SERVICIOS</t>
  </si>
  <si>
    <t>Orientación en las etapas contractuales direccionadas  para favorecer a un tercero</t>
  </si>
  <si>
    <t>Realizar ofrecimiento/recepción de sobornos o beneficios de algún otro tipo para favorecer intereses particulares.</t>
  </si>
  <si>
    <t xml:space="preserve">Desconocimiento por parte de los funcionarios y contratistas de las normas y/o procedimientos adquisición de bienes y servicios que inciden en la realización de las funciones y actividades </t>
  </si>
  <si>
    <t>Resultados nefastos del funcionamiento administrativo de la entidad</t>
  </si>
  <si>
    <t xml:space="preserve">Realizar jornada de sensibilización a los funcionarios del proceso de contratación de la Subdirección Administrativa  y evaluar los resultados de aprendizaje </t>
  </si>
  <si>
    <t xml:space="preserve">evaluaciones de jornadas de sensibilización </t>
  </si>
  <si>
    <t>Implementación del cronograma del PGD aprobado</t>
  </si>
  <si>
    <t xml:space="preserve">Documentos generados </t>
  </si>
  <si>
    <t xml:space="preserve">Identificar los Gestores de Integridad que se nombraron por acto administraivio para la vigencia 2020 </t>
  </si>
  <si>
    <t>Identificaión de Gestores activos</t>
  </si>
  <si>
    <t>Subdirección AdmInistrativa
Gestión del Talento Humano</t>
  </si>
  <si>
    <t xml:space="preserve">Contextualización y sensibilización del Codigo de Integridad en la entidad </t>
  </si>
  <si>
    <t xml:space="preserve">Sensibilización 
Listados de Asistencia </t>
  </si>
  <si>
    <t>Convocar gestores de integridad</t>
  </si>
  <si>
    <t xml:space="preserve">Listado de convocados </t>
  </si>
  <si>
    <t>Actualización del acto administrativo por medio del cual se designan a los integrantes del equipo de gestores de integridad de la CVP.</t>
  </si>
  <si>
    <t xml:space="preserve">Acto Administrativo Actualizado </t>
  </si>
  <si>
    <t>Preparar a los nuevos integrantes del equipo de gestores de integridad</t>
  </si>
  <si>
    <t>Listados de asistencia a capacitación</t>
  </si>
  <si>
    <t xml:space="preserve">Definir herramienta de Fortalecimiento de  Implementación </t>
  </si>
  <si>
    <t xml:space="preserve">Acta de reunión </t>
  </si>
  <si>
    <t>Equipo de gestores
Subdirección AdmInistrativa
Gestión del Talento Humano</t>
  </si>
  <si>
    <t xml:space="preserve">Aplicar herramienta seleccionadas </t>
  </si>
  <si>
    <t>Informe de resultados</t>
  </si>
  <si>
    <t>Equipo de gestores
Subdirección Administrativa
Gestión del Talento Humano</t>
  </si>
  <si>
    <t>Elaboración de informe de Gestión</t>
  </si>
  <si>
    <t xml:space="preserve">Informe de Gestión </t>
  </si>
  <si>
    <t>208-PLA-Pr-20 ELAB, EJEC, CONTROL Y SEGUIM AL PAGI - PAA
208-SFIN-Pr-06 PROCEDIMIENTO OPERACIONES DE PRESUPUESTO V4
208-SFIN-Pr-07 - PROCEDIMIENTO GESTION DE PAGOS V3
208-PLA-Pr-23 PROCEDIMIENTO PAGO PASIVOS EXIGIBLES</t>
  </si>
  <si>
    <t>Subdirección Financiera</t>
  </si>
  <si>
    <t>Subdirector(a) Financiera</t>
  </si>
  <si>
    <t xml:space="preserve">Baja ejecución del presupuesto institucional programado </t>
  </si>
  <si>
    <t>Financiero</t>
  </si>
  <si>
    <t>208-SFIN-Pr-10 RECONOCIMIENTO, MEDICIÓN POSTERIOR Y REVELACIÓN DE LOS HECHOS ECONÓMICOS</t>
  </si>
  <si>
    <t xml:space="preserve"> Emisión de Estados financieros sobre o subestimados</t>
  </si>
  <si>
    <t xml:space="preserve"> Generación de información financiera sin las características fundamentales de relevancia y representación fiel establecidas en el Régimen de Contabilidad Pública</t>
  </si>
  <si>
    <t>208 SFIN-Pr-11 OPERACIONES DE TESORERIA V3
208-SFIN-In-03 PROT. SEGURIDAD TESORERIA DE LA CVP</t>
  </si>
  <si>
    <t>208-SFIN-Pr-11 OPERACIONES DE TESORERÍA</t>
  </si>
  <si>
    <t>3. Identificación del Riesgo</t>
  </si>
  <si>
    <t xml:space="preserve">Falta de seguimiento y control  del Plan Anual de Adquisiciones, por parte de los proyectos de inversión y gastos de funcionamiento </t>
  </si>
  <si>
    <t>Los procesos generadores de información financiera no remiten los reportes o información establecida en los procedimientos o lo hacen de manera no oportuna o de manera inexacta.</t>
  </si>
  <si>
    <t>Aplicación incorrecta de los principios de contabilidad</t>
  </si>
  <si>
    <t>Aplicación inadecuada del criterio de clasificación del hecho económico establecido en el Marco Normativo para Entidades de Gobierno.</t>
  </si>
  <si>
    <t>Realización de cálculos errados o aplicación de criterios de medición posterior que no corresponden al Marco Normativo para Entidades de Gobierno.</t>
  </si>
  <si>
    <t>Aplicación incorrecta del instructivo 208-SFIN-In-03 PROT. SEGURIDAD TESORERIA DE LA CVP y del procedimiento 208 SFIN-Pr-11 OPERACIONES DE TESORERIA V3</t>
  </si>
  <si>
    <t xml:space="preserve">Desconocimiento de la Directiva 003 de 2013 </t>
  </si>
  <si>
    <t xml:space="preserve">No se cuenta con un procedimiento donde establezca los criterios internos para la selección de la entidad bancaria, para apertura de cuentas. </t>
  </si>
  <si>
    <t>Reclamaciones por parte de los contratistas y proveedores por incumplimiento en los pagos.
Castigos (reducciones) presupuestales, por constitución de reservas, sobrepasando el tope establecido por SHD.
Fenecimiento de recursos generando pasivos exigibles.</t>
  </si>
  <si>
    <t>El proceso contable en la etapa de reconocimiento y subetapa de identificación  de hechos económicos, no cumplen con el Marco Normativo para Entidades de Gobierno lo que conlleva a hallazgos de tipo administrativo, disciplinario y/o fiscal por parte de los entes de control.</t>
  </si>
  <si>
    <t xml:space="preserve">Realizar acciones inadecuadas con la probabilidad de cometer errores humanos y/o fraudes. </t>
  </si>
  <si>
    <t xml:space="preserve">Se realizan prácticas no documentadas en el instructivo y procedimiento bajo criterios personales </t>
  </si>
  <si>
    <t>Apertura de cuentas que no se encuentran en ninguna zona de riesgo y limite de concentración</t>
  </si>
  <si>
    <t>Selección de la entidades bancarias sin un criterio corporativo.</t>
  </si>
  <si>
    <t>Crear un procedimiento para la selección de Entidades Bancarias para la apertura y cierre de cuentas según la normatividad vigente</t>
  </si>
  <si>
    <t>Tesorero(a)</t>
  </si>
  <si>
    <t xml:space="preserve">Consultar dos (2) reportes del ranking de entidades financieras emitidos por la Secretaria de Hacienda Distrital  </t>
  </si>
  <si>
    <t>Reporte vigente del ranking de cupos de inversión</t>
  </si>
  <si>
    <t>Un (1) Sistema de alertas tempranas</t>
  </si>
  <si>
    <t>Subdirector(a) Financiero(a)</t>
  </si>
  <si>
    <t xml:space="preserve">Procedimiento 208-SFIN-Pr-10 RECONOCIMIENTO, MEDICIÓN POSTERIOR Y REVELACIÓN DE LOS HECHOS ECONÓMICOS actualizado </t>
  </si>
  <si>
    <t>Instructivo 208-SFIN-In-03 PROT. SEGURIDAD TESORERIA DE LA CVP actualizado y articulado con la el procedimiento 208 SFIN-Pr-11 OPERACIONES DE TESORERIA V3 y la Directiva 003 de 2013</t>
  </si>
  <si>
    <t xml:space="preserve">Contador(a) </t>
  </si>
  <si>
    <t>1 (un) sistema de alertas tempranas</t>
  </si>
  <si>
    <t>1 (un) procedimiento actualizado</t>
  </si>
  <si>
    <t>1 (un) instructivo actualizado</t>
  </si>
  <si>
    <t>1 (un) procedimiento creado
2 (dos) reportes</t>
  </si>
  <si>
    <r>
      <t>Expedición de Recibos de Pagos 
(</t>
    </r>
    <r>
      <rPr>
        <b/>
        <sz val="11"/>
        <color theme="1"/>
        <rFont val="Arial"/>
        <family val="2"/>
      </rPr>
      <t>SUBDIRECCION FINANCIERA</t>
    </r>
    <r>
      <rPr>
        <sz val="11"/>
        <color theme="1"/>
        <rFont val="Arial"/>
        <family val="2"/>
      </rPr>
      <t>)</t>
    </r>
  </si>
  <si>
    <t>X</t>
  </si>
  <si>
    <t>Generar el recibo de pago en formato PDF con la resolución necesaria.</t>
  </si>
  <si>
    <t>Reducción de gastos y tiempo de los deudores de la Caja de Vivienda Popular</t>
  </si>
  <si>
    <t>Recibo generado y enviado al ciudadano en PDF</t>
  </si>
  <si>
    <t xml:space="preserve">Elaboración de informes de gestión y de ejecución presupuestal: es un documento periódico que contiene el grado de avance de cada una de las metas, fines, objetivos y actividades planificadas por la entidad en su plan de acción o su plan de desarrollo, así mismo contiene el grado de ejecución presupuestal logrado hasta el momento de elaboración del documento. </t>
  </si>
  <si>
    <t xml:space="preserve">Subdirección Financiera 
</t>
  </si>
  <si>
    <t xml:space="preserve">Informe de Ejecución Presupuestal </t>
  </si>
  <si>
    <t xml:space="preserve">Informe de Ejecución Presupuestal Publicación </t>
  </si>
  <si>
    <t xml:space="preserve">208-SADM-Pr-27 CAPACITACIÓN DE SERVIDORES
208-SADM-Pr-22 SEGURIDAD Y SALUD OCUPACIONAL
208-SADM-Pr-01 BENEFICIOS A LOS EMPLEADOS
</t>
  </si>
  <si>
    <t>Plan Estratégico de Talento Humano   no establecido  de conformidad con el Decreto 612 de 2018</t>
  </si>
  <si>
    <t>208-SADM-Pr-13 VINCULACIÓN Y DESVINCULACIÓN DE SERVIDORES PÚBLICOS</t>
  </si>
  <si>
    <t>No realizar los diagnósticos  y anteproyecto del Plan Estratégico de Talento Humano con la debida antelación para cumplir con los tiempos establecidos.</t>
  </si>
  <si>
    <t>Retrasos en la ejecución de actividades del Plan Estratégico de Constitución de reservas presupuestales o pérdida de recursos.</t>
  </si>
  <si>
    <t>Percepción negativa por parte de los funcionarios frente a la gestión del talento humano de la Entidad</t>
  </si>
  <si>
    <t>Formulación del anteproyecto para el PETH</t>
  </si>
  <si>
    <t>Un (1) plan de capacitación  con actividad incluida de seguimiento</t>
  </si>
  <si>
    <t xml:space="preserve">Errores u omisiones en la revisión de documentos aportados por la persona a vincular para respaldar cumplimiento de requisitos por parte del proceso de talento humano </t>
  </si>
  <si>
    <t>Sanciones disciplinarias derivadas de la acción u omisión de las posesiones indebidas o sin el lleno de los requisitos.</t>
  </si>
  <si>
    <t>alto</t>
  </si>
  <si>
    <t xml:space="preserve">Realizar jornada de sensibilización a los funcionarios del proceso de talento humano y evaluar los resultados de aprendizaje </t>
  </si>
  <si>
    <t>Incorporar en el presupuesto recursos que mejoren la atención al ciudadano</t>
  </si>
  <si>
    <t>Dirección de Gestión Corporativa y CID 
(Gestión de Adquisición de Bienes y Servicios)</t>
  </si>
  <si>
    <t>Presupuesto asignado para la atención al ciudadano</t>
  </si>
  <si>
    <t xml:space="preserve">Plan Anual de Adquisiciones </t>
  </si>
  <si>
    <t>Revisar la ejecución del Plan Anual de Adquisiciones (PAA) de la Entidad.</t>
  </si>
  <si>
    <t>Once (11) seguimientos al avance en la ejecución del Plan de Adquisiciones</t>
  </si>
  <si>
    <t>Seguimiento al avance en la ejecución del Plan de Adquisiciones</t>
  </si>
  <si>
    <t>(Numero de seguimientos realizados / numero de seguimientos programados) * 100</t>
  </si>
  <si>
    <t>Promover  escenarios o eventos de rendición de cuentas entre la población beneficiada  y la entidad (Mínimo 2 escenarios para la vigencia 2020).</t>
  </si>
  <si>
    <t>Director(a) de Mejoramiento de Barrios en conjunto con la Oficina Asesora de Comunicaciones</t>
  </si>
  <si>
    <t xml:space="preserve">Programación de escenarios o eventos de participación ciudadana y de rendición de cuentas </t>
  </si>
  <si>
    <t xml:space="preserve">208-PLA-FT-54  REGISTRO DE REUNIÓN </t>
  </si>
  <si>
    <t xml:space="preserve">Director(a) de Mejoramiento de Barrios </t>
  </si>
  <si>
    <t xml:space="preserve"> 208-MB-Ft-28 ACUERDO DE SOSTENIBILIDAD</t>
  </si>
  <si>
    <t>Evaluación de dos (2)escenarios de rendición de cuentas denominados  "Firma de  Acuerdos de Sostenibilidad"</t>
  </si>
  <si>
    <t xml:space="preserve">6. Mejoramiento de Barrios </t>
  </si>
  <si>
    <t>208-MB-Pr-02 Procedimiento de estudios de  previabilidad</t>
  </si>
  <si>
    <t xml:space="preserve">Mejoramiento de Barrios </t>
  </si>
  <si>
    <t xml:space="preserve">Director de Mejoramiento de Barrios </t>
  </si>
  <si>
    <t>Baja ejecución presupuestal de los recursos del Proyecto de Inversión 208 Mejoramiento de Barrios</t>
  </si>
  <si>
    <t>Extensión del tiempo requerido en el compromiso de los recursos disponibles en cada vigencia, por el tipo de gasto de Infraestructura</t>
  </si>
  <si>
    <t>Conformación de reservas presupuestales en cada vigencia, de los recursos del tipo de gasto Infraestructura</t>
  </si>
  <si>
    <t>Baja eficiencia en el giro de los recursos  por el tipo de gasto Infraestructura, conformados en  reservas presupuestales, que se constituyen en saldos de pasivos exigibles</t>
  </si>
  <si>
    <t>Castigo del  presupuesto asignado por cada vigencia en el Proyecto de Inversión 208.</t>
  </si>
  <si>
    <t>208-MB-Pr-05 Procedimiento Supervisión de Contratos</t>
  </si>
  <si>
    <t xml:space="preserve">Afectaciones en los tiempos establecidos y en la calidad de los productos y servicios suministrados externamente </t>
  </si>
  <si>
    <t xml:space="preserve">Retrasos por causas  imputables  al contratista en la ejecución del plazo contractual  para la entrega de productos o entregas misionales. 
</t>
  </si>
  <si>
    <t xml:space="preserve">Factores externos que limitan la ejecución del plazo contractual  para la entrega de productos o entregas misionales.  </t>
  </si>
  <si>
    <t>Mayores tiempos requeridos en las entregas misionales  y valores adicionales en la ejecución de los productos y servicios programados a la comunidad.</t>
  </si>
  <si>
    <t xml:space="preserve">Incumplimiento de las obligaciones contractuales en calidad del producto y especificaciones técnicas, SST-MA y sociales.  </t>
  </si>
  <si>
    <t xml:space="preserve"> - Productos No Conformes y/o Obras inconclusas.
 - El no cumplimiento de las metas cuantificadas por cada vigencia.</t>
  </si>
  <si>
    <t>Afectación en la programación de las magnitudes de las metas en cada vigencia, con los recursos disponibles de Infraestructura en el Proyecto de Inversión 208 Mejoramiento de Barrios</t>
  </si>
  <si>
    <t>La afectación en la programación de las magnitudes de las metas del Proyecto de Inversión, se presenta debido a las limitaciones que se identifican en la pertinencia y oportunidad de la definición de mecanismos de actuación, durante las articulaciones y gestiones interinstitucionales con las partes interesadas del sector (SDP,SDA, IDU, DADEP, EMPRESAS PÚBLICAS, IDPAC, CATASTRO, entre otras), y por consiguiente, la extensión del tiempo requerido en la  planeación de las intervenciones de infraestructura espacio público a programar, por la falta de obtención de la conveniencia favorable legal, reglamentaria, y normativa en los estudios de previabilidad.</t>
  </si>
  <si>
    <t>La obtención de las respuestas a las consultas realizadas a las partes interesadas fuera de los tiempos establecidos, que limitan el desarrollo de los estudios de previabilidad.</t>
  </si>
  <si>
    <t xml:space="preserve">Mayores tiempos requeridos en el desarrollo de los estudios de previabilidad, por cada una de las oportunidades de intervenciones de infraestructura en espacio público identificadas </t>
  </si>
  <si>
    <t xml:space="preserve">La comunicación inefectiva en la coordinación interinstitucional, durante la planeación de las  de intervenciones de infraestructura en espacio público identificadas </t>
  </si>
  <si>
    <t>Falencias en las articulaciones y gestiones interinstitucionales adelantadas con las partes interesadas del sector</t>
  </si>
  <si>
    <t xml:space="preserve">La falta de definición de mecanismos de actuación con las partes interesadas del sector, en la obtención de la conveniencia legal, reglamentaria y normativa, de programar cada una de las intervenciones de infraestructura en espacio público identificadas   </t>
  </si>
  <si>
    <t xml:space="preserve">La conveniencia no favorable legal, reglamentaria y normativa de programar las  intervenciones en espacio público identificadas, que presentan afectaciones con la posibilidad de corregir y actualizar </t>
  </si>
  <si>
    <t>Establecer e implementar que durante el desarrollo del procedimiento 208-MB-Pr-02 ESTUDIOS DE PREVIABILIDAD, se realicen de reuniones de seguimiento y control por parte de la Dirección de Mejoramiento de Barrios con una periodicidad quincenal</t>
  </si>
  <si>
    <t xml:space="preserve">Actualización del Procedimiento 208-MB-Pr-02 ESTUDIOS DE PREVIABILIDAD, en la versión 7.
</t>
  </si>
  <si>
    <t>Proyectar y publicar en el Sistema Integrado de Gestión - SIG, un instructivo definido como "Desarrollo de la comunicación, gestión y coordinación interinstitucional efectiva con las partes interesadas del sector"</t>
  </si>
  <si>
    <t>Solicitar a la cabeza del sector (SDHT), la convocatoria a las instancias de coordinación que permitan gestionar las necesidades de definición de mecanismos de actuación para lograr la priorización de las intervenciones en espacio público a escala barrial.</t>
  </si>
  <si>
    <t>Comunicado escrito dirigido a la SDHT</t>
  </si>
  <si>
    <t>Favorecimiento a terceros</t>
  </si>
  <si>
    <t>Favorecimiento a contratistas de obra, interventoría y/o terceros por parte de los supervisores de la Caja de la Vivienda Popular mediante la sustentación indebida de  modificaciones contractuales solicitadas.</t>
  </si>
  <si>
    <t>Emisión de falsos conceptos técnicos para favorecer indebidamente intereses de terceros.</t>
  </si>
  <si>
    <t>Desvío de recursos del Distrito para aprovechamiento de intereses propios o de terceros involucrados en el favorecimiento</t>
  </si>
  <si>
    <t>Sobrecostos generados en las obras por modificaciones contractuales  sustentadas de manera indebida.</t>
  </si>
  <si>
    <t>Socializar y Sensibilizar a los equipos de trabajo de la DMB, en las actividades y formatos establecidos desde ejercer una supervisión eficiente sobre los productos y servicios que son suministrado de manera externa por contratistas de consultoría, obra e interventoría</t>
  </si>
  <si>
    <t>Socializar y Sensibilizar a los equipos de trabajo de la DMB en el debido registro del formato establecido desde el proceso de adquisición de bienes y servicios, referenciado como " Supervisión de Contratos" desde el seguimiento a la obligaciones y alcances contractuales de los contratos de obra, consultoría e interventoría</t>
  </si>
  <si>
    <t>Una línea base de oportunidad de expedientes  definida.</t>
  </si>
  <si>
    <t>Mesas de trabajo para seguimiento al plan de mejoramiento desarrolladas / Seis mesas programadas</t>
  </si>
  <si>
    <t>Desconocimiento de la normatividad vigente.</t>
  </si>
  <si>
    <t>Dado el nivel residual del riesgo este se asume.</t>
  </si>
  <si>
    <t>No aplica</t>
  </si>
  <si>
    <t>N/A</t>
  </si>
  <si>
    <t>Diseñar protocolo de entrenamiento al cargo.</t>
  </si>
  <si>
    <t>Protocolo de entrenamiento diseñado y publicado.</t>
  </si>
  <si>
    <t>El apoyo a la Supervisión realiza reuniones mensuales con el Abogado Apoderado para verificar que las actuaciones se encuentren actualizadas en Siproj.</t>
  </si>
  <si>
    <t>Actas de Reunión de seguimiento a contrato.</t>
  </si>
  <si>
    <t>Numero de actas de reuniones de seguimiento a contratos / 11 actas de reuniones programadas</t>
  </si>
  <si>
    <t>Sistemas de información externos desactualizados.</t>
  </si>
  <si>
    <t>Un Procedimiento ajustado y socializado</t>
  </si>
  <si>
    <t>Campañas de prevención de la corrupción realizadas / 3 campañas programadas</t>
  </si>
  <si>
    <t>Un plan de contingencia con seguimiento</t>
  </si>
  <si>
    <t>Procesos administrativos sancionatorios por presuntos incumplimientos en los productos y servicios programados a beneficiar una población objetivo</t>
  </si>
  <si>
    <t>una socialización efectuada</t>
  </si>
  <si>
    <t>Un instructivo Desarrollado</t>
  </si>
  <si>
    <t>Una comunicación oficial dirigida a la SDHT</t>
  </si>
  <si>
    <t>Un procedimiento actualizado</t>
  </si>
  <si>
    <t>Un Manual de uso de Bienes Muebles</t>
  </si>
  <si>
    <t>Actas de inspecciones aleatorias desarrolladas / Actas de 3 inspecciones aleatorias programadas</t>
  </si>
  <si>
    <t>Una evaluación de jornadas de sensibilización desarrollada</t>
  </si>
  <si>
    <t>16. Evaluación de la Gestión</t>
  </si>
  <si>
    <t>Auditoría Interna y Visitas</t>
  </si>
  <si>
    <t>Asesor(a) de Control Interno</t>
  </si>
  <si>
    <t>Incumplimiento del Plan Anual Auditorías aprobado para la vigencia</t>
  </si>
  <si>
    <t>Incumplimiento de las acciones planteadas incluidas en el Plan Anual de Auditorías.</t>
  </si>
  <si>
    <t>Insuficiencia de personal para atender la auditorías planeadas.</t>
  </si>
  <si>
    <t>Determinar las áreas que más reprocesos causan "deficiencia en la calidad y trazabilidad de la información entregada a la Asesoría de Control Interno por parte de las demás dependencias", analizarlas desde una perspectiva de sistémica para proponer al proceso o a OAP mejoras en esa causa.</t>
  </si>
  <si>
    <t>Informe con análisis.</t>
  </si>
  <si>
    <t>Asesor de Control Interno</t>
  </si>
  <si>
    <t>Profesionales idóneos para atender las necesidades del área.</t>
  </si>
  <si>
    <t>El no tener profesionales idóneos provoca retraso en el cumplimiento del plan de auditorías</t>
  </si>
  <si>
    <t>Deficiencia en la calidad y trazabilidad de la información entregada a la Asesoría de Control Interno por parte de las demás dependencias</t>
  </si>
  <si>
    <t>Reprocesos en la gestión de las auditorías.</t>
  </si>
  <si>
    <t>Documentación errada de hallazgos y conceptos de seguimiento tras revisión de herramientas de gestión de los procesos.</t>
  </si>
  <si>
    <t>Coerción para no mostrar o cambiar resultados de las auditorías realizadas.</t>
  </si>
  <si>
    <t>Algunos resultados de las auditorías pueden ser coercionados desde altos cargos de la CVP o externos para se omitan, cambien o modifiquen.</t>
  </si>
  <si>
    <t>Resultados de las auditorías omitidos, cambiados o modificados.</t>
  </si>
  <si>
    <t>Sensibilizar a las diferentes áreas de la CVP sobre el control que se implementará en caso de evidenciarse coerción para ocultar, omitir o modificar información de los informes de auditorías.</t>
  </si>
  <si>
    <t>Listado de asistencia y presentación</t>
  </si>
  <si>
    <t>Presiones externas para ocultar, omitir o modificar información de los informes de auditorías.</t>
  </si>
  <si>
    <t>Total de áreas Sensibilizadas / Total de áreas de la CVP</t>
  </si>
  <si>
    <t>Validar la información contenida en las Caracterizaciones de  ciudadanos y grupos de interés, con los Procesos de la Entidad, para verificar la pertinencia de la información en la vigencia 2020.</t>
  </si>
  <si>
    <t xml:space="preserve">Identificar brechas del Ejercicio de Rendición de Cuentas, mediante el desarrollo del Autodiagnóstico respectivo. </t>
  </si>
  <si>
    <t>Elaborar un informe semestral respecto de la atención de las PQRS's, de conformidad con lo indicado el artículo 76 de la Ley 1474 de 2011</t>
  </si>
  <si>
    <t xml:space="preserve">208-SADM-Ft-105 INFORME </t>
  </si>
  <si>
    <t>Fortalecimiento del canal presencial realizando una efectiva divulgación sobre los tramites y servicios con los que cuenta la entidad.</t>
  </si>
  <si>
    <t xml:space="preserve">Servicio al Ciudadano </t>
  </si>
  <si>
    <t>Una (1) sensibilización cuatrimestral a los funcionarios y contratistas del proceso de servicio al ciudadano sobre tramites y servicios que presta la entidad</t>
  </si>
  <si>
    <t>Listado de Asistencia 
Actas de Reunión</t>
  </si>
  <si>
    <t>Sensibilizar y socializar a los(as) funcionarios(as)  y contratistas  el documento 208-SC-Mn-03 MANUAL SERVICIO A LA CIUDADANIA</t>
  </si>
  <si>
    <t>Una (1) sensibilización semestral a los funcionarios y contratistas sobre el manual de servicio al ciudadano</t>
  </si>
  <si>
    <t>Generar información de calidad y en lenguaje comprensible</t>
  </si>
  <si>
    <t>Comunicaciones</t>
  </si>
  <si>
    <t xml:space="preserve">Informe de desarrollo estrategia de comunicaciones </t>
  </si>
  <si>
    <t xml:space="preserve">Publicaciones en medios, piezas impresas, digitales, audiovisuales elaboradas y publicadas </t>
  </si>
  <si>
    <t>Revisar de manera cuatrimestral la pertinencia de la documentación del proceso Servicio al Ciudadano, que permita incentivar la mejora continua en el mismo.</t>
  </si>
  <si>
    <t xml:space="preserve">Manuales, Procedimientos y Formatos en versión actualizada, cuando se requiera </t>
  </si>
  <si>
    <t xml:space="preserve">Documentos del proceso Servicio al ciudadano, publicado en la carpeta de Calidad </t>
  </si>
  <si>
    <t>Consolidar mensualmente las estadísticas de asistencia por canales de atención para los ciudadanos y ciudadanas atendidas por parte del proceso de Servicio al ciudadano</t>
  </si>
  <si>
    <t>Doce (12) informes de asistencia por canales de atención del proceso de Servicio al Ciudadano generados durante la vigencia 2020.</t>
  </si>
  <si>
    <t>208-SC-FT-01 INFORME DE ASISTENCIA POR CANALES</t>
  </si>
  <si>
    <t>Fortalecer de manera  permanente a los funcionarios del área de servicio al ciudadano, en el uso de lenguaje Claro e Incluyente del Distrito Capital</t>
  </si>
  <si>
    <t>Tres (3) Capacitaciones Realizadas</t>
  </si>
  <si>
    <t>Consolidar mensualmente las estadísticas de PQRSD realizadas por los ciudadanos y que son recepcionadas por los diferentes canales de atención que dispone la CVP.</t>
  </si>
  <si>
    <t>Doce (12) Informes de Gestión y Oportunidad de Respuesta a las PQRSD generados durante la vigencia 2020</t>
  </si>
  <si>
    <t>208-SC-FT-04 INFORME GESTIÓN Y OPORTUNIDAD DE RESPUESTA A PQRSD</t>
  </si>
  <si>
    <r>
      <t xml:space="preserve">Actualización  del trámite  </t>
    </r>
    <r>
      <rPr>
        <i/>
        <sz val="10"/>
        <color theme="1"/>
        <rFont val="Arial"/>
        <family val="2"/>
      </rPr>
      <t>"Postulación Programas de reubicación de asentamientos humanos ubicados en zonas de alto riesgo"</t>
    </r>
    <r>
      <rPr>
        <sz val="10"/>
        <color theme="1"/>
        <rFont val="Arial"/>
        <family val="2"/>
      </rPr>
      <t xml:space="preserve"> inscrito ante el SUIT 
</t>
    </r>
  </si>
  <si>
    <t>Oficina Asesora de Planeación y Dirección de Reasentamientos</t>
  </si>
  <si>
    <t>Trámite actualizado en el SUIT</t>
  </si>
  <si>
    <t>Trámite actualizado</t>
  </si>
  <si>
    <r>
      <t xml:space="preserve">Actualización  del trámite  </t>
    </r>
    <r>
      <rPr>
        <i/>
        <sz val="10"/>
        <color theme="1"/>
        <rFont val="Arial"/>
        <family val="2"/>
      </rPr>
      <t>"Postulación Bien(es) Fiscales Titulables a sus Ocupantes"</t>
    </r>
    <r>
      <rPr>
        <sz val="10"/>
        <color theme="1"/>
        <rFont val="Arial"/>
        <family val="2"/>
      </rPr>
      <t xml:space="preserve"> inscrito ante el SUIT 
</t>
    </r>
  </si>
  <si>
    <t>Oficina Asesora de Planeación y Dirección de Urbanización y Titulaciones</t>
  </si>
  <si>
    <t xml:space="preserve">Avanzar en la implementación de la Ley 1712 /14 </t>
  </si>
  <si>
    <t>Botón de Transparencia actualizado</t>
  </si>
  <si>
    <t>Matriz de cumplimiento Ley 1712 /14</t>
  </si>
  <si>
    <t>% de cumplimiento mensual</t>
  </si>
  <si>
    <t>Archivos publicados en formato abierto</t>
  </si>
  <si>
    <t xml:space="preserve">Esquema de Publicaciones y Botón de Transparencia </t>
  </si>
  <si>
    <t xml:space="preserve">% de cumplimiento </t>
  </si>
  <si>
    <t>Actualizar y publicar los acuerdos de gestión de los gerentes públicos de la entidad</t>
  </si>
  <si>
    <t xml:space="preserve">Acuerdos de Gestión Actualizados y publicados </t>
  </si>
  <si>
    <t xml:space="preserve">Botón de Transparencia </t>
  </si>
  <si>
    <t xml:space="preserve">Oficina Asesora de Comunicaciones </t>
  </si>
  <si>
    <t>Promoción del PAAC</t>
  </si>
  <si>
    <t xml:space="preserve">Home de la página web </t>
  </si>
  <si>
    <t>Divulgar y Publicar en página web, pantallas, y volantes una pieza visual que explique como la ciudadania puede solicitar información pública de acuerdo con los principios de gratuidad y los canales de respuesta, según la Ley de 1712/14</t>
  </si>
  <si>
    <t>Informe de divulgación con evidencias de todos los canales</t>
  </si>
  <si>
    <t xml:space="preserve">Divulgación de información a la ciudadanía </t>
  </si>
  <si>
    <t>Realizar una verificación de la elaboración y publicación del PAAC y efectuar dos seguimientos a los avances de las actividades consignadas en el PAAC</t>
  </si>
  <si>
    <t>Asesor de control interno</t>
  </si>
  <si>
    <t>Dos informes con el seguimiento a los avances de las actividades consignadas en el PAAC (primer cuatrimestre con corte al 30 de abril de 2020, incluye la verificación de la elaboración y publicación del PAAC y segundo cuatrimestre con corte al 31 de agosto de 2020), elaborado, entregado al Director General y publicado en la página web de la CVP</t>
  </si>
  <si>
    <t>Dos informes elaborados, entregados al Director General y publicados en la página web de la CVP. 15-May-2020 y 14-Sep-2020</t>
  </si>
  <si>
    <t>(No. de informes elaborados, entregados al Director General y publicados en la página web de la CVP / 2) X 100%</t>
  </si>
  <si>
    <t xml:space="preserve">Generar reporte mensual de Solicitudes de Información Pública con tiempos de respuesta </t>
  </si>
  <si>
    <t>Servicio al Ciudadano</t>
  </si>
  <si>
    <t>Doce (12) reportes  sobre Solicitudes de Información Pública generados durante la vigencia 2020</t>
  </si>
  <si>
    <t>Reportes mensuales enviados a la Oficina Asesora de Planeación</t>
  </si>
  <si>
    <t>EFICACIA:
Índice de Cumplimiento de los Reportes
(# de reportes mensuales de Solicitudes de Información Pública enviados / # de reportes mensuales de Solicitudes de Información Pública programados) x 100</t>
  </si>
  <si>
    <t>Generar informes PQRSD de acuerdo con los criterios de Ley 1712/14</t>
  </si>
  <si>
    <t>Doce (12) informes sobre la Gestión y Oportunidad de Respuestas a las PQRSD generados durante la vigencia 2020</t>
  </si>
  <si>
    <t>Informes mensuales suscritos por el Director de Gestión Corporativa y CID</t>
  </si>
  <si>
    <t>EFICACIA:
Índice de Cumplimiento de los Informes de PQRSD
(# de Informes de PQRSD suscritos / # de Informes de PQRSD programados) x 100</t>
  </si>
  <si>
    <t>Actualizar y Publicar el esquema de publicación de información en la página Web.</t>
  </si>
  <si>
    <t>Publicación del esquema</t>
  </si>
  <si>
    <t>http://www.cajaviviendapopular.gov.co/?q=content/transparencia
10.4 Esquema de publicación de información</t>
  </si>
  <si>
    <t>Oficina de Tecnología de la Información y las Comunicaciones</t>
  </si>
  <si>
    <t>Matriz de Activos de Información Actualizada</t>
  </si>
  <si>
    <t>Oficina Asesora de Comunicaciones</t>
  </si>
  <si>
    <t xml:space="preserve">Botón Transparencia - actualizado </t>
  </si>
  <si>
    <t>http://www.cajaviviendapopular.gov.co/?q=content/transparencia</t>
  </si>
  <si>
    <t>11 Correos electrónicos</t>
  </si>
  <si>
    <t>2. Gestión de Comunicaciones</t>
  </si>
  <si>
    <t>Procedimiento administración y gestión de contenidos en web e intranet.</t>
  </si>
  <si>
    <t xml:space="preserve">Jefe Oficina Asesora de Comunicaciones </t>
  </si>
  <si>
    <t>Estratégico</t>
  </si>
  <si>
    <t xml:space="preserve">
Entrega de información fuera de las fechas establecidas para publicación.</t>
  </si>
  <si>
    <t xml:space="preserve"> 
Hallazgos por parte de los entes de control internos y externos</t>
  </si>
  <si>
    <t>Incumplimiento de lo establecido en la ley cuando ello establece tiempos para publicar.</t>
  </si>
  <si>
    <t>Community manager administrador de redes sociales y/o medios digitales</t>
  </si>
  <si>
    <t>Rara vez</t>
  </si>
  <si>
    <t>Jefe Oficina Asesora de Comunicación</t>
  </si>
  <si>
    <t>Baja cohesión institucional y compromiso para la entrega de información pública</t>
  </si>
  <si>
    <t xml:space="preserve">Incumplimiento en la aplicación de la ley 1712 de 2014 que llevaría a sanciones legales. </t>
  </si>
  <si>
    <t>Baja disposición para la publicación de información sobre contratación, talento humano y gestión de bienes y servicios</t>
  </si>
  <si>
    <t>208-DGC-Pr-16 CONTRATACIÓN POR CONCURSO DE MÉRITOS ABIERTO
208-DGC-Pr-18 CONTRATACIÓN DIRECTA
208-DGC-Pr-20 LICITACIÓN PÚBLICA
208-DGC-Pr-22 CONTRATACIÓN MÍNIMA CUANTÍA V3
208-DGC-Pr-24 CONTRATACIÓN POR SELECCIÓN ABREVIADA DE MENOR CUANTÍA
208-DGC-Pr-25 CONTRATACIÓN POR SELECCIÓN ABREVIADA POR SUBASTA INVERSA</t>
  </si>
  <si>
    <t>Ausencia de documentos en el expediente contractual (persona jurídica) durante la ejecución de contratos celebrados por la Entidad.</t>
  </si>
  <si>
    <t>Debilidad en el cumplimiento de las herramientas de gestión que permitan monitorear las acciones del proceso, que conlleva a que los contratos y/o convenios suscritos por la entidad no cuenten con la documentación completa que se produce durante su ejecución.</t>
  </si>
  <si>
    <t>Los supervisores de contrato no remiten la documentación completa al expediente contractual.</t>
  </si>
  <si>
    <t>Elaborar estudios previos y pliegos de condiciones cuyos requisitos jurídicos y/o financieros y/o técnicos específicos pretendan direccionar la adjudicación del contrato a un oferente particular.</t>
  </si>
  <si>
    <t xml:space="preserve">Direccionar los requisitos establecidos en el documento de estudios previos y pliego de condiciones, o su equivalente, por parte del personal involucrado en la estructuración del proceso de selección con el fin de favorecer a un tercero. </t>
  </si>
  <si>
    <t>Documentos elaborados de manera fraudulenta y/o sin acatar la normatividad vigente.</t>
  </si>
  <si>
    <t>Que el proceso de selección se adelante con documentación faltante o errónea  con el propósito de favorecer a un tercero.</t>
  </si>
  <si>
    <t>Debilidad en la actividad de revisión de documentación para iniciar el proceso de selección.</t>
  </si>
  <si>
    <t>Realizar una (1) socialización a los referentes de contratación sobre la documentación relacionada en el formato 208-DGC-FT-84 Acta radicación documentos pago a proveedores - persona jurídica.</t>
  </si>
  <si>
    <t>Lista de asistencia</t>
  </si>
  <si>
    <t>Realizar una (1) socialización a los referentes de contratación sobre los formatos de estudio previo y/o pliego de condiciones.</t>
  </si>
  <si>
    <t>Realizar una (1) socialización a los referentes de contratación sobre las listas de chequeo por modalidad de contratación.</t>
  </si>
  <si>
    <t>Dilatar el tramite de un expediente  para obtener beneficio propio en cualquier etapa y/o actividad del proceso de titulación</t>
  </si>
  <si>
    <t>Ausencia de alarmas relacionadas con las demoras en las diferentes etapas del proceso de titulación</t>
  </si>
  <si>
    <t xml:space="preserve">Establecer las causas de las demoras para evidenciar que estas se deben a situaciones normales del proceso o identificar intereses en las demoras evidenciadas a fin de establecer acciones que eviten el posible riego de corrupción. </t>
  </si>
  <si>
    <t>Alertas que se reportan en la plataforma SIMA</t>
  </si>
  <si>
    <t>Numero de alarmas por demoras analizadas / Alarmas por demoras totales.</t>
  </si>
  <si>
    <t xml:space="preserve">Estratégico </t>
  </si>
  <si>
    <t>Asegurar la disponibilidad de la infraestructura tecnológica para que la oficina asesora de comunicaciones pueda llevar a cabo las diferentes estrategias de administración de contenidos acorde a la Ley de transparencia y del derecho de acceso a la información pública.</t>
  </si>
  <si>
    <t>Oficina Tecnologías de la Información y las Comunicaciones</t>
  </si>
  <si>
    <t>Infraestructura Tecnológica Disponible</t>
  </si>
  <si>
    <t>Pagina Web e Intranet Disponibles</t>
  </si>
  <si>
    <t>Disponibilidad</t>
  </si>
  <si>
    <t>Continuar con la actualización y publicación de los conjuntos de Datos Abiertos de la Entidad para la vigencia 2020, con el insumo suministrado por las diferentes dependencias de la Entidad,  en el marco de la implementación de la Política de Gobierno Digital</t>
  </si>
  <si>
    <t xml:space="preserve">Conjunto de datos abiertos CVP </t>
  </si>
  <si>
    <t>Conjunto de datos abiertos publicados en los portales establecidos para tal fin</t>
  </si>
  <si>
    <t>Publicación del conjunto de datos abiertos de vigencia 2020</t>
  </si>
  <si>
    <t>Actualizar cuando sea necesario la información de las diferentes dependencias de la entidad, que permita consolidar la Matriz de Activos de información y el Registro de Información Clasificada y Reservada, en el marco de la implementación de la Política de Gobierno Digital y la Ley de transparencia y del derecho de acceso a la información pública.</t>
  </si>
  <si>
    <t>Actualización de la Matriz de Activos de Información para la vigencia 2020</t>
  </si>
  <si>
    <t>Continuar con el apoyo y evaluación de la viabilidad para la virtualización de trámites y OPAS, que sean racionalizados por los dueños del proceso, de tal manera que se propenda por el cumplimiento de los lienamientos de la Política de Gobierno Digital</t>
  </si>
  <si>
    <t>Documento de Evaluación y Viabilidad para la virtualización del trámite y/u OPA, previamente racionalizado</t>
  </si>
  <si>
    <t>Documento de Evaluación y Viabilidad generados, con respecto a las solicitudes recibidas para virtualización de trámites y/u OPAs racionalizados</t>
  </si>
  <si>
    <t xml:space="preserve">Implementar el Plan Integral de Movilidad Sostenible en la Entidad. </t>
  </si>
  <si>
    <t xml:space="preserve">Cronograma de Actividades </t>
  </si>
  <si>
    <t xml:space="preserve">Soportes del cumplimiento de actividades, acorde al PIMS. </t>
  </si>
  <si>
    <t>Línea base de definición de criterios de oportunidad.</t>
  </si>
  <si>
    <t>Base de Criterios de oportunidad definidos.</t>
  </si>
  <si>
    <t xml:space="preserve">Demora voluntaria en la entrega de un expediente para posterior a esto solicitar alguna prebenda por la gestión relacionada con el mismo. </t>
  </si>
  <si>
    <t>No realizar los diagnósticos requeridos para la formulación del Plan Estratégico de Talento Humano oportunamente  o no formular el Plan propiamente dicho con la debida oportunidad o los reprocesos en la aprobación del mismo,  retrasos en la ejecución de actividades del Plan Estratégico de Talento Humano.</t>
  </si>
  <si>
    <t>Programar dos mesas de trabajo con los lideres de los procesos ( Agosto y Noviembre), para la elaboración del anteproyecto de los diagnósticos e implementarlos en la formulación del Plan estratégico de talento Humano 2021</t>
  </si>
  <si>
    <t>Debilidad en la socialización y divulgación del Plan Estratégico de Talento Humano</t>
  </si>
  <si>
    <t>Violación de régimen legal o constitucional de inhabilidades e incompatibilidades por parte de servidor público y en razón de su cargo o función; por el incumplimiento de requisitos legales y de acuerdos restrictivos de competencia en el proceso de vinculación, selección o concurso en la planta de personal de la Entidad, así mismo los requisitos concertados de forma tal que se altere ilícitamente dicho proceso, así como ante la emisión de certificados o constancias ficticias de capacitaciones o estudios realizados para poder ostentar el cargo</t>
  </si>
  <si>
    <t>Jornada de sensibilizaciones</t>
  </si>
  <si>
    <t>13. Adquisición de Bienes y Servicios</t>
  </si>
  <si>
    <t>Soporte Técnico</t>
  </si>
  <si>
    <t>Pérdida de productividad o respuestas tardías a las necesidades de los grupos de interés</t>
  </si>
  <si>
    <t>Acta de socialización</t>
  </si>
  <si>
    <t>Seguridad Informática</t>
  </si>
  <si>
    <t>Cierta información que maneja la CVP acerca de sus beneficiarios y/o grupos de interés, es de carácter confidencial, por esto la misma debe ser manejada de manera cautelosa y siempre procurando la privacidad de la misma, pues de estar expuesta podría ser usada para fines maliciosos.</t>
  </si>
  <si>
    <t>Sustracción parcial o total de información sensible para beneficio propio y/o de terceros, por personal interno o intrusión de un externo a la entidad.</t>
  </si>
  <si>
    <t>Disminución en la eficacia del cumplimiento del plan y afectación en la calidad.</t>
  </si>
  <si>
    <t>Un Documento de análisis de las "deficiencia en la calidad y trazabilidad de la información entregada a la Asesoría de Control Interno por parte de las demás dependencias"</t>
  </si>
  <si>
    <t>Dádivas a auditores para ocultar, omitir o modificar información de los informes de auditorías.</t>
  </si>
  <si>
    <t>20. Fecha Finalización</t>
  </si>
  <si>
    <t>Elaboración de un reporte inconsistente en cifras y datos en cada uno de los componentes del FUSS (Formato Único de Seguimiento Sectorial) Consolidado</t>
  </si>
  <si>
    <t xml:space="preserve">Pérdida de credibilidad y confianza en la información elaborada debido a inconsistencias en el reporte.
</t>
  </si>
  <si>
    <t xml:space="preserve">En el momento de atender solicitudes de las áreas, frente a búsqueda de documentos obsoletos, se dificulta la ubicación de la información de vigencias anteriores. </t>
  </si>
  <si>
    <t xml:space="preserve">Reprocesos de las actividades en la Administración de la Información del Sistema Integrado de Gestión  </t>
  </si>
  <si>
    <t xml:space="preserve">Fallas humanas de quien crea, modifica o elimina los documentos del SIG. </t>
  </si>
  <si>
    <t xml:space="preserve"> Reprocesos de las actividades en la Administración de la Información del Sistema Integrado de Gestión </t>
  </si>
  <si>
    <t xml:space="preserve"> No se han guardado correctamente los back-up de los profesionales encargados de la información del Sistema Integrado de Gestión, para los años anteriores a 2014. </t>
  </si>
  <si>
    <t xml:space="preserve">Expedición de concepto de viabilidad sin el debido soporte idóneo de solicitud firmado por el ordenador del gasto. </t>
  </si>
  <si>
    <t>Elaborar un concepto de viabilidad sin la firma del ordenador del gasto a sabiendas que este puede ignorar la solicitud.</t>
  </si>
  <si>
    <t>Interés en adelantar el tramite de solicitud de un CDP</t>
  </si>
  <si>
    <t xml:space="preserve">No publicar en la Página Web de la entidad toda la información que por normatividad se debe hacer y todas las acciones y encuentros de participación ciudadana realizadas con nuestros beneficiarios son una obligación que nos permite mejorar la interacción. </t>
  </si>
  <si>
    <t>Falta de cronograma con fechas límite de entrega para publicaciones por parte de las áreas que la producen.</t>
  </si>
  <si>
    <t>Omitir o retardar voluntariamente la publicación  de información.</t>
  </si>
  <si>
    <t xml:space="preserve">Este riesgo está asociado a la no publicación de las solicitudes de las diferentes áreas para un beneficio especifico o el retraso en la entrega de la información pública. </t>
  </si>
  <si>
    <t>3. Prevención del Daño Antijurídico y Representación Judicial</t>
  </si>
  <si>
    <t>Aplicación inadecuada de la normatividad vigente, que puede generar perdida de Procesos Judiciales o  sanciones.</t>
  </si>
  <si>
    <t>Inapropiado manejo de los archivos físicos de la Dirección de Reasentamientos</t>
  </si>
  <si>
    <t>Sustracción indebida y/o alteración de documentos de los expedientes por desconocimiento de los procedimientos de la dirección</t>
  </si>
  <si>
    <t>Reporte erróneo y a destiempo de la información de las familias del programa</t>
  </si>
  <si>
    <t>Falta de corresponsabilidad de los hogares en cuanto al cumplimiento de los requisitos legales previstos para su reubicación y búsqueda de su alternativa habitacional definitiva.</t>
  </si>
  <si>
    <t>Dar y/o recibir retribución alguna considerando que los tramites al interior de la entidad son gratuitos</t>
  </si>
  <si>
    <t xml:space="preserve">Modificación y socialización de los formatos con la inclusión de la información </t>
  </si>
  <si>
    <t xml:space="preserve">Estructuración de Proyectos Subsidio Distrital Mejoramiento de Vivienda
</t>
  </si>
  <si>
    <t>Reproceso en la estructuración de subsidios de mejoramiento de vivienda</t>
  </si>
  <si>
    <t>Presentar un hogar estructurado ante la SDHT, que no cumpla la normatividad establecida para la postulación al subsidio de mejoramiento de vivienda</t>
  </si>
  <si>
    <t>Ajustar el procedimiento 208-MV-Pr-06 ESTRUCTURACIÓN PROYECTOS SUBSIDIO DISTRITAL MV, donde se incluya una actividad que defina la solicitud de las bases de datos actualizadas a las diferentes entidades que suministran información para el desarrollo del proceso.</t>
  </si>
  <si>
    <t>Envío de oficios a las diferentes entidades distritales, de las que se requiere información para el desarrollo del proceso, solicitando las bases de datos actualizadas para realizar los cruces de información</t>
  </si>
  <si>
    <t xml:space="preserve">Estructuración de Proyectos Subsidio Distrital Mejoramiento de Vivienda
</t>
  </si>
  <si>
    <t>Que los funcionarios realicen cobros de dinero a beneficiarios, con el fin de favorecerlos durante el proceso de estructuración del subsidio</t>
  </si>
  <si>
    <t>Campañas Anticorrupción socializadas</t>
  </si>
  <si>
    <t>Desconocimiento de la gratuidad de los servicios prestados por la Dirección, por parte de la comunidad</t>
  </si>
  <si>
    <t>Cobro por adelantar el proceso de asistencia técnica para el tramite de licencias de construcción y/o actos de reconocimiento ante curadurías urbanas.</t>
  </si>
  <si>
    <t>Que los funcionarios realicen cobros a los beneficiarios, por la inclusión del predio en el proceso de asistencia técnica para el tramite de la licencia de construcción y/o acto de reconocimiento</t>
  </si>
  <si>
    <t>Desconocimiento de la gratuidad de los servicios prestados por la Dirección, por parte de la comunidad.</t>
  </si>
  <si>
    <t>Baja ejecución presupuestal de los recursos en el tipo de gasto Infraestructura del Proyecto de Inversión 208 Mejoramiento de Barrios, que genera la constitución de volúmenes en reservas presupuestales, y en ocasiones, la conformación de saldos en pasivos exigibles, y por efecto, el castigo de las apropiaciones disponibles en cada vigencia.</t>
  </si>
  <si>
    <t>Desarrollar un "plan de contingencia" con el objetivo de comprometer los recursos del tipo de gasto de Infraestructura, durante los primeros 5 meses de la vigencia 2020</t>
  </si>
  <si>
    <t>Seguimiento al Plan de contingencia" con el objetivo de comprometer los recursos del tipo de gasto de Infraestructura, durante los primeros 5 meses de la vigencia 2020</t>
  </si>
  <si>
    <t>Debido a que los productos y servicios son proporcionados directamente a la población identificada a beneficiar, por proveedores externos en nombre de la organización, además, debido a que, en la ejecución de  las intervenciones de infraestructura en espacio público, se presentan factores externos limitantes, en ocasiones, se identifican retrasos e incumplimientos que afectan los tiempos establecidos y los niveles de la calidad exigidos</t>
  </si>
  <si>
    <t xml:space="preserve"> Socialización y sensibilización a los equipos de trabajo de la DMB y a los contratistas de obra, consultoría e interventoría, referente al punto de control ejercido desde el procedimiento de supervisión de contratos  como  inicio de procesos sancionatorios por presuntos incumplimientos</t>
  </si>
  <si>
    <t>Registros y/o actas de reunión con la socialización y sensibilización realizadas</t>
  </si>
  <si>
    <t>Socializar y sensibilizar al equipo de trabajo de la DMB y a los contratistas de obra e interventoría en la implementación eficiente de los comités de seguimiento y control semanal, y del debido registro de las visitas de Inspección "In Situ" en la ejecución de las obras entre la interventoría, el constructor y la supervisión de la DMB</t>
  </si>
  <si>
    <t>Manipulación de la ejecución de los  proyectos de infraestructura suministrados externamente</t>
  </si>
  <si>
    <t>Demora en el trámite de titulación por reproceso de los componentes  social, técnico y jurídico y validación con FONVIVIENDA</t>
  </si>
  <si>
    <t>Proyección tardía de las resoluciones para titular por reproceso en tramites desde la creación del expediente, debido a insuficiencia de los documentos necesarios para dar continuidad al proceso técnico y poder obtener el avalúo del predio</t>
  </si>
  <si>
    <t xml:space="preserve">Demoras voluntarias de la gestión con los expedientes. </t>
  </si>
  <si>
    <t>Una estrategia frente al lenguaje claro e incluyente implementada</t>
  </si>
  <si>
    <t>Elaborar un Manual de uso, cuidado e información, sobre el procedimiento de los bienes asignados  a los funcionarios y/o contratistas de la CVP.</t>
  </si>
  <si>
    <t>Falencias en la ejecución de compromisos y giros de los recursos programados en la vigencia, afectando drásticamente en el cumplimiento de las metas y generando rezagos por encima de lo establecido por parte de la Secretaria de Hacienda Distrital.</t>
  </si>
  <si>
    <t>La no ejecución total del presupuesto</t>
  </si>
  <si>
    <t>Establecer una sistema de alertas donde se informe a los ordenadores de gasto el comportamiento y la probabilidad de ejecución presupuestal de los recursos de la vigencia, reservas presupuestales y pasivos exigibles.</t>
  </si>
  <si>
    <t xml:space="preserve">Falta de gestión de pagos de los recursos de la vigencia y de las reservas presupuestales por parte de los ordenadores de gasto y supervisores, previo cumplimiento de las obligaciones contractuales por parte de los contratistas. </t>
  </si>
  <si>
    <t>Obtener la información de ejecución, avance y probabilidad  presupuestal para una buena toma de decisiones.</t>
  </si>
  <si>
    <t xml:space="preserve">Falta de gestión en la depuración de pasivos exigibles, previo cumplimiento de las obligaciones contractuales por parte de los contratistas. </t>
  </si>
  <si>
    <t>Perdida de competencia para la liquidación de los contratos
Hallazgos de tipo administrativo, disciplinario y/o fiscales por parte de los entes de control
Castigos (reducciones) presupuestales.</t>
  </si>
  <si>
    <t>La no ejecución del Plan Anual Mensualizado de Caja PAC de los recursos de vigencia y de reserva presupuestal.</t>
  </si>
  <si>
    <t>La no disposición de recursos cuando se requieran girar los pagos.
Castigos presupuestales 
Hallazgos de tipo administrativo, disciplinario y/o fiscales por parte de los entes de control</t>
  </si>
  <si>
    <t>La información disponible para los usuarios no refleja la realidad económica de la Entidad lo que puede influir en diferentes decisiones.</t>
  </si>
  <si>
    <t>Revisar selectivamente de manera mensual los hechos económicos reconocidos en el sistema de información de gestión contable.</t>
  </si>
  <si>
    <t>Generación de información errada y no confiable para la toma de decisiones.</t>
  </si>
  <si>
    <t>Control inadecuado en los protocolos de seguridad de la Tesorería de la CVP</t>
  </si>
  <si>
    <t>Probabilidad de fraude o practicas inadecuadas frente al acceso y custodia de títulos valores en la Caja Fuerte de la Entidad.</t>
  </si>
  <si>
    <t>Falta de revisión y análisis de posibles actualizaciones al instructivo 208-SFIN-In-03 PROT. SEGURIDAD TESORERIA DE LA CVP</t>
  </si>
  <si>
    <t>Realizar análisis, control y seguimiento a la aplicación del instructivo 208-SFIN-In-03 PROT. SEGURIDAD TESORERIA DE LA CVP, articulados con el procedimiento 208 SFIN-Pr-11 OPERACIONES DE TESORERIA V3 y la Directiva 003 de 2013</t>
  </si>
  <si>
    <t>Probabilidad de perdida y/o extravío de los títulos valores afectando drásticamente las operaciones tesorales.</t>
  </si>
  <si>
    <t>Apertura y cierre de cuentas bancarias que no cuentan con los requisitos mínimos exigidos por la Secretaria de Hacienda Distrital para ser sujetos de cupo.</t>
  </si>
  <si>
    <t>Beneficiar a ciertas entidades financieras por medio de coimas o favores específicos.</t>
  </si>
  <si>
    <t>Creación de un procedimiento de selección de Entidades Bancarias para la apertura y cierre de cuentas.</t>
  </si>
  <si>
    <t>Desconocimiento de los reportes vigentes del ranking de cupos de inversión por parte de la Secretaria  de Hacienda Distrital</t>
  </si>
  <si>
    <t>Apertura o cierre de cuentas sin analizar y verificar las zonas de riesgo y limites de concentración</t>
  </si>
  <si>
    <r>
      <rPr>
        <b/>
        <sz val="11"/>
        <color theme="1"/>
        <rFont val="Calibri"/>
        <family val="2"/>
        <scheme val="minor"/>
      </rPr>
      <t>ESTRATEGIA RACIONALIZACIÓN DE TRÁMITES</t>
    </r>
    <r>
      <rPr>
        <sz val="11"/>
        <color theme="1"/>
        <rFont val="Calibri"/>
        <family val="2"/>
        <scheme val="minor"/>
      </rPr>
      <t xml:space="preserve">
La Caja de Vivienda Popular en cumplimiento de la Ley 962 de 2005 y el Decreto Ley 019 de 2012, desde la Alta Dirección ha establecido el compromiso frente a la gestión de los trámites propios de su ejercicio, así como en el planteamiento de estrategias de racionalización dentro del Plan Anticorrupción y de Atención al Ciudadano. Dichas estrategias están orientadas a simplificar, estandarizar, eliminar, optimizar y automatizar trámites y procedimientos administrativo, con el fin de facilitar al ciudadano el acceso a los mismos. 
</t>
    </r>
    <r>
      <rPr>
        <b/>
        <sz val="11"/>
        <color theme="1"/>
        <rFont val="Calibri"/>
        <family val="2"/>
        <scheme val="minor"/>
      </rPr>
      <t>Se entiende como Trámite y OPA:</t>
    </r>
    <r>
      <rPr>
        <sz val="11"/>
        <color theme="1"/>
        <rFont val="Calibri"/>
        <family val="2"/>
        <scheme val="minor"/>
      </rPr>
      <t xml:space="preserve">
</t>
    </r>
    <r>
      <rPr>
        <b/>
        <sz val="11"/>
        <color theme="1"/>
        <rFont val="Calibri"/>
        <family val="2"/>
        <scheme val="minor"/>
      </rPr>
      <t xml:space="preserve">Trámite: </t>
    </r>
    <r>
      <rPr>
        <sz val="11"/>
        <color theme="1"/>
        <rFont val="Calibri"/>
        <family val="2"/>
        <scheme val="minor"/>
      </rPr>
      <t xml:space="preserve">Conjunto de requisitos, pasos o acciones reguladas por el Estado, dentro de un proceso misional, que deben efectuar los ciudadanos, usuarios o grupos de interés ante una entidad u organismo de la administración pública o particular que ejerce funciones administrativas, para acceder a un derecho, ejercer una actividad o cumplir con una obligación, prevista o autorizada por la ley.
</t>
    </r>
    <r>
      <rPr>
        <b/>
        <sz val="11"/>
        <color theme="1"/>
        <rFont val="Calibri"/>
        <family val="2"/>
        <scheme val="minor"/>
      </rPr>
      <t>Otros Procedimientos Administrativos (OPA):</t>
    </r>
    <r>
      <rPr>
        <sz val="11"/>
        <color theme="1"/>
        <rFont val="Calibri"/>
        <family val="2"/>
        <scheme val="minor"/>
      </rPr>
      <t xml:space="preserve"> Conjunto de requisitos, pasos o acciones dentro de un proceso misional que determina una entidad u organismo de la administración pública, o particular que ejerce funciones administrativas, para permitir el acceso de los ciudadanos, usuarios o grupos de interés a los beneficios derivados de programas o estrategias cuya creación, adopción e implementación es potestativa de la entidad.
La Caja de la Vivienda popular cuenta con dos trámites y tres procedimientos administrativos (OPA), inscritos en el Sistema Único de Información de Trámites – SUIT, que se pueden consultar en la sección de trámites y servicios del sitio web de la Caja de la Vivienda Popular:
</t>
    </r>
  </si>
  <si>
    <t>Promover escenarios o eventos de participación ciudadana entre los(as) ciudadanos(as) y la entidad (Mínimo dos para la vigencia 2020).</t>
  </si>
  <si>
    <t>Director(a) Reasentamientos  en conjunto con la Oficina Asesora de Comunicaciones</t>
  </si>
  <si>
    <t>Informe de Encuentro con la ciudadanía</t>
  </si>
  <si>
    <t>Publicación en la Página de la entidad del informe de Encuentro con la Ciudadanía.
208-REAS-Ft-32 LISTADO DE ASISTENCIA REUNIONES CON COMUNIDAD
208-PLA-Ft-58 EVALUACIÓN ENCUENTRO CON LA CIUDADANÍA - RENDICIÓN DE CUENTAS V4</t>
  </si>
  <si>
    <t xml:space="preserve">Publicación de la información generada por la Dirección en los diferentes canales de comunicación de la Entidad y redes sociales. </t>
  </si>
  <si>
    <t xml:space="preserve">Director(a) de Reasentamientos </t>
  </si>
  <si>
    <t xml:space="preserve">Documento </t>
  </si>
  <si>
    <t xml:space="preserve">Imágenes y publicidad, por los diferentes canales de comunicación de la entidad y Redes sociales. </t>
  </si>
  <si>
    <t xml:space="preserve">Oficina Asesora de Planeación y Oficina Asesora de Comunicaciones </t>
  </si>
  <si>
    <t>Herramienta de Seguimiento</t>
  </si>
  <si>
    <t>Avance con porcentaje</t>
  </si>
  <si>
    <t xml:space="preserve">Generar información de calidad y en lenguaje comprensible antes, durante y pos Rendición de Cuentas </t>
  </si>
  <si>
    <t>Publicaciones en medios, piezas impresas, digitales, audiovisuales publicadas y elaboradas</t>
  </si>
  <si>
    <t xml:space="preserve">Generar acciones  de diálogo de doble vía con la ciudadanía antes y durante las acciones y audiencia de Rendición de Cuentas. Ferias de Transparencia, Carpa de Servicio al Ciudadano, Feria de Soluciones CVP, entre otros. </t>
  </si>
  <si>
    <t xml:space="preserve">Informes con evidencia de diálogo en los Espacios de Encuentro Ciudadano, En Redes Sociales (Campaña Diálogo)  </t>
  </si>
  <si>
    <t xml:space="preserve">Reporte de las acciones de diálogo para la Audiencia y para otras actividades permanentes de Rendición de Cuentas como los Encuentros Ciudadanos </t>
  </si>
  <si>
    <t>Definir los criterios para presentación de los resultados en los aspectos técnicos, financieros y sociales en la Rendición de Cuentas</t>
  </si>
  <si>
    <t xml:space="preserve">Presentación para la Rendición de Cuentas
Imágenes y publicidad, por los diferentes canales de comunicación de la entidad y Redes sociales. </t>
  </si>
  <si>
    <t xml:space="preserve">Evaluar el proceso de Audiencia Pública en el marco de la Rendición de Cuentas </t>
  </si>
  <si>
    <t>Proceso de Rendición de Cuentas evaluado por Control Interno</t>
  </si>
  <si>
    <t>208-SADM-Ft-105 INFORME CAJA DE LA VIVIENDA POPULAR</t>
  </si>
  <si>
    <t xml:space="preserve">Actividad mensual de socialización.  
</t>
  </si>
  <si>
    <t>Imágenes, videos, piezas gráficas de acuerdo a la actividad programada, se publicarán en carpeta digital servidor 11 de la Ley de Transparencia o Ley 1712 de 2014.</t>
  </si>
  <si>
    <t xml:space="preserve">  (Actividades realizadas/Actividades programadas)*100%   </t>
  </si>
  <si>
    <t>12. Gestión del Talento Humano</t>
  </si>
  <si>
    <t>14. Gestión Tecnología de la Información y Comunicaciones</t>
  </si>
  <si>
    <t>7. Urbanizaciones y Titulación</t>
  </si>
  <si>
    <t>10. Gestión Financiera</t>
  </si>
  <si>
    <t>Realizar seguimiento a la Estrategia de Rendición de Cuentas, formulada en la vigencia 2020.</t>
  </si>
  <si>
    <t>Oficina Asesora de  Planeación y Oficina Asesora de Comunicaciones</t>
  </si>
  <si>
    <t xml:space="preserve">Subdirección Administrativa 
Oficina Asesora de Comunicaciones </t>
  </si>
  <si>
    <t>Socializar a través de diferentes medios de comunicación los lineamientos de la Ley de Transparencia, a los Servidores y Contratistas de la Caja de la Vivienda Popular y Ciudadanía en general.</t>
  </si>
  <si>
    <t>Enero 1 - 2020</t>
  </si>
  <si>
    <t>Marzo 1 - 2020</t>
  </si>
  <si>
    <t>Mayo 1 - 2020</t>
  </si>
  <si>
    <t>Febrero 3 - 2020</t>
  </si>
  <si>
    <t>Agosto 31 - 2020</t>
  </si>
  <si>
    <t>CONTROL DE CAMBIOS DE REGISTROS
VIGENCIA 2020</t>
  </si>
  <si>
    <t>Piezas Informativas 
Presentaciones
Listado de Asistencia</t>
  </si>
  <si>
    <t>Persistencia en la situación de los beneficiarios que origina la vinculación al programa de reasentamientos en periodos superiores a 3 años.</t>
  </si>
  <si>
    <t>Sistema Integrado de Conservación implementado</t>
  </si>
  <si>
    <t>Emitir conceptos errados por desconocimiento normativo o presentar duplicidad en conceptos ya emitidos.</t>
  </si>
  <si>
    <t xml:space="preserve">Debido al constante cambio normativo, se puede presentar desactualización en la normatividad vigente por parte de los profesionales adscritos a la Dirección. 
O
Por falta de verificación de los Conceptos que han sido emitidos por esta Dirección, se pueden presentar Conceptos con duplicidad.  
       </t>
  </si>
  <si>
    <t>Procesos Judiciales sin Apoderado a cargo, y/o sin seguimiento.</t>
  </si>
  <si>
    <t xml:space="preserve">Acuerdo 01 de 2018 Por el cual se adopta el Comité de Conciliaciones de la CVP. (Capitulo ll Articulo. 10). </t>
  </si>
  <si>
    <t>Incumplir la periodicidad en que el Comité de Conciliaciones se debe reunir.</t>
  </si>
  <si>
    <t>Teniendo en cuenta el Establece el artículo 2.2.4.3.1.2.4. del Decreto 1069 de 2015 y así como el Articulo 10 del capitulo ll del Acuerdo 010 de 2018 de la CVP. El Comité de Conciliación debera reunirse dos veces al mes de manera ordinaria y extraordinaria las veces que lo amerite.</t>
  </si>
  <si>
    <t>Desconocimiento normativo</t>
  </si>
  <si>
    <t>Incumplimiento en la ejecución de las reuniones obligatorias del Comité de Conciliación.</t>
  </si>
  <si>
    <t>Cuando se cambia el Secretario del Comité, no se realiza inducción a puesto de trabajo.</t>
  </si>
  <si>
    <t xml:space="preserve">EVITAR </t>
  </si>
  <si>
    <t>Diseñar protocolo de entrenamiento al cargo, teniendo en cuenta el Secretario del Comité de Conciliaciones.</t>
  </si>
  <si>
    <t>Realizar reuniones mensuales entre el Abogado Apoderado y el apoyo a la Supervisión, para verificar que las actuaciones se encuentren actualizadas en Siproj.</t>
  </si>
  <si>
    <t xml:space="preserve">1  Formato - Protocolo Entrenamiento </t>
  </si>
  <si>
    <t>Una (1) Jornada de sensibilización realizada</t>
  </si>
  <si>
    <t>Una (1) Circular</t>
  </si>
  <si>
    <t>% de comprensión por parte de los equipos de gestión documental , según evaluación de asistentes</t>
  </si>
  <si>
    <t xml:space="preserve">Listado Maestro actualizado oportunamente </t>
  </si>
  <si>
    <t xml:space="preserve">Listado Maestro </t>
  </si>
  <si>
    <t>Una (1) Sensibilización efectuada</t>
  </si>
  <si>
    <t>Retraso en la aplicación efectiva de los programas de la Dirección de Reasentamientos.</t>
  </si>
  <si>
    <t>Vinculación de personal sin el cumplimiento de los requisitos</t>
  </si>
  <si>
    <t>Consolidar documentos a publicar en el Botón de Transparencia en formatos abiertos y reutilizables</t>
  </si>
  <si>
    <t>Gestionar la efectiva publicación de los diferentes informes que genera el proceso de Servicio al Ciudadano en el Botón de Transparencia y Acceso a la Información y la carpeta de calidad</t>
  </si>
  <si>
    <t>Treinta y seis (36) informes publicados durante la vigencia 2020</t>
  </si>
  <si>
    <t>Informes publicados en pagina web y en carpeta de calidad</t>
  </si>
  <si>
    <t>(# de Informes de PQRSD publicados / # de Informes de PQRSD programados) x 100</t>
  </si>
  <si>
    <t>Revisar y analizar los criterios de accesibilidad a la población en situación de discapacidad</t>
  </si>
  <si>
    <t>Servicio al ciudadano</t>
  </si>
  <si>
    <t>Informe de criterios de accesibilidad a la población en situación de discapacidad</t>
  </si>
  <si>
    <t>(# de Informe de accesibilidad suscritos / # de Informes de accesibilidad programados) x 100</t>
  </si>
  <si>
    <t>Desarrollar una estrategia de divulgación sobre la Gratuidad de los Trámites y Servicios de la Caja de la Vivienda Popular</t>
  </si>
  <si>
    <t xml:space="preserve">
Servicio al Ciudadano</t>
  </si>
  <si>
    <t>Estrategia de divulgación sobre la Gratuidad de los Tramites y Servicios desarrollada</t>
  </si>
  <si>
    <t>Registro en la página web, volantes y correos electrónicos</t>
  </si>
  <si>
    <t>EFICACIA:
Índice de Cumplimiento de la Estrategia de Divulgación
(# de acciones cumplidas en desarrollo de la estrategia / # de acciones programadas en desarrollo de la estrategia) x 100</t>
  </si>
  <si>
    <t>Desarrollar dos (2) escenarios de rendición de cuentas denominados  "Firma de  Acuerdos de Sostenibilidad"</t>
  </si>
  <si>
    <t>Dos (2) Acuerdos de Sostenibilidad firmados con los representantes de la población beneficiada</t>
  </si>
  <si>
    <t>Informe de gestión de eventos de rendicion de cuentas
Encuestas de evaluación del evento o escenario  realizadas</t>
  </si>
  <si>
    <t>Publicación  en la página web de la Entidad, del Informe de gestión de eventos de rendición de cuentas
208-PLA-Ft-58 Evaluación encuentro con la Ciudadanía y/o rendición de cuentas.</t>
  </si>
  <si>
    <t xml:space="preserve">Procedimiento 208-MB-Pr-05 SUPERVISIÓN DE CONTRATOS actualizado, socializado y sensibilizado </t>
  </si>
  <si>
    <t>Documentar  en el procedimiento de supervisión de contratos una actividad referente a ejercer el seguimiento y control a la ejecución y giro de las reservas presupuestales, hasta los saldos conformados en  pasivos exigibles con una periodicidad mensual, fortaleciendo la actividad ya creada de seguimiento y control contractual</t>
  </si>
  <si>
    <t xml:space="preserve">Procedimiento 208-MB-Pr-05 SUPERVISIÓN DE CONTRATOS en la versión 8
Registros de Reunión con la socialización y sensibilización </t>
  </si>
  <si>
    <t>Socialización y sensibilización efectuada</t>
  </si>
  <si>
    <t>Socializar y Sensibilizar a los equipos de trabajo de la DMB y los contratistas de obra e interventoría en la implementación de la metodología para el registro de un "Plan de inspección y control ejercido en las modificaciones de los diseños durante la construcción de las obras"</t>
  </si>
  <si>
    <t>Procedimiento 208-MB-Pr-02 Estudios de Previabilidad actualizado y socializado</t>
  </si>
  <si>
    <t>Un instructivo implementado, socializado y sensibilizado</t>
  </si>
  <si>
    <t>Instructivo "Desarrollo de la comunicación, gestión y coordinación interinstitucional efectiva con las partes interesadas del sector" implementado.
Registros y/o actas de reunión con la socialización y sensibilización realizadas</t>
  </si>
  <si>
    <t>Registros y/o actas de reunión con la socialización y sensibilización realizada</t>
  </si>
  <si>
    <t xml:space="preserve">Demora en la respuesta a los requerimientos de las áreas que originan la información para publicación.   </t>
  </si>
  <si>
    <t xml:space="preserve">Realizar una pieza grafica y/o audivisual que permita describir el procediemiento, los tiempos para las solicitudes y responsables para la solicitud de publicaciones </t>
  </si>
  <si>
    <t>Pieza grafica y/o audiovisual socializada</t>
  </si>
  <si>
    <t>Pieza grafica y/o audivisual elaborada/Pieza grafica y/o audivisual socializada</t>
  </si>
  <si>
    <t>Diseñar un cronograma que contenga tiempos de publicación, fechas y responsables para el cumplimiento de requisitos legales relacionado con publicaciones.</t>
  </si>
  <si>
    <t xml:space="preserve">Cronograma </t>
  </si>
  <si>
    <t>31/12/202</t>
  </si>
  <si>
    <t>Cronograma proyectado / cronograma elaborado</t>
  </si>
  <si>
    <t xml:space="preserve">Campaña de socialización de la pieza visual </t>
  </si>
  <si>
    <t>Fortalecer la interacción de la herramienta  implementada para la accesibilidad a la población en situación de discapacidad y realizar su respectivo seguimiento</t>
  </si>
  <si>
    <t xml:space="preserve">
Oficina Asesora de Comunicaciones
</t>
  </si>
  <si>
    <t>Banner de interacción en la pagina Web y seguimiento a la herramienta</t>
  </si>
  <si>
    <t>2 informes al año de metricas de la herramienta publicada en la pagina web</t>
  </si>
  <si>
    <t>informes metricas de la pagina web proyectado / informes realizados</t>
  </si>
  <si>
    <t>#Infomes proyectados / Infomes realizados</t>
  </si>
  <si>
    <t xml:space="preserve"> Un (1) Memorando </t>
  </si>
  <si>
    <t xml:space="preserve">Mantener el Listado Maestro de Documentos debidamente actualizado, acorde a los requerimientos de las áreas para crear, modificar o eliminar documentos del Sistema Inegrado de Gestión. </t>
  </si>
  <si>
    <t xml:space="preserve">Jefe Oficina Asesora de Planeación
Equipo SIG </t>
  </si>
  <si>
    <t>Jefe  Oficina Asesora de Planeación
Gestor Ambiental o Referente Ambiental</t>
  </si>
  <si>
    <t>Jefe Oficina Asesora de Planeación
Gestor Ambiental o Referente Ambiental</t>
  </si>
  <si>
    <t xml:space="preserve">
Jefe  Oficina Asesora de Planeación
Enlaces Proyectos
</t>
  </si>
  <si>
    <t>Director de Reasentamientos</t>
  </si>
  <si>
    <t>DIRECTOR DE URBANIZACIONES Y TITULACION</t>
  </si>
  <si>
    <t xml:space="preserve">SUBDIRECTOR ADMINISTRATIVO  GESTIÓN DOCUMENTAL </t>
  </si>
  <si>
    <t xml:space="preserve">SUBDIRECTOR ADMINISTRATIVO GESTIÓN DOCUMENTAL </t>
  </si>
  <si>
    <t>SUBDIRECTOR ADMINISTRATIVO GESTIÓN TALENTO HUMANO</t>
  </si>
  <si>
    <t xml:space="preserve">Generar y/o actualizar  documentos del Sistema Integrado de Gestión y Gestión de Proyectos para  publicar en el Botón de Transparencia </t>
  </si>
  <si>
    <t>Mantener el Mapa de Riesgos y el Plan Anticorrupción y Atención al Ciudadano - 2020,  en el banner de la página web de la Entidad, para divulgación,  consulta y aportes de la ciudadana  (Permanente)</t>
  </si>
  <si>
    <t>Realizar monitoreo al Cronograma, frente a la información a publicar, acorde a los Lineamientos de la Ley de Transparencia que aplican en la Entidad, cumpliendo así la Normatividad vigente.</t>
  </si>
  <si>
    <t>Informes de monitoreo</t>
  </si>
  <si>
    <t>8 informes de monitoreo, para validar el cumplimiento del cronograma de publicaciones</t>
  </si>
  <si>
    <t>Un Informe semestral con los resultados de la revisión de la atención de las PQRS's en la CVP elaborado, entregado al Director General y publicado en la página web de la CVP.
El informe se entrega una vez cada semestre con los siguientes cortes al 31 de diciembre de 2019 y al 30 de junio de 2020. El primero se entrega en febrero de 2020 y el segundo entre julio y agosto de 2020.</t>
  </si>
  <si>
    <t>Divulgación en distintos medios de difusión de la Entidad, sobre la Ley de Transparencia, para destacar los contendios del botón "Transparencia", existente en la página web.</t>
  </si>
  <si>
    <t>Cronograma diseñado y socializado</t>
  </si>
  <si>
    <t>Evidencias de socialización en los canales institucionales (Mailing, comité institucional de gestión y desempeño, carteleras digitales, entre otras)</t>
  </si>
  <si>
    <t>Diseñar y socializar a todos los niveles de la Caja de la Vienda Popular, Cronograma con la información que debe publicarse en el boton de Transparencia de la Página web, para cumplir así con la Normatividad vigente.</t>
  </si>
  <si>
    <t xml:space="preserve">COMPARTIR </t>
  </si>
  <si>
    <t xml:space="preserve">Generar acciones de mejora acorde a los resultados del Diagnóstico de Rendición de Cuentas. </t>
  </si>
  <si>
    <t>No Aplica para el presente corte.</t>
  </si>
  <si>
    <t xml:space="preserve">FECHA DE ACTUALIZACIÓN:       DÍA 30   MES 4  AÑO 2020  </t>
  </si>
  <si>
    <t>N.A.</t>
  </si>
  <si>
    <t>Acorde a las Solicitudes de los Responsables de Proyectos, se han actualizado las versiones de los mismos en la carpeta de calidad y en la pagina web de la Entidad. 
\\10.216.160.201\calidad
https://www.cajaviviendapopular.gov.co/?q=Nosotros/Informes/proyectos-de-inversion</t>
  </si>
  <si>
    <t xml:space="preserve">Solicitud de actualización de la información, respecto a temas del SIG, en intranet y en la página web de la entidad, a la Oficina Asesora de Comunicaciones, para mantener la trazabilidad de la documentación en la Entidad.
\\10.216.160.201\calidad
https://www.cajaviviendapopular.gov.co/?q=Nosotros/Informes/proyectos-de-inversion
</t>
  </si>
  <si>
    <t xml:space="preserve">La Oficina Asesora de Planeación, en aras de continuar con el cumplimiento de la Ley 1712 - Transparencia y acatando así sus componentes,  solicita a las áreas información que debe ser actualizada en la página web de la entidad, y envía a la Oficina Asesora de Comunicaciones para solicitar la publicación en la página web de Caja de la Vivienda Popular, de los diferentes temas.
Durante el primercorte se solicitó, entre otras, la Publicacion de : 
* Informe de Gestión CVP - 2019 
* Manuales
* Normogramas de cada proceso de la entidad. 
* Cifras
* Actualizacion de los proyectos de inversión y Fichas EBI
* Presupuesto general y pormenorizado
* Ejecuciones presupuestales
* Mapa de Riesgos -  Plan Anti Corrupcion y Atención al Ciudadano
* Plan de Acción Integral 
* Acuerdos de Gestión 
* Actualización de Documentos SIG 
* Información referente a Modelo Integrado de Planeación y Gestión - MIPG 
* Plan Anual de Adquisiciones de la Entidad
* Procesos Judiciales 
</t>
  </si>
  <si>
    <t>Al corte 30 de abril de 2020 se han efectuado tres jornadas del día sin carro (La jornada de abril no se realizó por la emergencia sanitaria)
Se ha realizado sensibilización, por distintos canales, sobre el Plan Integral de Movilidad Sostenible, promoviendo los medios de transporte sostenible especialmente la bicicleta.
Se adelantó reunión con la Subdirección Administrativa para conocer resultados del Piloto de Teletrabajo y poder dar continuidad a este proceso como estrategia para reducir los viajes de los trabajadores al trabajo.</t>
  </si>
  <si>
    <t>Consolidar y publicar informe de Rendición de Cuentas, con base en la información aportada por las diferentes áreas de la Entidad, para consulta por parte de los grupos de interés</t>
  </si>
  <si>
    <t xml:space="preserve">El MAPA  DE RIESGOS - PLAN ANTICORRUPCIÓN Y DE ATENCIÓN AL CIUDADANO 2020, fue socializado en su version preliminar al interior y exterior de la entidad, mediante correo institucional y publicación en el banner de la Entidad, de forma tal que se generara el proceso de consulta y divulgación con actores internos y externos, posteriormente se realizó su publicación en versión Final el dí 31 de enero - 2020. </t>
  </si>
  <si>
    <t xml:space="preserve">La Publicación MAPA  DE RIESGOS - PLAN ANTICORRUPCIÓN Y DE ATENCIÓN AL CIUDADANO 2020 - FINAL,  se realizó el día 31 de enero - 2020. </t>
  </si>
  <si>
    <t>Se realizaron Mesas de Trabajo con los procesos de la Entidad, en las cuales se dieron a conocer los lineamientos establecidos en el  MAPA  DE RIESGOS - PLAN ANTICORRUPCIÓN Y DE ATENCIÓN AL CIUDADANO 2020, durante su elaboración,para hacer una cosntrucción participativa, antes de su publicación para llevarlo a consideración de los actores que intervienen y se informó sobre su publicación, una vez se efectúo en la página web de la entidad y en la carpeta de calidad. 
se estructuró y consolidó El MAPA  DE RIESGOS - PLAN ANTICORRUPCIÓN Y DE ATENCIÓN AL CIUDADANO 2020, fue socializado el 28 de enero - 2020 en su version preliminar al interior y exterior de la entidad, mediante correo institucional y publicación en el banner de la Entidad, posteriormente se realizó su publicación en versión Final el día 31 de enero - 2020. 
Actas de Reunión 
\\10.216.160.201\calidad\19. CONSOLIDADO MAPAS DE RIESGO\MATRIZ DE RIESGOS - PAAC\2020</t>
  </si>
  <si>
    <t xml:space="preserve">El MAPA  DE RIESGOS - PLAN ANTICORRUPCIÓN Y DE ATENCIÓN AL CIUDADANO 2020, fue publicado en su version preliminar en el banner de la página web de la Entdiad el 28 de enero - 2020, posteriormente se realizó su publicación en versión Final el día 31 de enero - 2020 en la carpeta de calidad y en la página web de la Caja de la Vivienda Popular. </t>
  </si>
  <si>
    <r>
      <t xml:space="preserve">Acorde a la actividad, la Oficina Asesora de Planeación, ha enviado mensualmente correos institucionales a los Gerentes de cada Poryecto, con copia a los enlaces de cada uno de los Proyectos de inversión, con </t>
    </r>
    <r>
      <rPr>
        <b/>
        <sz val="9"/>
        <color theme="1"/>
        <rFont val="Arial"/>
        <family val="2"/>
      </rPr>
      <t xml:space="preserve">Asunto denominado </t>
    </r>
    <r>
      <rPr>
        <sz val="9"/>
        <color theme="1"/>
        <rFont val="Arial"/>
        <family val="2"/>
      </rPr>
      <t xml:space="preserve">"Formatos Únicos de Seguimiento Sectorial - FUSS", estos correos en aras de atender la presentacion oportuna del  del informe para los meses de enero, febrero, marzo y abril de 2020 ,  reportando oportunamente la información a quien corresponde. En los mencionados correos se estipúla la fecha de remisión a la OAP, solicitud de ajustes, revisión de ajustes de los informes remitidos y validación del informe consolidado, asi como el profesional de enlace correpondiente en la OAP.
</t>
    </r>
    <r>
      <rPr>
        <b/>
        <sz val="9"/>
        <color theme="1"/>
        <rFont val="Arial"/>
        <family val="2"/>
      </rPr>
      <t xml:space="preserve">
Por tanto esta actividad a la fecha tiene un avance del 33% (3/11).</t>
    </r>
  </si>
  <si>
    <r>
      <t xml:space="preserve">El profesional encargado de la consolidación del reporte FUSS de los Proyectos de Inversión de la Entidad, una vez lo realiza, envía al grupo de enlaces de la Oficina Asesora de Planeación mediante correo electrónico, para que sea validado en el consolidado los datos de los proyectos a cargo, los cuales deben responder via mail, sobre las observaciones que se tengan al respecto, si se requiere. Para lo que va corrido de esta vigencia se tiene el FUSS consolidado, validado y enviado de los meses de diciembre 2019, enero, febrero y marzo de 2020. 
</t>
    </r>
    <r>
      <rPr>
        <b/>
        <sz val="9"/>
        <color theme="1"/>
        <rFont val="Arial"/>
        <family val="2"/>
      </rPr>
      <t xml:space="preserve">
Avance del 33,33% (4/12) </t>
    </r>
  </si>
  <si>
    <t xml:space="preserve">Se realizaron reuniones con los enlaces de procesos para Validar la información contenida en las Caracterizaciones de  ciudadanos y grupos de interés, como resultado de éste ejercicio se consolida la información para cada proceso.  </t>
  </si>
  <si>
    <t xml:space="preserve">Teniendo en cuenta el lineamiendo entregado, frente a la Rendición de Cuentas de la Caja de la Vivienda Popular, la misma se realizará en el espacio definido para presentar la gestión de los 100 primeros días de la presente Administración, acorde a los Lineamientos de la Alcaldía Mayor de Bogotá. 
Los primeros 100 días de la presente administración, no se entregará como espacio de Rendición de cuentas, sino que será manejado como Informe de Gestión para que los ciudadanos conozcan los retos y problemas cercanos.
</t>
  </si>
  <si>
    <t>Durante el Comité Instutucional de Gestión y desempeño realizado en el mes de Marzo - 2020, se informo sobre el manejo que se dará a los temas denomianados "Rendición de Cuentas", los cuales serán tratado en el Informe de los primeros 100 días de la presente administración, lo cual no tendrá manejo de Audiencia de Rendición de cuentas, sino como un informe de gestión para que los ciudadanos conozcan los retos y problemas cercanos.</t>
  </si>
  <si>
    <t>Teniendo en cuenta el lineamiendo entregado, frente a la Rendición de Cuentas de la Caja de la Vivienda Popular, la misma se realizará en el espacio definido para presentar la gestión de los 100 primeros días de la presente Administración, acorde a los Lineamientos de la Alcaldía Mayor de Bogotá. 
Los primeros 100 días de la presente administración, no se entregará como espacio de Rendición de cuentas, sino que será manejado como Informe de Gestión para que los ciudadanos conozcan los retos y problemas cercanos.</t>
  </si>
  <si>
    <t xml:space="preserve">Se tiene como avance de la Estrategia de Rendición de Cuentas, un borrador de la Estrategia, el cual será puesto a consideración de quienes intervienen, para ser socializado con todos los niveles de la entidad, una vez se cuente con la versión final, codificada y publicada en la carpeta de calidad y en la página web de la Caja de la Vivienda Popular. 
Una vez se tenga el documento final , se hará parte el cronograma para generar el seguimiento. </t>
  </si>
  <si>
    <t xml:space="preserve">El Informe de Rendición de Cuentas de la Entidad, fue puesto a consideración de la Ciudadanía el 28 de febrero - 2020, en la página web de la Entidad. </t>
  </si>
  <si>
    <t>Una vez se realice la actividad para presentar la gestión de los 100 primeros días de la presente Administración, se generará Informe cumpliendo los Lineamientos de la Alcaldía Mayor de Bogotá. 
Los primeros 100 días de la presente administración, no se entregará como espacio de Rendición de cuentas, sino que será manejado como Informe de Gestión para que los ciudadanos conozcan los retos y problemas cercanos.</t>
  </si>
  <si>
    <t xml:space="preserve">Marzo 11 - 2020 </t>
  </si>
  <si>
    <t xml:space="preserve">Gestión Estratégica </t>
  </si>
  <si>
    <r>
      <t xml:space="preserve">Modificación de la Acción dentro de la estructura del PAAC – Componente Rendición de Cuentas.
</t>
    </r>
    <r>
      <rPr>
        <b/>
        <sz val="11"/>
        <color theme="1"/>
        <rFont val="Arial"/>
        <family val="2"/>
      </rPr>
      <t>IMPLEMENTACIÓN Y DESARROLLO DE LA ESTRATEGIA (1 actividad - Fila 16)</t>
    </r>
    <r>
      <rPr>
        <sz val="11"/>
        <color theme="1"/>
        <rFont val="Arial"/>
        <family val="2"/>
      </rPr>
      <t xml:space="preserve">
Teniendo en cuenta que la acción está definida en la estructura del PAAC de la siguiente forma: “Consolidar el Informe de Rendición de Cuentas, con base en la información aportada por las diferentes áreas que intervienen en la Entidad, para garantizar su divulgación antes, durante y posterior a la Audiencia.”, con fecha de inicio el 01 de marzo de 2020 y fecha final 31 de julio de 2020. Se modifica la acción, quedando así: </t>
    </r>
    <r>
      <rPr>
        <b/>
        <sz val="11"/>
        <color theme="1"/>
        <rFont val="Arial"/>
        <family val="2"/>
      </rPr>
      <t xml:space="preserve">“Consolidar y publicar informe de Rendición de Cuentas, con base en la información aportada por las diferentes áreas de la Entidad, para consulta por parte de los grupos de interés”.
</t>
    </r>
    <r>
      <rPr>
        <i/>
        <sz val="11"/>
        <color theme="1"/>
        <rFont val="Arial"/>
        <family val="2"/>
      </rPr>
      <t>La modificación de la presente actividad fue llevada a consideración y votación de los integrantes del Comité Institucional de Gestión y Desempeño, el día 11 de marzo – 2020, certificando la aprobación de la modificación a la acción del PAAC.</t>
    </r>
  </si>
  <si>
    <t>FECHA DE ACTUALIZACIÓN:       DÍA 30   MES 04  AÑO 2020</t>
  </si>
  <si>
    <t xml:space="preserve">
FECHA DE ACTUALIZACIÓN:       DÍA 30   MES 4 AÑO 2020
</t>
  </si>
  <si>
    <t xml:space="preserve">
FECHA DE ACTUALIZACIÓN:       DÍA 30   MES 4  AÑO 2020       
</t>
  </si>
  <si>
    <t xml:space="preserve">                                                                                                          
FECHA DE ACTUALIZACIÓN:       DÍA 30   MES 4 AÑO 2020
</t>
  </si>
  <si>
    <t xml:space="preserve">FECHA DE ACTUALIZACIÓN:       DÍA 30  MES 4  AÑO 2020             
</t>
  </si>
  <si>
    <t>1er. SEGUIMIENTO ABRIL 30 - 2020</t>
  </si>
  <si>
    <r>
      <t xml:space="preserve">Actualización permanente del Listado Maestro de Documentos de la entidad.
Acorde a los requerimientos de los Responsables de Procesos, radicados bajo memorando en la Oficina Asesora de Planeación, se crean, modifican o eliminan documentos de la carpeta del Sistema Integrado de Gestión. La información se revisa, se codifica y se maneja su versionamiento,  son publicados en la carpeta de calidad y validados en el Listado Maestro de Documentos, para garantizar la trazabilidad de la información
Acorde a las solicitudes de las áreas de la entidad, se eliminan documentos de la carpeta de Calidad. 
</t>
    </r>
    <r>
      <rPr>
        <b/>
        <sz val="9"/>
        <rFont val="Arial"/>
        <family val="2"/>
      </rPr>
      <t>Porcentaje de Avance: 33%</t>
    </r>
    <r>
      <rPr>
        <sz val="9"/>
        <rFont val="Arial"/>
        <family val="2"/>
      </rPr>
      <t xml:space="preserve">
\\10.216.160.201\calidad</t>
    </r>
  </si>
  <si>
    <r>
      <t xml:space="preserve">Se realizó una jornada de sensibilización  con el tema "Inducción-Reinducción PIGA (Política y 5 programas base)", la cual se convocó mediante memorando interno y correo electrónico masivo a todos los funcionarios. Esta sensibilización fue efectuada el 28 de febrero, por disponiblidad del auditorio, pese a que la fecha de inicio de la actividad de contgrol es 1 de marzo.
Desde la Oficina Asesora de Planeación se desarrollará una nueva jornada de sensibilización para reforzar en los trabajadores y contratistas de la entidad el conocimiento y las obligaciones del PIGA.
Porcentualmente, para el presente corte, </t>
    </r>
    <r>
      <rPr>
        <b/>
        <sz val="9"/>
        <rFont val="Arial"/>
        <family val="2"/>
      </rPr>
      <t xml:space="preserve">la actividad registra un avance del 50%. </t>
    </r>
  </si>
  <si>
    <t>Durante los primeros 45 días del año, el área se dedica a realizar informes de evaluación de la vigencia anterior. La información entregada por las áreas fue en general útil, comprensible y no fue necesario hacer reprocesos. Frente a la información para el informe de austeridad, se efectuó una reunión iniciando el mes de marzo, ya que se ha detectado como causa común en la entrega inadecuada de la información, el que las áreas responsables de entregar ésta no trabajan articuladamente. Por lo demás no fue necesario efectuar el análisis previsto en la actividad de control</t>
  </si>
  <si>
    <t>Se verificó la oportunidad en la elaboración y publicación del PLAN ANTICORRUPCIÓN Y DE ATENCIÓN AL CIUDADANO 2020, el cual fue diseñado con la participación de todos los procesos y se realizó desde mediados de diciembre de 2019. Los procesos enviaron a la OAP sus formulaciones y éstas fueron revisadas por los profesionales de la Oficina de Planeación.
El PAAC fue puesto a consideración de la ciudadanía el 27Ene2020 y fue aprobado por el Comité Institucional de Gestión y Desempeño para su publicación definitiva el 31 de enero de 2020
Se encuentra en pagina web, en la siguiente ruta:
https://www.cajaviviendapopular.gov.co/?q=matriz-de-riesgos-plan-anticorrupci%C3%B3n-y-atenci%C3%B3n-al-ciudadano</t>
  </si>
  <si>
    <t>Se elaboró informe de seguimiento correspondiente al ultimo cuatrimestre del año 2019, el cual se encuentra publicado en la pagina web, en la ruta: https://www.cajaviviendapopular.gov.co/?q=matriz-de-riesgos-plan-anticorrupci%C3%B3n-y-atenci%C3%B3n-al-ciudadano.
El informe resultó con hallazgos para algunos procesos quienes formularon el respectivo plan de mejoramiento que se encuentra en ejecución.
El Informe del primer cuatrimestre de 2020 se elabora una vez terminado el primer seguimiento del año, en el mes de mayo.</t>
  </si>
  <si>
    <r>
      <rPr>
        <b/>
        <sz val="11"/>
        <color theme="1"/>
        <rFont val="Arial"/>
        <family val="2"/>
      </rPr>
      <t>Primer seguimiento:</t>
    </r>
    <r>
      <rPr>
        <sz val="11"/>
        <color theme="1"/>
        <rFont val="Arial"/>
        <family val="2"/>
      </rPr>
      <t xml:space="preserve"> Con corte al 30 de abril .  Se publicará dentro de los diez (10) primeros días hábiles del mes de mayo.
</t>
    </r>
    <r>
      <rPr>
        <b/>
        <sz val="11"/>
        <color theme="1"/>
        <rFont val="Arial"/>
        <family val="2"/>
      </rPr>
      <t xml:space="preserve">Segundo seguimiento: </t>
    </r>
    <r>
      <rPr>
        <sz val="11"/>
        <color theme="1"/>
        <rFont val="Arial"/>
        <family val="2"/>
      </rPr>
      <t xml:space="preserve">Con corte al 31 de agosto.  Se publicará dentro de los diez (10) primeros días hábiles del mes de septiembre.
</t>
    </r>
    <r>
      <rPr>
        <b/>
        <sz val="11"/>
        <color theme="1"/>
        <rFont val="Arial"/>
        <family val="2"/>
      </rPr>
      <t xml:space="preserve">Tercer seguimiento: </t>
    </r>
    <r>
      <rPr>
        <sz val="11"/>
        <color theme="1"/>
        <rFont val="Arial"/>
        <family val="2"/>
      </rPr>
      <t xml:space="preserve">Con corte al 31 de diciembre. Se publicará dentro de los diez (10) primeros días hábiles del mes de enero.
</t>
    </r>
  </si>
  <si>
    <r>
      <t xml:space="preserve">MAPA  DE RIESGOS - PLAN ANTICORRUPCIÓN Y DE ATENCIÓN AL CIUDADANO 2020: 
</t>
    </r>
    <r>
      <rPr>
        <b/>
        <sz val="11"/>
        <color theme="1"/>
        <rFont val="Arial"/>
        <family val="2"/>
      </rPr>
      <t xml:space="preserve">
Versión Preliminar: </t>
    </r>
    <r>
      <rPr>
        <sz val="11"/>
        <color theme="1"/>
        <rFont val="Arial"/>
        <family val="2"/>
      </rPr>
      <t xml:space="preserve">Publicado el 28 de enero -  2020
</t>
    </r>
    <r>
      <rPr>
        <b/>
        <sz val="11"/>
        <color theme="1"/>
        <rFont val="Arial"/>
        <family val="2"/>
      </rPr>
      <t xml:space="preserve">Versión Final: </t>
    </r>
    <r>
      <rPr>
        <sz val="11"/>
        <color theme="1"/>
        <rFont val="Arial"/>
        <family val="2"/>
      </rPr>
      <t xml:space="preserve">Publicado el 31 de enero -  2020
Versiones  MAPA  DE RIESGOS - PLAN ANTICORRUPCIÓN Y DE ATENCIÓN AL CIUDADANO 2020: Acorde a la necesidad de los responsables de Procesos, se efectuará la  actualización y su respectiva socialización. </t>
    </r>
  </si>
  <si>
    <r>
      <rPr>
        <b/>
        <sz val="11"/>
        <rFont val="Arial"/>
        <family val="2"/>
      </rPr>
      <t>Enero 28 - 2020
Enero 31 -  2020</t>
    </r>
    <r>
      <rPr>
        <sz val="11"/>
        <rFont val="Arial"/>
        <family val="2"/>
      </rPr>
      <t xml:space="preserve">
</t>
    </r>
    <r>
      <rPr>
        <b/>
        <sz val="11"/>
        <rFont val="Arial"/>
        <family val="2"/>
      </rPr>
      <t xml:space="preserve">Primer seguimiento: </t>
    </r>
    <r>
      <rPr>
        <sz val="11"/>
        <rFont val="Arial"/>
        <family val="2"/>
      </rPr>
      <t xml:space="preserve">Con corte al 30 de abril .  Se publicará dentro de los diez (10) primeros días hábiles del mes de mayo.
</t>
    </r>
    <r>
      <rPr>
        <b/>
        <sz val="11"/>
        <rFont val="Arial"/>
        <family val="2"/>
      </rPr>
      <t xml:space="preserve">Segundo seguimiento: </t>
    </r>
    <r>
      <rPr>
        <sz val="11"/>
        <rFont val="Arial"/>
        <family val="2"/>
      </rPr>
      <t xml:space="preserve">Con corte al 31 de agosto.  Se publicará dentro de los diez (10) primeros días hábiles del mes de septiembre.
</t>
    </r>
    <r>
      <rPr>
        <b/>
        <sz val="11"/>
        <rFont val="Arial"/>
        <family val="2"/>
      </rPr>
      <t xml:space="preserve">Tercer seguimiento: </t>
    </r>
    <r>
      <rPr>
        <sz val="11"/>
        <rFont val="Arial"/>
        <family val="2"/>
      </rPr>
      <t xml:space="preserve">Con corte al 31 de diciembre. Se publicará dentro de los diez (10) primeros días hábiles del mes de enero.
</t>
    </r>
    <r>
      <rPr>
        <b/>
        <sz val="11"/>
        <rFont val="Arial"/>
        <family val="2"/>
      </rPr>
      <t>Acorde a la Necesidad</t>
    </r>
  </si>
  <si>
    <r>
      <rPr>
        <b/>
        <sz val="11"/>
        <color theme="1"/>
        <rFont val="Arial"/>
        <family val="2"/>
      </rPr>
      <t>Primer seguimiento:</t>
    </r>
    <r>
      <rPr>
        <sz val="11"/>
        <color theme="1"/>
        <rFont val="Arial"/>
        <family val="2"/>
      </rPr>
      <t xml:space="preserve"> Con corte al 30 de abril .  Se publicará dentro de los diez (10) primeros días hábiles del mes de mayo.
</t>
    </r>
    <r>
      <rPr>
        <b/>
        <sz val="11"/>
        <color theme="1"/>
        <rFont val="Arial"/>
        <family val="2"/>
      </rPr>
      <t xml:space="preserve">Segundo seguimiento: </t>
    </r>
    <r>
      <rPr>
        <sz val="11"/>
        <color theme="1"/>
        <rFont val="Arial"/>
        <family val="2"/>
      </rPr>
      <t xml:space="preserve">Con corte al 31 de agosto.  Se publicará dentro de los diez (10) primeros días hábiles del mes de septiembre.
</t>
    </r>
    <r>
      <rPr>
        <b/>
        <sz val="11"/>
        <color theme="1"/>
        <rFont val="Arial"/>
        <family val="2"/>
      </rPr>
      <t xml:space="preserve">Tercer seguimiento: </t>
    </r>
    <r>
      <rPr>
        <sz val="11"/>
        <color theme="1"/>
        <rFont val="Arial"/>
        <family val="2"/>
      </rPr>
      <t>Con corte al 31 de diciembre. Se publicará dentro de los diez (10) primeros días hábiles del mes de enero.</t>
    </r>
  </si>
  <si>
    <r>
      <rPr>
        <b/>
        <sz val="11"/>
        <color theme="1"/>
        <rFont val="Arial"/>
        <family val="2"/>
      </rPr>
      <t xml:space="preserve">Primer seguimiento: </t>
    </r>
    <r>
      <rPr>
        <sz val="11"/>
        <color theme="1"/>
        <rFont val="Arial"/>
        <family val="2"/>
      </rPr>
      <t xml:space="preserve">Con corte al 30 de abril .  Se publicará el 15 de mayo 2020.
</t>
    </r>
    <r>
      <rPr>
        <b/>
        <sz val="11"/>
        <color theme="1"/>
        <rFont val="Arial"/>
        <family val="2"/>
      </rPr>
      <t xml:space="preserve">Segundo seguimiento: </t>
    </r>
    <r>
      <rPr>
        <sz val="11"/>
        <color theme="1"/>
        <rFont val="Arial"/>
        <family val="2"/>
      </rPr>
      <t xml:space="preserve">Con corte al 31 de agosto.  Se publicará 14 de septiembre de2020.
</t>
    </r>
    <r>
      <rPr>
        <b/>
        <sz val="11"/>
        <color theme="1"/>
        <rFont val="Arial"/>
        <family val="2"/>
      </rPr>
      <t>Tercer seguimiento:</t>
    </r>
    <r>
      <rPr>
        <sz val="11"/>
        <color theme="1"/>
        <rFont val="Arial"/>
        <family val="2"/>
      </rPr>
      <t xml:space="preserve"> Con corte al 31 de diciembre. Se publicará el 18 de enero 2021.</t>
    </r>
  </si>
  <si>
    <r>
      <rPr>
        <u/>
        <sz val="10"/>
        <rFont val="Arial"/>
        <family val="2"/>
      </rPr>
      <t xml:space="preserve">Se realiza monitoreo a la ejecución de los controles identificados en los riesgos del proceso de Evaluación de la Gestión, mediante el análisis del formato 208-PLA-Ft-73, en el cual se establecen los siguientes:
Controles del Riesgo 1:
</t>
    </r>
    <r>
      <rPr>
        <sz val="10"/>
        <rFont val="Arial"/>
        <family val="2"/>
      </rPr>
      <t xml:space="preserve">*Verificar que las necesidades de personal identificadas por el asesor de control interno para el proceso "evaluación de la gestión" queden incluidas en el plan anual de adquisiciones institucional.
</t>
    </r>
    <r>
      <rPr>
        <b/>
        <sz val="10"/>
        <rFont val="Arial"/>
        <family val="2"/>
      </rPr>
      <t xml:space="preserve">Seguimiento: </t>
    </r>
    <r>
      <rPr>
        <sz val="10"/>
        <rFont val="Arial"/>
        <family val="2"/>
      </rPr>
      <t xml:space="preserve">Mediante correos institucionales y memorandos, se ha verificado que las necesidades de personal para la oficina se encuentran incluidas en el Plan Anual de Adquisiciones Institucional.
*Verificar la idoneidad técnica del personal mediante el proceso de selección de personal de planta, bien sea por convocatoria, por provisionalidad o encargo. Aplicación pruebas aptitudinales, a futuros contratistas, para verificar su idoneidad técnica.
</t>
    </r>
    <r>
      <rPr>
        <b/>
        <sz val="10"/>
        <rFont val="Arial"/>
        <family val="2"/>
      </rPr>
      <t>Seguimiento:</t>
    </r>
    <r>
      <rPr>
        <sz val="10"/>
        <rFont val="Arial"/>
        <family val="2"/>
      </rPr>
      <t xml:space="preserve"> En atención a la finalización del contrato del profesional SIG y atendiendo los lineamientos de la Alcaldía Mayor de Bogotá, se encuentra en proceso de selección este nuevo profesional. Se recibió de la Subdirección Administrativa una relación de 9 ingenieros industriales, se solicitó a cada uno los soportes académicos y laborales, se recibieron solo 6, se verificaron y cumplieron 3, se citaron a entrevista y pruebas y sigue en proceso de selección. Esto con el fin de controlar el riesgo identificado. Evidencias en correos institucionales.
*Verificar y aprobar el plan de cada una de las auditorías de acuerdo con el Procedimiento "208-CI-Pr-01 Auditoría interna V7".
</t>
    </r>
    <r>
      <rPr>
        <b/>
        <sz val="10"/>
        <rFont val="Arial"/>
        <family val="2"/>
      </rPr>
      <t xml:space="preserve">Seguimiento: </t>
    </r>
    <r>
      <rPr>
        <sz val="10"/>
        <rFont val="Arial"/>
        <family val="2"/>
      </rPr>
      <t xml:space="preserve">Plan de Auditoría de mejoramiento de vivienda aprobado y socializado con los responsables. Se elaboró y entregó el plan de auditoría el 15 de febrero y el 19 de marzo se remitió nuevo memorando ampliando el plazo de la auditoría. El informe preliminar de la auditoría se remitió el 29 de abril.
</t>
    </r>
    <r>
      <rPr>
        <u/>
        <sz val="10"/>
        <rFont val="Arial"/>
        <family val="2"/>
      </rPr>
      <t>Controles del Riesgo 2:</t>
    </r>
    <r>
      <rPr>
        <sz val="10"/>
        <rFont val="Arial"/>
        <family val="2"/>
      </rPr>
      <t xml:space="preserve">
*Revisar y aprobar los informes de las auditorías internas de acuerdo con el procedimiento "208-CI-Pr-01  Auditoría interna V7", valorando la objetividad de los auditores de acuerdo con los hallazgos redactados.
</t>
    </r>
    <r>
      <rPr>
        <b/>
        <sz val="10"/>
        <rFont val="Arial"/>
        <family val="2"/>
      </rPr>
      <t>Seguimiento:</t>
    </r>
    <r>
      <rPr>
        <sz val="10"/>
        <rFont val="Arial"/>
        <family val="2"/>
      </rPr>
      <t xml:space="preserve"> La auditoría al proceso de mejoramiento de vivienda fue realizada por seis auditores y se decidió que no de ellos consolidaría el informe, siendo que este auditor realizó el primer filtro de corrección de estilo, posteriormente el informe fue revisado por la asesora de control interno, quien realizó ajustes y solicitudes de información adicional. El informe fue aprobado y remitido como preliminar el 29 de abril a los diferentes responsables.
*Informar a autoridades externas la existencia de presiones en la entidad para ocultar, omitir o modificar información de los informes de auditorías de acuerdo con lo establecido en el parágrafo 1 del artículo 1 del decreto 338 de 2019.
</t>
    </r>
    <r>
      <rPr>
        <b/>
        <sz val="10"/>
        <rFont val="Arial"/>
        <family val="2"/>
      </rPr>
      <t>Seguimiento:</t>
    </r>
    <r>
      <rPr>
        <sz val="10"/>
        <rFont val="Arial"/>
        <family val="2"/>
      </rPr>
      <t xml:space="preserve"> No se ha presentado.
</t>
    </r>
  </si>
  <si>
    <t>CUMPLIDA</t>
  </si>
  <si>
    <t>En enero de 2020 se desarrolló el analisis de la información remitida por la Dirección de Gestión corporativa y CID y la OAP.
Se remitió informe PQRS II Sem 2019 definitivo de la Ley 1474 de 2011 y el Decreto 371/2010 el día 31/01/20,  mediante memorando 2020IE835, dirigido a la Directora General encargada, Director de Gestión corporativa y CID y la OAP.
El informe correspondiente al primer semestre de 2020, se elabora a partir de julio 2020.</t>
  </si>
  <si>
    <t>La actividad se encuentra en proceso</t>
  </si>
  <si>
    <t>No se requiere reprogramación</t>
  </si>
  <si>
    <t>Con corte a 30 de abril de 2020 se estan adelantando las gestiones con la Oficina TIC para la configuración del aplicativo FORMULA 4GL para la generación de los recibos de pago en formato PDF.</t>
  </si>
  <si>
    <t xml:space="preserve"> Ninguna</t>
  </si>
  <si>
    <t xml:space="preserve">Se les reitera la importancia y la responsabilidad de cada uno de estos procesos a los Directores, Subdirectores y/o responsables de los proyectos de inversión. </t>
  </si>
  <si>
    <t>Se realizo el seguimiento a la ejecución Presupuestal de la vigencia, reservas y pasivos exigibles, Se envió mensualmente memorando interno y vía correo electrónico a cada uno de los gerentes de los proyectos y gastos de funcionamiento, las ejecuciones presupuestales de vigencia, reservas y pasivos exigibles con corte a 30 de abril de 2020. 
https://www.cajaviviendapopular.gov.co/?q=Nosotros/Informes/informe-de-ejecucion-del-presupuesto-de-gastos-e-inversiones</t>
  </si>
  <si>
    <t>Se identifica el escenario de rendición de cuentas a la población beneficiada, a través de la firma del acuerdo de sostenibilidad y la jornada de embellecimiento de fachadas en el barrio San Rafael sur oriental, en la localidad de San Cristóbal, el día 11 de enero de 2020, con la entrega a satisfacción de dos (2) segmentos viales identificados con los CIV 4006504 y 4006529, beneficiando a 149 habitantes.
El registro se identifica en el formato "Acuerdo de sostenibilidad" con los anexos de los listados de asistencia y registro fotográfico del evento realizado.</t>
  </si>
  <si>
    <t xml:space="preserve">
La contingencia del "riesgo de salud" en el país (COVID-19),  ha generado efectos sobre el normal funcionamiento de los procesos y procedimientos, afectando de manera directa el normal funcionamiento y la operación de la Dirección. Por consiguiente, una vez se logre contar con todo el equipo de trabajo contratado, se desarrollará la proyección y publicación del informe de gestión de rendición de cuentas del evento "Firma Acuerdo de Sostenibilidad en San Rafael" en la localidad de San Cristóbal, en la página web de la Entidad.</t>
  </si>
  <si>
    <r>
      <rPr>
        <b/>
        <sz val="10"/>
        <color theme="1"/>
        <rFont val="Arial"/>
        <family val="2"/>
      </rPr>
      <t xml:space="preserve"> Oficina Asesora de Comunicaciones</t>
    </r>
    <r>
      <rPr>
        <sz val="10"/>
        <color theme="1"/>
        <rFont val="Arial"/>
        <family val="2"/>
      </rPr>
      <t xml:space="preserve">
No se ha adelantado. Estamos al tanto de las actividades que planifiquen desde la Direccipon de Urbanizaciones y Titulación.</t>
    </r>
  </si>
  <si>
    <t>En Enero se divulgó en Redes Sociales y en Página Web de la Entidad la respectiva Invitación a participar en la Consulta Temática de la Caja de la Vivienda Popular - Dialogo Ciudadano Vigencia 2019, asi mismo la convocatoria a la audiencia pública de Rendición de Cuentas vigencia 2019. Publicadas 5 de marzo-2020</t>
  </si>
  <si>
    <t>Por determinación de la nueva Jefe de la Oficina de Planeación, No se llevaron a cabo los dos eventos según lo determino en Reunión entre funcionarios de comunicaciones y planeación, indicando que la rendición de cuentas de la Entidad se hará con la entrega de los 100 primeros días de gestión de la actual administración.</t>
  </si>
  <si>
    <t xml:space="preserve">La Información de las Rendiciones de Cuentas Permanentes son puestos a consideración de la Ciudadanía, en la página web y/o diferentes medios de socialización, con el fin de generar dialogo en doble via. </t>
  </si>
  <si>
    <t>Se espera llevar a cabo durante el segundo semestre las Ferias de Transparencia, Carpa de Servicio al Ciudadano, Feria de Soluciones CVP, entre otros.</t>
  </si>
  <si>
    <t xml:space="preserve">
El Informe de Rendición de Cuentas de la Entidad, fue puesto a consideración de la Ciudadanía el 28 de febrero - 2020, en la página web de la Entidad. 
Se publicó a través de la Página Web el informe de evaluación de la Audiencia de Rendición de Cuentas de la Caja de la Vivienda Popular. </t>
  </si>
  <si>
    <r>
      <rPr>
        <b/>
        <sz val="10"/>
        <rFont val="Arial"/>
        <family val="2"/>
      </rPr>
      <t>Oficina Asesora de Comunicaciones</t>
    </r>
    <r>
      <rPr>
        <sz val="10"/>
        <rFont val="Arial"/>
        <family val="2"/>
      </rPr>
      <t xml:space="preserve">
La Dircción de Reasentamientos ha desarrollado actividades con la ciudadanía en mesas de participación. Dichos encuentros los ha adelantado la Dirección REAS y debe contar con sus respectivas evidencias de reuniones.</t>
    </r>
  </si>
  <si>
    <t xml:space="preserve">Se realizaron publicaciones en pagina web, redes socialies e intranet sobre todos los servicios que presta la entidad, de acuerdo su misionalidad. </t>
  </si>
  <si>
    <r>
      <rPr>
        <b/>
        <sz val="10"/>
        <color theme="1"/>
        <rFont val="Arial"/>
        <family val="2"/>
      </rPr>
      <t>Oficina Asesora de  Planeación</t>
    </r>
    <r>
      <rPr>
        <sz val="10"/>
        <color theme="1"/>
        <rFont val="Arial"/>
        <family val="2"/>
      </rPr>
      <t xml:space="preserve">
La Oficina Asesora de Planeación, en aras de continuar con el cumplimiento de la Ley 1712 - Transparencia y acatando así sus componentes,  ha remitido para actualización la información de los procesos de la Entidad a la Oficina Asesora de Comunicaciones para solicitas su publicación en la página web de la entidad.
</t>
    </r>
    <r>
      <rPr>
        <b/>
        <sz val="10"/>
        <color theme="1"/>
        <rFont val="Arial"/>
        <family val="2"/>
      </rPr>
      <t xml:space="preserve">Oficina Asesora de Comunicaciones
</t>
    </r>
    <r>
      <rPr>
        <sz val="10"/>
        <color theme="1"/>
        <rFont val="Arial"/>
        <family val="2"/>
      </rPr>
      <t>Constantemente se actualizan los contenidos web</t>
    </r>
  </si>
  <si>
    <r>
      <rPr>
        <b/>
        <sz val="10"/>
        <color theme="1"/>
        <rFont val="Arial"/>
        <family val="2"/>
      </rPr>
      <t xml:space="preserve">Oficina Asesora de Comunicaciones
</t>
    </r>
    <r>
      <rPr>
        <sz val="10"/>
        <color theme="1"/>
        <rFont val="Arial"/>
        <family val="2"/>
      </rPr>
      <t xml:space="preserve">
Se incluira dentro del cronograma que se diseñará por parte de comunicaciones, el respectivo requerimiento para que las áreas productoras de información incluyan al momento del envío a comunicaciones, los archivos en formato abierto (CSV)</t>
    </r>
  </si>
  <si>
    <t>A la fecha los acuerdos de gestión están siendo entregados por los Directores de áreas. Están en proceso de consolidación por parte de la Subdirección administrativa</t>
  </si>
  <si>
    <t>Se mantiene fijo y publicado  el Banner del  Mapa de Riesgos y el Plan Anticorrupción y Atención l Ciudadano - 2020  https://www.cajaviviendapopular.gov.co/?q=matriz-de-riesgos-plan-anticorrupci%C3%B3n-y-atenci%C3%B3n-al-ciudadano</t>
  </si>
  <si>
    <t>Publicado desde el 27 de enero</t>
  </si>
  <si>
    <t>https://www.cajaviviendapopular.gov.co/sites/default/files/Banner%20Principal/xGratuidad,P20servicios,P20cvp,P20INTRANET,P20y,P20web-01.png.pagespeed.ic.9VWdbKaH8Z.webp</t>
  </si>
  <si>
    <t>Mensualmente se publican piezas gráficas desde Comunicaciones a través de sus diversos canales de contacto con la comunidad en los cuales difundimos, socializamos temas en materia de Ley de Transparencia. Canales Twitter, Facebook, Publicaremos en el servidor 11 las respectivas evidencias.</t>
  </si>
  <si>
    <t>https://www.cajaviviendapopular.gov.co/?q=transparencia-0#10-instrumentos-de-gesti-n-de-informaci-n-p-blica</t>
  </si>
  <si>
    <t xml:space="preserve">La actividad tendrá inicio a partir del 15 de Mayo. </t>
  </si>
  <si>
    <t>https://www.cajaviviendapopular.gov.co/?q=transparencia-0</t>
  </si>
  <si>
    <t>Riesgos Asumido 
N.A.</t>
  </si>
  <si>
    <t>Los reportes se realizan trimestralmente, se esta consolidando el primer reporte que será enviado en los siguientes días, luego de contar con el cruce y validación de información respecto a nuestras bases de datos de esta población.</t>
  </si>
  <si>
    <t>Se evidencia correo electónico con fecha 28-04-2020 de la referente del equipo Social de la Dirección de Reasentamientos.
Correo electrónico remitiendo la base de datos con información de la población víctima con fecha 30-04-2020.</t>
  </si>
  <si>
    <t xml:space="preserve">Se realizaron las siguientes publicaciones:
Pág Web: Noticias » Desde la Caja de la Vivienda seguimossalvando vidas en Bogotá.
Noticias » 550 son loshogares en riesgo que
fueron reubicados de Caracolí.
Noticias » Cumpliendo sueños a familias de la
ocupación indebida de Caracolí.
Noticias » Juan Carlos López López nuevo Director General de la Caja de la Vivienda Popular.
Canales de Atención CVP entre el 13 de abril y el 27 de abril de 2020:
Inquietudes respecto a actividades enfocadas a la protección del derecho
fundamental a la vida y la relocalización de los hogares localizados en zonas de alto
riesgo no mitigable, por favor contactarse al número telefónico 317-6466282 con
la Dirección de Reasentamientos Humanos.
TWITTER:
La Caja de la Vivienda Popular, a través de la Dirección de Reasentamientos Humanos, avanza en salvar vidas de nuevas familias de estratos 1 y 2 que viven en zonas declaradas por el Idiger con alto riesgo no mitigable.
Todas las noticias de la @CVPBogota y de los programas de titulación de predios, mejoramiento de vivienda, mejoramiento de barrios y reasentamientos humanos, consúltalas aquí ➡️ https://cajaviviendapopular.gov.co/?q=no
ticias.
Tiene 57 años, es madre de una joven con una discapacidad severa y vivió durante 30 años en una zona de alto riesgo no mitigable. Ana Betilda Amado, beneficiaria del programa de reasentamientos humanos de la @CVPBogota también hace parte de #MujeresHacenHistoria #8M.
La @CVPBogota contempla dentro de sus líneas estratégicas que desarrollará durante el cuatrenio 2020-2024 , reasentar a 2.400 hogares localizados en zonas de alto riesgo no mitigable, acciones del Plan de Desarrollo - Sector Habitat. #BogotaSolidariaEnCa
Facebook: 
La Dirección de Reasentamientos Humanos en Bogotá, con el apoyo de Idiger, es la encargada de reubicar a familias que viven en zonas de alto riesgo no mitigable y trasladarlas a lugares seguros, dignos y de su propiedad. La Caja de la Vivienda Popular, a través de la Dirección de Reasentamientos
Humanos, avanza en salvar vidas de nuevas familias de estratos 1 y 2 que viven en zonas declaradas por el Idiger con alto riesgo no mitigable.
Llueva, truene o relampaguee, la Caja de la Vivienda Popular no detiene sus acciones al ejecutar las políticas de la Alcaldía de Bogotá y la Secretaría de Hábitat en los programas de Titulación de Predios, Mejoramiento de Vivienda, Mejoramiento de Barrios y Reasentamientos Humanos. 👷♂️�.
La @CVPBogota contempla dentro de sus
líneas estratégicas que desarrollará durante el cuatrenio 2020-2024 , reasentar a 2.400 hogares localizados en zonas de alto riesgo no mitigable, acciones del Plan de Desarrollo - Sector Habitat. #BogotaSolidariaEnCas
</t>
  </si>
  <si>
    <t>Reporte de información de la Dirección de Reasentamientos publicada entre enero y abril de 202.  Radicado del 28 de Abril de 2020 radicado No.2020IE5512</t>
  </si>
  <si>
    <t>Se realizo el 11 de febrero un encuentro con la ciudadanía en la Localidad de Ciudad Bolivar en el Proyecto la casona Evento  - Taller " Cartografiando mi territorío"
Se encuentra publicado en la siguiente ruta: https://www.cajaviviendapopular.gov.co/?q=Nosotros/Informes/rendición-de-cuentas#rendici-n-de-cuentas-2020</t>
  </si>
  <si>
    <t xml:space="preserve">Se envió a la Oficina Asesora de Planeación la justificación para el cambio del nombre del trámite  y se trabajó con los referentes de los equipos de trabajo la actualización de la información dentro del trámite. </t>
  </si>
  <si>
    <r>
      <rPr>
        <b/>
        <sz val="10"/>
        <rFont val="Arial"/>
        <family val="2"/>
      </rPr>
      <t>Oficina Asesora de Planeación</t>
    </r>
    <r>
      <rPr>
        <sz val="10"/>
        <rFont val="Arial"/>
        <family val="2"/>
      </rPr>
      <t xml:space="preserve">
Durante el mes de enero 2020, se realizaron mesas de trabajo con los procesos de la Entidad, para revisar y consolidar las fichas del Riesgos de los Procesos de la Entidad (DOFA), fortaleciendo los controles para los Riesgos de cada Proceso.
</t>
    </r>
    <r>
      <rPr>
        <b/>
        <sz val="10"/>
        <rFont val="Arial"/>
        <family val="2"/>
      </rPr>
      <t xml:space="preserve">
Oficina de Control Interno</t>
    </r>
    <r>
      <rPr>
        <sz val="10"/>
        <rFont val="Arial"/>
        <family val="2"/>
      </rPr>
      <t xml:space="preserve">
Se realiza reunión con la OAP, con el fin de Actualizar el Contexto del Proceso (DOFA), se cuenta con registro de reunión Formulación Matriz Riesgos Control Interno (16 enero 2020).
</t>
    </r>
  </si>
  <si>
    <r>
      <rPr>
        <b/>
        <sz val="10"/>
        <rFont val="Arial"/>
        <family val="2"/>
      </rPr>
      <t>Oficina Asesora de Planeación</t>
    </r>
    <r>
      <rPr>
        <sz val="10"/>
        <rFont val="Arial"/>
        <family val="2"/>
      </rPr>
      <t xml:space="preserve">
Durante el mes de enero 2020, se realizaron mesas de trabajo con las diferentes enlaces de Procesos de la Caja de la Vivienda Popular, con el fin de brindar apoyo para construir el Mapa de  Riesgos - Plan Anticorrupción y de Atención al Ciudadano para la vigencia 2020.
</t>
    </r>
    <r>
      <rPr>
        <b/>
        <sz val="10"/>
        <rFont val="Arial"/>
        <family val="2"/>
      </rPr>
      <t>Oficina de Control Interno</t>
    </r>
    <r>
      <rPr>
        <sz val="10"/>
        <rFont val="Arial"/>
        <family val="2"/>
      </rPr>
      <t xml:space="preserve">
Se realiza reunión con la OAP, para construir el Mapa de Riesgos - Plan Anticorrupción y de Atención al Ciudadano 2020. Se cuenta con registro de reunión Formulación Matriz Riesgos Control Interno (16 enero 2020).
</t>
    </r>
  </si>
  <si>
    <r>
      <rPr>
        <b/>
        <sz val="10"/>
        <rFont val="Arial"/>
        <family val="2"/>
      </rPr>
      <t>Oficina Asesora de Planeación</t>
    </r>
    <r>
      <rPr>
        <sz val="10"/>
        <rFont val="Arial"/>
        <family val="2"/>
      </rPr>
      <t xml:space="preserve">
Una vez realizadas las Mesas de Trabajo con los procesos de la Entidad y teniendo en cuenta los parametros de la Guía para la Administración de Riesgo, se construyó el Mapa de Riesgos - PAAC, el cual fue socialziado y publciado en la carpeta de Calidad, de igual forma se solicitó su publicación en la página web de la entidad, acorde a los plazos establecidos por la Normatividad Vigente. 
</t>
    </r>
    <r>
      <rPr>
        <b/>
        <sz val="10"/>
        <rFont val="Arial"/>
        <family val="2"/>
      </rPr>
      <t xml:space="preserve">
Ruta: </t>
    </r>
    <r>
      <rPr>
        <sz val="10"/>
        <rFont val="Arial"/>
        <family val="2"/>
      </rPr>
      <t xml:space="preserve">
https://www.cajaviviendapopular.gov.co/?q=matriz-de-riesgos-plan-anticorrupci%C3%B3n-y-atenci%C3%B3n-al-ciudadano
</t>
    </r>
    <r>
      <rPr>
        <b/>
        <sz val="10"/>
        <rFont val="Arial"/>
        <family val="2"/>
      </rPr>
      <t>Oficina de Control Interno</t>
    </r>
    <r>
      <rPr>
        <sz val="10"/>
        <rFont val="Arial"/>
        <family val="2"/>
      </rPr>
      <t xml:space="preserve">
El Mapa de Riesgos - Plan Anticorrupción y de Atención al Ciudadano 2020 es enviado a la OAP mediante correo electrónico el día 24Ene2020.</t>
    </r>
  </si>
  <si>
    <r>
      <rPr>
        <b/>
        <sz val="10"/>
        <rFont val="Arial"/>
        <family val="2"/>
      </rPr>
      <t xml:space="preserve">Oficina Asesora de Planeación </t>
    </r>
    <r>
      <rPr>
        <sz val="10"/>
        <rFont val="Arial"/>
        <family val="2"/>
      </rPr>
      <t xml:space="preserve">
Se solicitó el reporte del MAPA  DE RIESGOS - PLAN ANTICORRUPCIÓN Y DE ATENCIÓN AL CIUDADANO, a todos los procesos de la Entidad mediante memorando 2020IE5454.
</t>
    </r>
    <r>
      <rPr>
        <b/>
        <sz val="10"/>
        <rFont val="Arial"/>
        <family val="2"/>
      </rPr>
      <t xml:space="preserve">Oficina de Control Interno </t>
    </r>
    <r>
      <rPr>
        <sz val="10"/>
        <rFont val="Arial"/>
        <family val="2"/>
      </rPr>
      <t xml:space="preserve">
Se realizó seguimiento y monitoreo a la matriz de riesgos y PAAC 2020 con corte al 31 de diciembre de 2019, el cual se entregó a los responsables y se publicó el 16 de enero de 2020 en la página web de la entidad. El informe resultó con hallazgos para algunos procesos quienes formularon el respectivo plan de mejoramiento que se encuentra en ejecución. El próximo seguimiento se realizará con corte al 30 de abril.</t>
    </r>
  </si>
  <si>
    <r>
      <rPr>
        <b/>
        <sz val="10"/>
        <rFont val="Arial"/>
        <family val="2"/>
      </rPr>
      <t>Oficina Asesora de Planeación</t>
    </r>
    <r>
      <rPr>
        <sz val="10"/>
        <rFont val="Arial"/>
        <family val="2"/>
      </rPr>
      <t xml:space="preserve">
Se solicitó el reporte del MAPA  DE RIESGOS - PLAN ANTICORRUPCIÓN Y DE ATENCIÓN AL CIUDADANO, a todos los procesos de la Entidad mediante memorando 2020IE5454.
</t>
    </r>
    <r>
      <rPr>
        <b/>
        <sz val="10"/>
        <rFont val="Arial"/>
        <family val="2"/>
      </rPr>
      <t xml:space="preserve">
Oficina de Control Interno</t>
    </r>
    <r>
      <rPr>
        <sz val="10"/>
        <rFont val="Arial"/>
        <family val="2"/>
      </rPr>
      <t xml:space="preserve">
Se realizó seguimiento y monitoreo a la matriz de riesgos y PAAC 2020 con corte al 31 de diciembre de 2019, el cual se entregó a los responsables y se publicó el 16 de enero de 2020 en la página web de la entidad. El informe resultó con hallazgos para algunos procesos quienes formularon el respectivo plan de mejoramiento que se encuentra en ejecución. El próximo seguimiento se realizará con corte al 30 de abril.</t>
    </r>
  </si>
  <si>
    <t>Durante la presente periodo no se tenia programada la actividad de control.</t>
  </si>
  <si>
    <t>Quejas recibidas relacionadas con la no utilización de lenguaje claro e incluyente</t>
  </si>
  <si>
    <t>Al 30 de Abril 2020 no se han realizado sensibilizaciones.</t>
  </si>
  <si>
    <t>Para el presente periodo se realizaron los siguientes contratos relacionados con la prestación del servicio para mejorar la atención al ciudadano, los contratos efectuados son:  No.  30, 61, 84 y 123 y el contrato de arrendamiento No. 78 para la atención al ciudadano.</t>
  </si>
  <si>
    <t>El conocimiento sobre los trámites y servicios que tiene la Entidad, son primordiales para una eficaz atención a los ciudadanos, por ello se realizó una (1) sensibilización al personal del proceso servicio al Ciudadano sobre: Lenguaje claro y trámites y servicios, el 29 de abril de 2020.</t>
  </si>
  <si>
    <t>Se tiene programada la sensibilización para los funcionarios y contratistas sobre el manual de servicio al ciudadano para los primeros 5 días del mes de junio del 2020</t>
  </si>
  <si>
    <t>Siguiendo con la aplicación de la política de calidad y la mejora continua de los procesos a cargo de la Dirección de Gestión Corporativa y CID - Servicio al Ciudadano, se actualizaron los formatos de los documentos referencia los cuales se evidencian en la carpera de calidad 8. Proceso de servicio al ciudadano</t>
  </si>
  <si>
    <t xml:space="preserve">De manera mensual se han realizado los "Informes de Asistencia por Canales de Atención , y se realizaron los informes correspondientes para diciembre 2019, enero 2020, febrero 2020  y marzo 2020 los cuales están publicados en la carpeta de calidad y en la página web de la entidad.
Carpeta de Calidad: \\10.216.160.201\calidad\8. PROCESO SERVICIO AL CIUDADANO\DOCUMENTOS DE REFERENCIA\SERVICIO AL CIUDADANO\2019\INFORME DE ASISTENCIA POR CANALES DE ATENCIÓN
WEB: https://www.cajaviviendapopular.gov.co/?q=Servicio-al-ciudadano/informes-de-asistencia-- </t>
  </si>
  <si>
    <t>El uso de lenguaje sencillo e incluyente y la aplicación de los mecanismos para la atención de PQRSD, son primordiales para una eficaz atención a los ciudadanos, por ello se realizó una (1) sensibilización al personal del proceso servicio al Ciudadano sobre: Lenguaje claro y trámites y servicios, el 29 de abril de 2020</t>
  </si>
  <si>
    <t>De manera mensual se han realizado los "Informes de gestión y oportunidad de las respuestas a las PQRSD" , y se realizaron los informes correspondientes para diciembre 2019, enero 2020, febrero 2020 y marzo 2020 los cuales están publicados en la carpeta de calidad y en la página web de la entidad.
Carpeta de Calidad: \\10.216.160.201\calidad\8. PROCESO SERVICIO AL CIUDADANO\DOCUMENTOS DE REFERENCIA\SERVICIO AL CIUDADANO\2019\INFORME DE GESTIÓN Y OPORTUNIDAD A LAS PQRSD
WEB: https://www.cajaviviendapopular.gov.co/?q=Servicio-al-ciudadano/informes-de-gestiónyoportinidadalasPQRSD</t>
  </si>
  <si>
    <t>Durante el primer cuatrimestre de la vigencia se realizaron tres (3) seguimientos al avance de la ejecución del Plan Anual de Adquisiciones.</t>
  </si>
  <si>
    <t>De manera mensual se han reportado  los "Informes de Solicitudes de Acceso a la Información , y se realizaron los informes correspondientes a diciembre 2019, enero 2020, febrero 2020 y marzo 2020 los cuales están publicados en la carpeta de calidad y en la página web de la entidad.
Carpeta de Calidad: \\10.216.160.201\calidad\8. PROCESO SERVICIO AL CIUDADANO\DOCUMENTOS DE REFERENCIA\SERVICIO AL CIUDADANO\2019\INFORME DE SOLICITUDES DE ACCESO A LA INFORMACIÓN
WEB: https://www.cajaviviendapopular.gov.co/?q=Servicio-al-ciudadano/informes-de-solicitudesdeaccesoala información</t>
  </si>
  <si>
    <t>De manera mensual se han realizado los "Informes de gestión y oportunidad de las respuestas a las PQRSD , y se realizaron los informes correspondientes para diciembre 2019, enero 2020, febrero 2020 y marzo 2020 los cuales están publicados en la carpeta de calidad y en la página web de la entidad.
Carpeta de Calidad: \\10.216.160.201\calidad\8. PROCESO SERVICIO AL CIUDADANO\DOCUMENTOS DE REFERENCIA\SERVICIO AL CIUDADANO\2019\INFORME DE GESTIÓN Y OPORTUNIDAD A LAS PQRSD
WEB: https://www.cajaviviendapopular.gov.co/?q=Servicio-al-ciudadano/informes-de-gestiónyoportinidadalasPQRSD</t>
  </si>
  <si>
    <t>Se encuentra en desarrollo el instructivo con la estrategia de divulgación sobre la Gratuidad de los Trámites y Servicios, la cual se presentará en el mes de mayo para su aprobación y publicación en la carpeta de calidad</t>
  </si>
  <si>
    <t>En la actualidad se están analizando los criterios de accesibilidad para la elaboración del informe</t>
  </si>
  <si>
    <t>Se han elaborado y  gestionado 12 informes para ser publicados los cuales se encuentran en el portal web de la Entidad y en la carpeta de calidad referentes al proceso de Servicio al Ciudadano, los cuales son los informes de asistencia por canales de atención (4), Informes de Gestión y Oportunidad a las PQRSD (4) y los informes de Solicitudes de Acceso a la Información Pública (4).</t>
  </si>
  <si>
    <t>Los oficios de solicitud de información a las diferentes entidades, no se han remitido aún, toda vez que la Secretaria Distrital del Habitat no ha realizado la priorizacion de los territorios para la vigencia 2020, con el fin de continuar con el proceso de asistencia técnica para el proceso de estructuracion de subsidios de mejoramiento de vivienda en la modalidad de habitabilidad.</t>
  </si>
  <si>
    <t>La Secretaria Distrital del Habitat no ha realizado aún la priorizacion de los territorios para la vigencia 2020, con el fin de poder continuar con la asistencia técnica para el proceso de estructuracion de subsidios de mejoramiento de vivienda en la modalidad de habitabilidad. Adicionalmente, se debe tener en cuenta las Disposiciones normativas emitidas por el Presidente de la República, mediante Decreto 417 del 17 de marzo de 2020, en el que se declara el Estado de Emergencia Económica, Social y Ecológica en todo el territorio Nacional, y las disposiciones contenidas en el Decreto nacional 457 del 22 de marzo mediante el cual se ordena el aislamiento preventivo obligatorio de todas las personas habitantes de la República de Colombia a partir del 25 de marzo hasta el 13 de abril de 2020, medida que fue ampliada el día 6 de marzo por la Presidencia de la República, hasta las 11:59 p.m. del 26 de marzo del 2020, se precisa que, esta medida nuevamente se amplió hasta mayo 11 de 2020 a las 11:59 p.m. según el Decreto 593 de 2020, debido a la emergencia sanitaria causada por el Coronavirus Covid-19. Por lo antes descrino no se ha podido dar inicio al proceso en campo, así como las campañas institucionales de prevención de la corrupción, a los funcionarios y/o contratistas de la Dirección en el que se resalte la necesidad de socializar a la comunidad frente a la gratuidad de los servicios que presta la CVP.</t>
  </si>
  <si>
    <t>La Dirección de mejoramiento de vivienda ha venido adelantando la re estructuración de los procesos realizados por asistencia técnica, debido en parte a lo anunciado en el Decreto 2106 de 2019, donde se eliminó la función de las curadurías para adelantar el trámite de reconocimiento de viviendas de interés social en barrios legalizados urbanísticamente, lo que no ha permitido el inicio de proyectos nuevos al interior del proceso. Adicionalmente, teniendo en cuenta las disposiciones normativas emitidas por el Presidente de la Republica, mediante Decreto 417 del 17 de marzo de 2020 en el que se declara el Estado de Emergencia, Social, Económica en todo el territorio Nacional, y las disposiciones contenidas en el Decreto nacional 457 del 22 de marzo mediante el cual se ordena el aislamiento preventivo obligatorio de todas las personas habitantes de la Republica de Colombia a partir del 25 de marzo hasta el 13 de abril de 2020, medida que fue ampliada el día 06 de marzo hasta el 26 de marzo; ampliada una vez más hasta el 11 de mayo por la Presidencia de la Republica, debido a la emergencia sanitaria causada por el Coronavirus COVID – 19. Por lo anteriormente mencionado, no se han podido iniciar campañas institucionales de prevención de la corrupción, a los funcionarios y/o contratistas de la Dirección en el que se resalte la necesidad de socializar a la comunidad frente a la gratuidad de los servicios que presta la CVP.</t>
  </si>
  <si>
    <t xml:space="preserve">La sensibilización no se ha realizado, pero para el trabajo virtual en la elaboración de viabilidades, la Oficina Asesora de Planeación ha establecido que los Gerentes de cada proyecto, son quienes deben enviar la solicitud para que sea aceptada, y los enlaces de proyecto solo realizaran las viabilidades enviadas a solicitud porm parte de la Jefe de la OAP, ademas se establecieron códigos de seguridad para las viabilidades generadas de cada uno de los Proyectos de Inveresión, los cuales una vez realizada la viabilidad, se envian al correo de la Jefe de la OAP, para su correspondiente firma, esto como control desde la Oficina Asesora de Planeación y validez de la viabilidad. 
para el presente corte, la actividad registra un avance del 25%. </t>
  </si>
  <si>
    <t>Primer Periodo: Teniendo en cuenta las disposiciones normativas emitidas por el Presidente de la Republica, mediante Decreto 417 del 17 de marzo de 2020 en el que se declara el Estado de Emergencia, Social, Económica en todo el territorio Nacional, y las disposiciones contenidas en el Decreto nacional 457 del 22 de marzo mediante el cual se ordena el aislamiento preventivo obligatorio de todas las personas habitantes de la Republica de Colombia a partir del 25 de marzo hasta el 13 de abril de 2020, medida que fue ampliada el día 06 de marzo hasta el 26 de marzo; ampliada una vez más hasta el 11 de mayo por la Presidencia de la Republica, debido a la emergencia sanitaria causada por el Coronavirus COVID – 19. Por lo anteriormente mencionado, no ha sido posible realizar la programacion de la primera jornada de socialización del proceso de asistencia técnica y entrega de licencias de construcción y/o actos de reconocimiento aprobados por curadurías urbanas, que estaba planeada inicialmente para realizarce en transcurso del mes de junio.</t>
  </si>
  <si>
    <r>
      <rPr>
        <b/>
        <sz val="10"/>
        <color theme="1"/>
        <rFont val="Arial"/>
        <family val="2"/>
      </rPr>
      <t>Primer Periodo:</t>
    </r>
    <r>
      <rPr>
        <sz val="10"/>
        <color theme="1"/>
        <rFont val="Arial"/>
        <family val="2"/>
      </rPr>
      <t xml:space="preserve"> A la fecha no se han realizado jornadas de socialización del proceso de asistencia técnica, entrega de licencias de construcción y/o actos de reconocimiento o eventos de participación ciudadana a través de los(as) ciudadanos(as).</t>
    </r>
  </si>
  <si>
    <r>
      <rPr>
        <b/>
        <sz val="10"/>
        <color theme="1"/>
        <rFont val="Arial"/>
        <family val="2"/>
      </rPr>
      <t>Primer Periodo:</t>
    </r>
    <r>
      <rPr>
        <sz val="10"/>
        <color theme="1"/>
        <rFont val="Arial"/>
        <family val="2"/>
      </rPr>
      <t xml:space="preserve"> A la fecha, la SDHT aún no ha realizado la priorización de las Intervenciones Integrales de Mejoramiento para la socialización de nuevos proyectos.</t>
    </r>
  </si>
  <si>
    <r>
      <rPr>
        <b/>
        <sz val="10"/>
        <color theme="1"/>
        <rFont val="Arial"/>
        <family val="2"/>
      </rPr>
      <t>Primer Periodo:</t>
    </r>
    <r>
      <rPr>
        <sz val="10"/>
        <color theme="1"/>
        <rFont val="Arial"/>
        <family val="2"/>
      </rPr>
      <t xml:space="preserve"> Al no tener aún territorios priorizados por parte de la SDHT, a la fecha no se ha realizado ninguna jornada de recoleccion de documentos de beneficiarios aspirantes al Subsidio de Mejoramiento de Vivienda.</t>
    </r>
  </si>
  <si>
    <t>Desarrollo de mesas de trabajo bimestral con el equipo para hacer seguimiento a los compromisos establecidos en el Plan de Mejoramiento de  Contraloría de Bogotá D.C.  a cargo de la DUT.</t>
  </si>
  <si>
    <t>Para el primer cuatrimestre no se realizaron eventos de rendiciòn de cuentas con los ciudadanos y la entidad</t>
  </si>
  <si>
    <t>Se reprograma para el segundo semestre de 2020</t>
  </si>
  <si>
    <t>Para el primer cuatrimestre no se han efectuado eventos de participaciòn ciudadana, solo se realizaron 7 reuniones con la comunidad para socializaciòn de requisitos para titulaciòn.</t>
  </si>
  <si>
    <t>Se realizo publicación de los acuerdos de Gestión de los gerentes publicos de la vigencia 2019.   https://www.cajaviviendapopular.gov.co/?q=Nosotros/Gestion-Humana/acuerdos-de-gesti%C3%B3n-cvp</t>
  </si>
  <si>
    <t xml:space="preserve">En el mes de abril no hubo atención de solicitudes por el  aislamiento preventivo obligatorio. </t>
  </si>
  <si>
    <t>Se identificaron los Gestores de Integridad que se nombraron por acto administrativo para la vigencia 2020, el día 21 de febrero de 2020 a través de acta No. 01 se identificaron a los gestores de integridad  activos a la fecha con el fin de dar cumplimiento a un requerimiento recibido por la Alcaldía Mayor de Bogotá el día 10 de febrero y de esta manera dar cumplimiento a esta actividad. De esta manera al 21 de febrero de 2020 la entidad contaba con treinta (30) Gestores de Integridad.</t>
  </si>
  <si>
    <t>No se han podido desarrollar las actividades que se tenían programadas debido a las medidas de aislamiento preventivo obligatorio, para lo cual desde el día  7 de mayo de 2020 con la contratista de la Oficina Asesora de Comunicaciones Vanesa Acosta, se viene organizando la contextualización de cada uno de los valores a través de correo electrónico institucional con las nuevas piezas allegadas por la Alcaldía Mayor de Bogotá, se requiere modificar la fecha de finalización de esta actividad para el 30 de Junio de 2020</t>
  </si>
  <si>
    <t xml:space="preserve">En el mes de enero se realizó pieza gráfica en la cual se socializó la versión preliminar del Mapa de Risgos - Plan Anticorrupción y Atención al Ciudadano vigencia 2020, dicha socialización se realizó a través de la página web, redes sociales y canales internos de la entidad. </t>
  </si>
  <si>
    <t>Se realizó diseño del cronograma de publicación, el cual contiene los tiempos de publicación, fechas y responsables para el cumplimiento de requisitos legales relacionado con publicaciones, dicho cronograma se encuentra publicado en la página web de la entidad en la siguiente ruta: https://www.cajaviviendapopular.gov.co/sites/default/files/BORRADOR%20CRONOGRAMA%20DE%20PUBLICACI%C3%93N%20DE%20INFORMACI%C3%93N%20DE%20LA%20P%C3%81GINA%20WEB%20DE%20LA%20CAJA%20DE%20LA%20VIVIENDA%20POPULAR%202020.xlsx</t>
  </si>
  <si>
    <t xml:space="preserve">Se tiene como avance de la Estrategia de Rendición de Cuentas, un borrador del documEtno, el cual será puesto a consideración de quienes intervienen, para ser socializado con todos los niveles de la entidad, una vez se cuente con la versión final, codificada y publicada en la carpeta de calidad y en la página web de la Caja de la Vivienda Popular. 
Una vez se tenga el documento final , se hará parte el cronograma para generar el seguimiento. 
El seguimiento a la Estrategia de Rendición de Cuentas formulada en la vigencia de 2020 lo realiza la Oficina Asesora de Planeación de acuerdo a las fechas estipuladas dentro de periodos trimestrales. Comunicaciones pública dentro de los 10 primeros días en el momento que la Oficina Asesora de Planeación suministra el seguimiento.
</t>
  </si>
  <si>
    <r>
      <rPr>
        <b/>
        <sz val="10"/>
        <color theme="1"/>
        <rFont val="Arial"/>
        <family val="2"/>
      </rPr>
      <t>Oficina Asesora de Comunicaciones</t>
    </r>
    <r>
      <rPr>
        <sz val="10"/>
        <color theme="1"/>
        <rFont val="Arial"/>
        <family val="2"/>
      </rPr>
      <t xml:space="preserve">
Se revisará la estructura de la Matriz de Transparencia y acceso a la información pública. 
Proxima mesa virtual de trabajo.</t>
    </r>
  </si>
  <si>
    <r>
      <t xml:space="preserve">Explicación del Decreto 092 sobre el </t>
    </r>
    <r>
      <rPr>
        <b/>
        <sz val="10"/>
        <rFont val="Arial"/>
        <family val="2"/>
      </rPr>
      <t xml:space="preserve">Aislamiento Obligatorio </t>
    </r>
    <r>
      <rPr>
        <sz val="10"/>
        <rFont val="Arial"/>
        <family val="2"/>
      </rPr>
      <t>en Lengua de Señas
Publicado en el Home - Página de inicio de la página web https://www.cajaviviendapopular.gov.co/</t>
    </r>
  </si>
  <si>
    <r>
      <t xml:space="preserve">La actividad con corte a 30 de abril 2020, se encuentra en elaboración  del  Formato Protocolo de Entrenamiento, en el mes de mayo se oficializara y publicara de acuerdo al procedimiento para tal fin, en este orden la actividad se cumplirá con la fecha estipulada para su ejecución.
</t>
    </r>
    <r>
      <rPr>
        <b/>
        <sz val="9"/>
        <rFont val="Arial"/>
        <family val="2"/>
      </rPr>
      <t>Para este corte se cuenta con un avance del 25%</t>
    </r>
  </si>
  <si>
    <r>
      <t>Para el seguimiento con corte a 30 de abril 2020, se han realizado las reuniones programas para tal fin, ejecutándose 1 reunión al mes: la reunión del mes de marzo fue realizada el 05/03/2020 y la de abril el 22/04/2020 de manera virtual. Se continua con la programación mensual de las reuniones. Se adjunta evidencia de las reuniones realizadas.
Teniendo en cuenta que son 11 reuniones programas en el año, ya se ha cumplido con 2 para un</t>
    </r>
    <r>
      <rPr>
        <b/>
        <sz val="9"/>
        <rFont val="Arial"/>
        <family val="2"/>
      </rPr>
      <t xml:space="preserve"> porcentaje de cumplimiento del 25%</t>
    </r>
  </si>
  <si>
    <r>
      <t xml:space="preserve">La actividad con corte a 30 de abril 2020 se encuentra en elaboración del Formato Protocolo de Entrenamiento, en el cual se tendrá en cuenta las actividades del Secretario del Comité de Conciliaciones.
En el mes de mayo se oficializará y publicará de acuerdo con el procedimiento para tal fin, en este orden la actividad se cumplirá con la fecha estipulada para su ejecución.
</t>
    </r>
    <r>
      <rPr>
        <b/>
        <sz val="9"/>
        <rFont val="Arial"/>
        <family val="2"/>
      </rPr>
      <t>Para este corte se cuenta con un avance del 25%</t>
    </r>
  </si>
  <si>
    <r>
      <t xml:space="preserve">Para el seguimiento con corte a 30 de abril 2020, se han realizado las reuniones programas para tal fin, ejecutándose 1 reunión al mes: la reunión del mes de marzo fue realizada el 05/03/2020 y la de abril el 22/04/2020 de manera virtual. Se continua con la programación mensual de las reuniones. Se adjunta evidencia de las reuniones realizadas.
Teniendo en cuenta que son 11 reuniones programas en el año, ya se ha cumplido con 2 </t>
    </r>
    <r>
      <rPr>
        <b/>
        <sz val="9"/>
        <rFont val="Arial"/>
        <family val="2"/>
      </rPr>
      <t>para un porcentaje de cumplimiento del 25%</t>
    </r>
  </si>
  <si>
    <r>
      <t xml:space="preserve">Se realizó reunión el dia 22 de enero para iniciar la gestión de modificación del procedimiento de Reubicación Definitiva, pero aún no se ha realizado la modificación. Y no se ha iniciado la modificación de los otros procedimientos. Correo electrónico del 16-04-2020. Adicionalmente, Se realizó la modificación del formato REAS-Ft-103 FORMATO PARA PRESTAMO Y DEVOLUCIÓN DE EXPEDIENTES. Correo enviado el 22-04-2020. 
</t>
    </r>
    <r>
      <rPr>
        <b/>
        <sz val="9"/>
        <rFont val="Arial"/>
        <family val="2"/>
      </rPr>
      <t>Avance: 6%</t>
    </r>
  </si>
  <si>
    <r>
      <t xml:space="preserve">Todavía no se registran avances en esta acción.
</t>
    </r>
    <r>
      <rPr>
        <b/>
        <sz val="9"/>
        <rFont val="Arial"/>
        <family val="2"/>
      </rPr>
      <t>Avance: 0%</t>
    </r>
  </si>
  <si>
    <r>
      <t xml:space="preserve">Se realizó la revisión de 15 expedientes los cuales se encuentran actualizados en el GIS
2018-CP19-16530, 2018-CP19-16728, 2018-CP19-16330, 2018-CP19-16429, 2018-CP19-16878, 2018-CP19-16282, 2018-CP19-16501, 2018-CP19-16499, 2018-CP19-16485, 2018-CP19-16404, 2018-CP19-16383, 2018-CP19-16322, 2018-CP19-16318, 2018-CP19-16327, 2018-CP19-16556. Se evidencia el informe generado del GIS.
</t>
    </r>
    <r>
      <rPr>
        <b/>
        <sz val="9"/>
        <rFont val="Arial"/>
        <family val="2"/>
      </rPr>
      <t>Avance 27%</t>
    </r>
  </si>
  <si>
    <r>
      <t xml:space="preserve">Dadas las circunstancias laborales que actualmente se presentan en Colombia, no se han podido realizado mesas de trabajo. 
</t>
    </r>
    <r>
      <rPr>
        <b/>
        <sz val="9"/>
        <rFont val="Arial"/>
        <family val="2"/>
      </rPr>
      <t xml:space="preserve">
Avance: 0%</t>
    </r>
  </si>
  <si>
    <r>
      <t xml:space="preserve">Se realizó la verificación de 15 expedientes de los cuales todos tienen selección de vivienda.
2017-Q03-14938,  2017-04-14930, 2017-04-14932, 2017-Q23-14943, 2017-19-14969, 2017-19-14967, 2017-19-14965, 2017-19-14963, 2017-Q09-14972, 2017-19-14959, 2017-19-14968, 2017-19-14964, 2017-19-14952, 2017-19-14958, 2017-19-14955.
Se anexa base de selección de vivienda e imágenes del GIS.
</t>
    </r>
    <r>
      <rPr>
        <b/>
        <sz val="9"/>
        <rFont val="Arial"/>
        <family val="2"/>
      </rPr>
      <t>Avance: 27%</t>
    </r>
  </si>
  <si>
    <r>
      <t xml:space="preserve">Todavía no se registran avances en esta acción .
</t>
    </r>
    <r>
      <rPr>
        <b/>
        <sz val="9"/>
        <rFont val="Arial"/>
        <family val="2"/>
      </rPr>
      <t>Avance: 0%</t>
    </r>
  </si>
  <si>
    <t>Según el indicador y con la fecha de finalización actual de la acción, el avance se representa en un 75% (ccorespondiente a 3 seguimientos realizados de 4 programados) para el producto " Un Plan de contigencia con seguimiento". Sobre los avances, se identifican 3 seguimientos realizados a la planificación de la inversión por el tipo de gasto de infraestructura, y se encuentran soportados en actas y/o registros de reunión:
1. Registro de reunión del 5 de marzo de 2020
2. Acta de reunión del 12 de marzo de 2020
3. Acta de reunión del 2 de abril de 2020
La Dirección de Mejoramiento de Barrios, proyectó el plan de contingencia representando la gestión realizada sobre los recursos de infraestructura disponibles hasta el 31 de mayo de 2020, debido al cierre del rubro presupuestal del plan de desarrollo vigente, previo al período de armonización al nuevo plan de desarrollo distrital. 
Debido al riesgo de salud pública presente en el país (COVD -19), el modelo y la capacidad operacional de la Dirección, se encuentra afectada de manera directa, limitando la continuidad de la actuación en los territorios y presentando mayores tiempos en los trámites de la comunicación, procesos y procedimientos internos. 
En el seguimiento realizado al 2 de abril 2020, se identificó la reprogramación de las acciones y estrategias en el plan de contingencia, y el análisis de las afectaciones presentes en cada riesgo, estratégico, financiero y operativo. Como soporte se identifican 2 documentos en excel del plan de contingencia inicial y el reprogramado a la fecha.
Al 31 de abril 2020, la DMB considera la necesidad de plantear un Nuevo plan de contingencia para ser ejecutado durante el segundo semestre de la vigencia, una vez se desarrolle la armonización al nuevo plan de desarrollo distrital. Por consiguiente se solicitará modificación de la actividad antes de su fecha de finalización para la posterior aprobación en el próximo comité de MIPG  que sea convocado en la Entidad.</t>
  </si>
  <si>
    <t xml:space="preserve">Frente al riesgo estratégico "Afectación en la programación de las magnitudes de las metas en cada vigencia, con los recursos disponibles de Infraestructura en el Proyecto de Inversión 208 Mejoramiento de Barrios" se realiza la siguiente observación: Del presupuesto disponible para el primer semestre de la vigencia fiscal, se realizó la suspensión del valor de 2044 millones, según circular No. 01 de 2020, emitida por la SDH,  los cuales van hacer ejecutados en el segundo semestre (CDPS emitidos). Se cedieron los recursos por valor de 1500 millones para la atención de la emergencia del Covid 19, según circular No. 007 de 2020 emitida por DDP. Dichas acciones fueron efecutadas como correctivas frente a la situación actual.
En cuanto a las actividades formuladas por el riesgo, según el indicador el avance es igual a 0; y por consiguiente sustentamos que, debido a la transición administrativa de la gerencia y direccionamiento del proyecto de inversión 208 mejoramiento de barrios, se requirió de una gestión más fuerte en la emisión de reportes de cierres de acciones, de estados del presupuesto, de los planes de seguimiento y control vigentes, de actas de entrega y recepción del cargo de gerencia pública en la Dirección.
No obstante, al corte de cierre del presente seguimiento, se identifica un avance inicial en la actualización del procedimiento de "Estudios de Previabilidad" en la versión 7, y en la proyección inicial de un Instructivo "Desarrollo de la comunicación, gestión y coordinación interinstitucional efectiva con las partes interesadas del sector", el cual se logrará publicar en la carpeta de calidad durante los mes de mayo y junio de 2020.
La contingencia del "riesgo de salud" en el país (COVID-19),  ha generado efectos sobre el normal funcionamiento de los procesos y procedimientos, afectando de manera directa el normal funcionamiento y la operación de la Dirección.  Una vez se logre contar con todo el equipo de trabajo contratado, se desarrollará la socialización y sensibilización del procedimiento actualizado y del instructivo implementado.
En el seguimiento realizado, se puede identificar que las fechas de finalización proyectadas, representaron un período muy corto para el logro de las actividades concertadas, sin prever el cambio de gestión pública que se presentaría durante la vigencia 2020, y los tiempos que se necesitarían para establecer la nueva administración. </t>
  </si>
  <si>
    <t>Esta actividad según el indicador formulado, presenta un avance para obtener el producto final. La Dirección de Mejoramiento de Barrios,  dirigió el comunicado con CORDIS No.2020EE3127 del día  11 de marzo 2020, con el asunto "Solicitud priorización de la zona de intervención para continuar con la planeación de los recursos de inversión disponibles en 2020", a la Subdirección de Mejoramiento de Barrios de la Secretaría Distrital del Häbitat.
Desde la última semana de marzo de 2020, se han desarrollado de manera conjunta entre la cabeza del sector y la entidad ejecutora, las instancias definidas como mesas estructurantes del "Plan Terrazas", con el fin de obtener la documentación de la política a implementar.</t>
  </si>
  <si>
    <r>
      <rPr>
        <b/>
        <sz val="10"/>
        <rFont val="Arial"/>
        <family val="2"/>
      </rPr>
      <t xml:space="preserve">Dirección de Mejoramiento de Barrios
</t>
    </r>
    <r>
      <rPr>
        <sz val="10"/>
        <rFont val="Arial"/>
        <family val="2"/>
      </rPr>
      <t xml:space="preserve">No obstante a la fecha, se identifica un listado mediante la cual se puede constatar que fue convocada y asistida una reunión inicial para la programación de la rendición de cuentas general de la entidad, a la cual asistieron la oficina asesora de planeación, la oficina asesora de comunicaciones y el comunicador social de la Dirección de Mejoramiento de Barrios. 
</t>
    </r>
    <r>
      <rPr>
        <b/>
        <sz val="10"/>
        <rFont val="Arial"/>
        <family val="2"/>
      </rPr>
      <t xml:space="preserve">Oficina Asesora de Comunciaciones
</t>
    </r>
    <r>
      <rPr>
        <sz val="10"/>
        <rFont val="Arial"/>
        <family val="2"/>
      </rPr>
      <t>No se ha podido adelantar ningún tipo de evento o escenario para la rendición de cuentas a la población beneficiada teniendo en cuenta las medidas de cuarentena dictadas por el gobierno nacional. Esperamos para el segundo semestre presentar avances.</t>
    </r>
    <r>
      <rPr>
        <b/>
        <sz val="10"/>
        <rFont val="Arial"/>
        <family val="2"/>
      </rPr>
      <t xml:space="preserve">
</t>
    </r>
  </si>
  <si>
    <t xml:space="preserve">A la fecha del seguiminento no se identifica un registro de reunión </t>
  </si>
  <si>
    <t>No se generan observaciones ni recomendaciones en el presente seguimiento.</t>
  </si>
  <si>
    <t xml:space="preserve">Para el periodo de enero a abril de 2020 mediante la definiciòn de la lìnea base  bajo la  herramienta SIMA, se establecieron  tiempos que dura cada expedientes en cada componente para un consolidado de 4.184 trazas definidas asì:  asignaciòn componente jurìdico 1.285, componente social 655, componente tècnico 738, ficha financiera 53, Fonvivienda 73, archivos definitivos 930, archivos provisional 244 y titulado 206,   de los cuales   a 103 predios se logrò la titulaciòn. </t>
  </si>
  <si>
    <t>Para el periodo de enero a abril han sido titulados 103 predios, una vez revisados por cada uno de los componentes los criterios  para poder emitir la resoluciòn.y los tiempos contemplados en la lìnea base.</t>
  </si>
  <si>
    <t>Durante el periìodo de enero a abril de 2020 se desarrollaron 2  mesas de trabajo  con el equipo de Inventario de Bienes Inmuebles de DUT y la Direcciòn de Reasentamientos  efectuadas  el 14 de enero y el 6 de marzo de 2020, la cual reposa en el Formato còdugo 208-PLA-Ft-54 en el serv.CV-11/AMVELEZ/calidad2020/abril2020</t>
  </si>
  <si>
    <t>Con la herramienta bajo la plataforma SIMA que integra y controla los tiempos del expediente en cada componente mediante los reportes diarios de alertas de tiempo se determinò en el periòdo de enero a abril 2020 que  quedaron pendientes de titular predios  por las siguientes causas: : 76 por realizar avalùos, 102 por creaciòn de expedientes, 216 por revisiòn solicitudes de cesiòn por predio, 279 por cotejar informaciòn con FONVIVIENDA, 491 por elaborar viabilidad tècnica, 210 por elaborar viabilidad jurìdica, 89 por publicar en prensa, 102 por elaborar resolucipon de transferencia de dominio y cesiòn a tìtulo gratuito, 102 por notificar resoluciòn y 102 por registrar la resoluciòn ante la ORIP. Estas demoras atienden a situaciones normales del proceso de titulaciòn, como consecuciòn de la informaciòn y efectuar procesos demorados en cada uno de los componentes.</t>
  </si>
  <si>
    <r>
      <t xml:space="preserve">
La actualización del procedimiento 208-SC-Pr-06 GESTION DE SERVICIO AL CIUDADANO, que incluya la actividad de solicitar a las áreas pertinentes, la información de modificación de trámites y servicios, se llevará a caboa mas tardar en el mes de Junio de 2020. 
</t>
    </r>
    <r>
      <rPr>
        <b/>
        <sz val="9"/>
        <color theme="1"/>
        <rFont val="Arial"/>
        <family val="2"/>
      </rPr>
      <t>Con corte al primer cuatrimestre se tiene una ejecución del 0%</t>
    </r>
  </si>
  <si>
    <r>
      <t xml:space="preserve">En la gestión del riesgo, el avance, es la definición de la estrategia de Lenguaje Claro de sensibilización del personal del proceso de Servicio al Ciudadano, para que se ofrezca a los ciudadanos, información en lenguaje sencillo y comprensible, de conformidad con el formato de registro de reunión del 29-04-2020. En dicha reunión se definieron los componentes de la estrategia. Se aclara que el producto final de la actividad de control, estrategia de Lenguaje Claro, se entregará en un informe de implementación de la misma con corte a 31-12-2020, teniendo en cuenta que la misma se desarrollará a lo largo de la vigencia 2020. También se agrega que, como parte de la estrategia, se impartió la primera jornada de sensibilización el 29-04-2020. 
Con respecto al soporte de la actividad (Quejas recibidas relacionadas con la no utilización de lenguaje claro e incluyente), como lo recomendó la Oficina Asesora de Planeación, se validará este campo para el próximo corte. 
</t>
    </r>
    <r>
      <rPr>
        <b/>
        <sz val="9"/>
        <color theme="1"/>
        <rFont val="Arial"/>
        <family val="2"/>
      </rPr>
      <t>Con corte al primer cuatrimestre se tiene una ejecución del 16,6%</t>
    </r>
  </si>
  <si>
    <r>
      <t xml:space="preserve">
Se aplazo la socialización programada para el mes abril a los referentes de contratación sobre la documentación relacionada en el formato 208-DGC-FT-84 Acta radicación documentos pago a proveedores - persona jurídica, por motivos de la actual situación de emergencia de salud pública generada por el virus COVID-19 a nivel nacional.
</t>
    </r>
    <r>
      <rPr>
        <b/>
        <sz val="9"/>
        <rFont val="Arial"/>
        <family val="2"/>
      </rPr>
      <t>Con corte al primer cuatrimestre se tiene una ejecución del 0%</t>
    </r>
  </si>
  <si>
    <r>
      <t xml:space="preserve">
Se realizo el día 14 de Enero de 2020, socialización con los referentes contractuales de las diferentes áreas de la Entidad que desarrollan procesos de contratación, la actualización y cambio de nombre de los formatos de Documento Complementario de Proyecto de pliego y Documento Complementario de pliego de condiciones, de conformidad con lo indicado por los diferentes capacitadores de Colombia Compra Eficiente y las guías de Creación de los Diferentes procesos de selección, los cuales fueron actualizados en el mes de diciembre de 2019. 
</t>
    </r>
    <r>
      <rPr>
        <b/>
        <sz val="9"/>
        <rFont val="Arial"/>
        <family val="2"/>
      </rPr>
      <t>Con corte al primer cuatrimestre se tiene una ejecución del 100%</t>
    </r>
  </si>
  <si>
    <r>
      <t xml:space="preserve">
Se realizo el día 17 de Enero de 2020, socialización con los referentes contractuales de cada una de las áreas de la entidad, el cambio de los formatos de solicitud de ausencia de personal, la certificación de ausencia de personal, adopción del formato de justificación de objeto iguales y de autorización de objetos iguales, inclusión del formato de bienes y rentas y conflicto de intereses los cuales deben ser adjuntados en el mismo orden en que se incluye el formato de bienes y rentas del SIDEAP. 
</t>
    </r>
    <r>
      <rPr>
        <b/>
        <sz val="9"/>
        <rFont val="Arial"/>
        <family val="2"/>
      </rPr>
      <t>Con corte al primer cuatrimestre se tiene una ejecución del 100%</t>
    </r>
  </si>
  <si>
    <r>
      <t xml:space="preserve">
Durante el presente periodo no se realizo la socialización a  los profesionales sobre la violación de la reserva legal, por motivos de la actual situación de emergencia de salud pública generada por el virus COVID-19 a nivel nacional.
</t>
    </r>
    <r>
      <rPr>
        <b/>
        <sz val="9"/>
        <rFont val="Arial"/>
        <family val="2"/>
      </rPr>
      <t>Con corte al primer cuatrimestre se tiene una ejecución del 0%</t>
    </r>
  </si>
  <si>
    <r>
      <t xml:space="preserve">Se realizo solicitud a la Oficina Asesora de Planeación la actualización del procedimiento 208-CID-Pr-01 Control Interno Disciplinario en el cual se incluyo la actividad:  verificar el número de procesos disciplinarios en curso y estado actual en el cual se encuentran.
El documento se encuentra en revisión de acuerdo con las observaciones realizadas por la Oficicna Asesora de Planeación, una vez se subsanen, el documento proecedera a ser publicado y socializado en la carpeta de calidad y página web.
</t>
    </r>
    <r>
      <rPr>
        <b/>
        <sz val="9"/>
        <rFont val="Arial"/>
        <family val="2"/>
      </rPr>
      <t>Con corte al primer cuatrimestre se tiene una ejecución del 33%</t>
    </r>
  </si>
  <si>
    <r>
      <rPr>
        <b/>
        <sz val="9"/>
        <rFont val="Arial"/>
        <family val="2"/>
      </rPr>
      <t xml:space="preserve">
</t>
    </r>
    <r>
      <rPr>
        <sz val="9"/>
        <rFont val="Arial"/>
        <family val="2"/>
      </rPr>
      <t xml:space="preserve">A continuación se registran las siguientes observacones:  Se logrará iniciar el desarrollo de la presente actividad,  una vez se encuentre conformado el equipo de trabajo de la Dirección de Mejoramiento de Barrios en la administración actual.
El documentar en el procedimiento de supervisión de contratos una actividad referente a ejercer el seguimiento y control a la ejecución y giro de las reservas presupuestales, hasta los saldos conformados en  pasivos exigibles con una periodicidad mensual, fortaleciendo la actividad ya creada de seguimiento y control contractual, presentará un avance en la publicación del procedimiento, la socialización  y sensibilización durante el segundo semestre de la vigencia.
</t>
    </r>
    <r>
      <rPr>
        <b/>
        <sz val="9"/>
        <rFont val="Arial"/>
        <family val="2"/>
      </rPr>
      <t xml:space="preserve">La presente actividad, según el indicador presenta un avance del 0%. 
</t>
    </r>
  </si>
  <si>
    <r>
      <t xml:space="preserve">Las presentes actividades se encuentran enfocadas a la importancia de socializar y sensibilizar con el equipo de trabajo de la DMB y con los contratistas de consultoría, obra e interventoría el procedimiento de "supervisión de contratos".
Debido al riesgo de salud pública presente en el país (COVD -19), el modelo y la capacidad operacional de la Dirección, se encuentran afectados de manera directa, limitando la continuidad de la actuación en los territorios y presentando mayores tiempos en los trámites de la comunicación, procesos y procedimientos internos.  Además se encuentran suspendidos los contratos de obra e interventoría vigentes, como medida correctiva implementada ante la emergencia presente.
Una vez el equipo de trabajo de la Dirección de mejoramiento de barrios se encuentre conformado en su totalidad por cada componente de planeación, administrativo, financiero, jurídico, técnico, SST-MA y social, se iniciará a desarrollar un plan de capacitaciones que incluye la programación del cumplimiento de cada una de las tres actividades relacionadas con socializar y sensibilizar  los siguientes temas :  
-la implementación de los puntos de control durante la supervisión de productos y servicios que son suministrados de manera externa,
-la implementación de la metodología para el registro de un "Plan de inspección y control ejercido en las modificaciones de los diseños durante la construcción de las obras,
-y  en la implementación eficiente de los comités de seguimiento y control semanal, y del debido registro de las visitas de Inspección "In Situ" en la ejecución de las obras entre la interventoría, el constructor o consultor y la supervisión de la DMB.
</t>
    </r>
    <r>
      <rPr>
        <b/>
        <sz val="9"/>
        <color theme="1"/>
        <rFont val="Arial"/>
        <family val="2"/>
      </rPr>
      <t xml:space="preserve">La presente actividad, según el indicador presenta un avance del 0%. </t>
    </r>
  </si>
  <si>
    <r>
      <t xml:space="preserve">Una vez el equipo de trabajo de la Dirección de mejoramiento de barrios se encuentre conformado en su totalidad por cada componente de planeación, administrativo, financiero, jurídico, técnico, SST-MA y social, se iniciará a desarrollar un plan de capacitaciones que incluye la programación del cumplimiento de cada una de las tres actividades relacionadas con socializar y sensibilizar  los siguientes temas :  
-Actividades y formatos establecidos en el procedimiento de Supervisión de contratos y en el ejercicio de un supervisión eficiente,
-y  en la implementación del formato "Informes de Supervisión"  establecido desde la Dirección de Gestión Corporativa y CID, en el ejercicio del seguimiento y control contractual de los contratos vigentes.
Debido al riesgo de salud pública presente en el país (COVD -19), el modelo y la capacidad operacional de la Dirección, se encuentra afectada de manera directa, limitando la continuidad de la actuación en los territorios y presentando mayores tiempos en los trámites de la comunicación, procesos y procedimientos internos.  Además se encuentran suspendidos los contratos de obra e interventoría vigentes, como medida correctiva implementada ante la emergencia presente.
En el seguimiento realizado, se puede identificar que una de las fechas de finalización proyectadas, representaron un período muy corto para el logro de las actividades concertadas, sin prever el cambio de gestión pública que se presentaría durante la vigencia 2020, y los tiempos que se necesitarían para establecer la nueva administración. 
</t>
    </r>
    <r>
      <rPr>
        <b/>
        <sz val="9"/>
        <color theme="1"/>
        <rFont val="Arial"/>
        <family val="2"/>
      </rPr>
      <t>En las actividades formuladas por el riesgo de corrupción, se identifica un avance según el indicador del 0%.</t>
    </r>
  </si>
  <si>
    <t>Esta acción se vió  afectada debido al aislamiento preventivo obligatorio, se esta adelantando el documento borrador para crear el Manual de uso, se debe reprogramar la fecha de finalización para el 30 de Junio de 2020.</t>
  </si>
  <si>
    <t>Esta acción esta en proceso y se vió afectada por el aislamiento obligatorio por el COVID-19, no se pudo realizar inspecciones.</t>
  </si>
  <si>
    <t xml:space="preserve">Esta acción se vió afectada debido al aislamiento preventivo obligatorio, se debe revisar  y analizar la jornada de sensibilización virtual o presencial para cumplir con la fecha de finalización.  </t>
  </si>
  <si>
    <t>Esta acción esta en proceso y se vió afectada por el  aislamiento preventivo obligatorio</t>
  </si>
  <si>
    <t>Esta acción esta en proceso y se vió afectada por el aislamiento preventivo obligatorio</t>
  </si>
  <si>
    <t>Se realizó borrador del documento el cual se  debe verificar por la Subdirección , esta acción se  vió afectada por el  aislamiento preventivo obligatorio, se reprograma su fecha de finalización para el 30 de Junio de 2020.</t>
  </si>
  <si>
    <t>Esta actividad inicia en el mes de Agosto de 2020.</t>
  </si>
  <si>
    <t xml:space="preserve">Esta acción se vió  afectada debido al  aislamiento preventivo obligatorio, se debe revisar y analizar  jornada de sensibilización virtual o presencial para cumplir con la fecha de finalización.  </t>
  </si>
  <si>
    <t xml:space="preserve">La acción se vió afectada por el  aislamiento preventivo obligatorio que opera desde finales de marzo, toda vez que las actividades planeadas por cronograma requieren presencialidad. </t>
  </si>
  <si>
    <r>
      <t xml:space="preserve">No se ha realizado la modificación del instructivo. 
</t>
    </r>
    <r>
      <rPr>
        <b/>
        <sz val="9"/>
        <rFont val="Arial"/>
        <family val="2"/>
      </rPr>
      <t xml:space="preserve">
La Acción inicia en junio de 2020.</t>
    </r>
  </si>
  <si>
    <r>
      <t xml:space="preserve">El día 21 de febrero, la Dirección de Mejoramiento de Vivienda, solicito mediante memorando 2020IE2994 la modificación del procedimiento 208-MV-Pr-06 Estructuración de Proyectos Subsidio Distrital Mejoramiento de Vivienda, donde se realiza la incorporación de la actividad de envío de oficios a las diferentes entidades, de las que se requiere información para el desarrollo del proceso, solicitando las bases de datos actualizadas para realizar los cruces de información.
</t>
    </r>
    <r>
      <rPr>
        <b/>
        <sz val="9"/>
        <color theme="1"/>
        <rFont val="Arial"/>
        <family val="2"/>
      </rPr>
      <t xml:space="preserve">Para el presente corte, la actividad registra un avance del 50%. </t>
    </r>
  </si>
  <si>
    <r>
      <t xml:space="preserve">Para la vigencia 2020 se desarrollo un sistema de alertas tempranas donde contempla el presupuesto de la vigencia, giros, Plan Anual Mensualizado de Caja (PAC), Reservas Presupuestales y pasivos exigibles. Este sistema de alertas contiene las programaciones y ejecuciones de manera mensual y a su vez se pretende desarrollar un informe de seguimiento con frecuencia semanal. 
</t>
    </r>
    <r>
      <rPr>
        <b/>
        <sz val="9"/>
        <rFont val="Arial"/>
        <family val="2"/>
      </rPr>
      <t>Con corte al primer cuatrimestre se tiene una ejecución del 33%</t>
    </r>
  </si>
  <si>
    <r>
      <t xml:space="preserve">En el proceso de la revisión selectiva de los hechos economicos en el primer cuatrimestre de 2020 , se ha revisado de manera fisica y con una frecuencia mensual la información contable y financiera. De manera alterna se ha ido trabajando en la actualización del Procedimiento 208-SFIN-Pr-10 RECONOCIMIENTO, MEDICIÓN POSTERIOR Y REVELACIÓN DE LOS HECHOS ECONÓMICOS con el objetivo de afinar actividades y politicas de operación que contribuyan a la confiabilidad de la información registrada en los sistemas de información. A la fecha de 30 de abril </t>
    </r>
    <r>
      <rPr>
        <b/>
        <sz val="9"/>
        <rFont val="Arial"/>
        <family val="2"/>
      </rPr>
      <t xml:space="preserve">se cuenta con una ejecución del 33% </t>
    </r>
  </si>
  <si>
    <r>
      <t xml:space="preserve">En el primer cuatrimestre de la vigencia 2020, se ha ido trabajando de manera conjunta con el equipo de Tesorería de la Entidad, en la actualización del instructivo 208-SFIN-In-03 PROT. SEGURIDAD TESORERIA DE LA CVP y articulado con el procedimiento 208 SFIN-Pr-11 OPERACIONES DE TESORERIA V3 y la Directiva 003 de 2013. 
</t>
    </r>
    <r>
      <rPr>
        <b/>
        <sz val="9"/>
        <rFont val="Arial"/>
        <family val="2"/>
      </rPr>
      <t>Con corte a 30 de abril de 2020 se cuenta con una ejecución del 20%</t>
    </r>
  </si>
  <si>
    <r>
      <t xml:space="preserve">La Caja de la Vivienda Popular para el control y manejo de los recursos,  a la fecha tiene cuentas bancarias en 5 entidades financieras con Banco de Bogotá, BBVA, Davivienda, Bancolombia y Av Villas. Para garantizar que las rentabilidades de los recursos sean optimas,  la Secretaria de Hacienda Distrital emite unos reportes donde se establecen los rankings de cupos de inversion donde se denotan las zonas de riesgos y los limites de concentración de los recursos. Bajo esta premisa en el primer cuatrimestre se observa que 4 bancos con los que cuenta la CVP, se encuentran dentro de los 10 primeros lugares del ranking así:  Banco de Bogotá (1 Puesto), Bancolombia (4 puesto), BBVA (7 puesto), Davivienda (10 puesto), y AV Villas (13 puesto). En conclusión 4 de las 5 entidades financieras se encuentran con un puntaje superior a 80 puntos lo que garantiza la rentabilidad durante la vigencia 2020. Por otra parte se estan recopilando los actos administrativos y la normatividad vigente para la elaboración del procedimiento de apertura y cierre de cuentas bancarias.  
</t>
    </r>
    <r>
      <rPr>
        <b/>
        <sz val="9"/>
        <rFont val="Arial"/>
        <family val="2"/>
      </rPr>
      <t>Con corte a 30 de abril de 2020 se cuenta con una ejecución del 33%</t>
    </r>
  </si>
  <si>
    <r>
      <t xml:space="preserve">Durante el cuatrimestral de la vigencia, se realizarón las siguientes actividades:
1. Mantenimiento preventivo de los telefonos bajo el CTO 734-2019
2. Mantenimiento preventivo de los equipos de computo propios marca DELL bajo el CTO 433-2018
3. Mantenimiento preventivo de los equipos de portatiles propios de la CVP bajo CTO 474-2018
4. Se adjunta los casos reportados en el mes de febrero 2020 entre el 1 al 25 del mes en mencion
5. Se adjunta el correo donde se relaciona los incidentes y solicitudes asignados al equipo de sistemas de informacion
Para el mes de marzo, se encontraba en ejecución el mantenimiento preventivo de los equipos de alquiler bajo el contrato: 5562019 por la empresa necsoft, pero fueron suspendidos por la alerta sanitaria.
Los contratos se encuentran publicados en la carpeta de contratacion.
</t>
    </r>
    <r>
      <rPr>
        <b/>
        <sz val="9"/>
        <rFont val="Arial"/>
        <family val="2"/>
      </rPr>
      <t>Con corte al primer cuatrimestre se tiene una ejecución del 33%</t>
    </r>
  </si>
  <si>
    <r>
      <t xml:space="preserve">El procedimiento de gestión de incidentes y requerimientos se encuentra en proceso de elaboración, el flujograma de incidentes y requerimientos están desarrollados en un 70% en su contenido y estructura del mismo.
El procedimiento de lo anterior se encuentra en la unidad de documentos del usuario responsable del procedimiento.
</t>
    </r>
    <r>
      <rPr>
        <b/>
        <sz val="9"/>
        <rFont val="Arial"/>
        <family val="2"/>
      </rPr>
      <t>Con corte al primer cuatrimestre se tiene una ejecución del 33%</t>
    </r>
  </si>
  <si>
    <r>
      <t xml:space="preserve">La socialización se realizó el día 27 de febrero del 2020 al equipo de la Oficina TIC donde se mostró el normograma de la oficina TIC y se indicó que todo documento que fuera realizado y/o actualizado como parte de la gestión y operación del proceso de TIC y que fuera para publicar en la carpeta de calidad, debería enviarse con anticipación al profesional encargado de la Política de Gobierno Digital para la revisión correspondiente del Marco Normativo si este aplica.
El acta de lo anterior se encuentra archivada en el archivo de gestión de la Oficina TIC.
</t>
    </r>
    <r>
      <rPr>
        <b/>
        <sz val="9"/>
        <rFont val="Arial"/>
        <family val="2"/>
      </rPr>
      <t>Con corte al primer cuatrimestre se tiene una ejecución del 33%</t>
    </r>
    <r>
      <rPr>
        <sz val="9"/>
        <rFont val="Arial"/>
        <family val="2"/>
      </rPr>
      <t xml:space="preserve">
</t>
    </r>
  </si>
  <si>
    <r>
      <t xml:space="preserve">Durante el cuatrimestral de la vigencia, se enviaron correos electrónicos a la Oficina Asesora de Comunicaciones con recomendaciones en seguridad de la información para que fueran socializados en piezas informativas al interior de la entidad con los siguientes temas:
1. Robo de información del Ministerio de salud
2.  Pérdida de control y el acceso a la plataforma de mensajería de whassap
3. Aplicaciones para videoconferencias
Las piezas informativas de lo anterior se encuentran en el correo de comunicaciones.
</t>
    </r>
    <r>
      <rPr>
        <b/>
        <sz val="9"/>
        <rFont val="Arial"/>
        <family val="2"/>
      </rPr>
      <t>Con corte al primer cuatrimestre se tiene una ejecución del 33%</t>
    </r>
  </si>
  <si>
    <t>Se ha mantenido disponible la infraestructura tecnológica, realizando actividades de mantenimiento a la misma que es utilizada por la oficina de comunicaciones para cumplir con sus funciones dentro de la entidad.</t>
  </si>
  <si>
    <t>Página web</t>
  </si>
  <si>
    <t>Solicitudes realizadas por correo electrónico y datos abiertos publicados en https://datosabiertos.bogota.gov.co/</t>
  </si>
  <si>
    <t>Durante el mes de  marzo y abril se realizaron las siguientes actividades: 
Se realizó la publicación en el portal de datos abiertos la siguiente información, solicitud realizada por la Dirección de Urbanizaciones y Titulación:
- GeoPackage (.gpkg)
- Geo Java Script Object Notation (GeoJSON)
- Shapefile (SHP)
- KMZ
Publicación del set de datos abiertos para las coberturas catastrales de las Dependencias Misionales de la entidad</t>
  </si>
  <si>
    <t>Se realizó la valoración de los activos de información en cuanto a los componentes de seguridad y privacidad de la información (confidencialidad, integridad y disponibilidad), asi mismo se valoraron los componentes.</t>
  </si>
  <si>
    <t>La matriz de activos de información se encuentra en proceso de revisión por parte del líder del proceso, para después ser oficializada y socializada al interior de la entidad.
La evidencia se encuentra en la unidad de los documentos del usuario responsable de la matriz de activos de información.</t>
  </si>
  <si>
    <t>Se realizó trabajo con la Dirección de Urbanizaciones y Titulación, la proyección de requerimientos para vincular en SIMA trámites Virtuales a implementar</t>
  </si>
  <si>
    <t>Correo electrónico enviado la Dirección de Urbanizaciones y Titulación a la oficina TIC.</t>
  </si>
  <si>
    <r>
      <rPr>
        <b/>
        <sz val="10"/>
        <rFont val="Arial"/>
        <family val="2"/>
      </rPr>
      <t>Oficina Asesora de Planeación</t>
    </r>
    <r>
      <rPr>
        <sz val="10"/>
        <rFont val="Arial"/>
        <family val="2"/>
      </rPr>
      <t xml:space="preserve">
Una vez realizadas las Mesas de Trabajo con los procesos de la Entidad, se estructuró y consolidó el Mapa de Riesgos - PAAC, el cual fue socializado y publicado en la carpeta de Calidad, de igual forma se solicitó su publicación en la página web de la entidad, acorde a los plazos establecidos por la Normatividad Vigente. 
Ruta: 
https://www.cajaviviendapopular.gov.co/?q=matriz-de-riesgos-plan-anticorrupci%C3%B3n-y-atenci%C3%B3n-al-ciudadano
</t>
    </r>
    <r>
      <rPr>
        <b/>
        <sz val="10"/>
        <rFont val="Arial"/>
        <family val="2"/>
      </rPr>
      <t xml:space="preserve">Oficina de Control Interno </t>
    </r>
    <r>
      <rPr>
        <sz val="10"/>
        <rFont val="Arial"/>
        <family val="2"/>
      </rPr>
      <t xml:space="preserve">
El Mapa de Riesgos - Plan Anticorrupción y de Atención al Ciudadano 2020 se envió a la OAP mediante correo electrónico el día 24Ene2020 y también se encuentra publicado en la página web ruta: https://www.cajaviviendapopular.gov.co/?q=matriz-de-riesgos-plan-anticorrupci%C3%B3n-y-atenci%C3%B3n-al-ciudadano.
El PAAC del proceso evaluación de la gestión no ha tenido modificaciones durante el primer cuatrimestre de 2020.
</t>
    </r>
  </si>
  <si>
    <t>Se realizó sensibilización a todos los enlaces de Procesos de la Entidad. 
\\10.216.160.201\calidad\30. PRESENTACIONES E INFORMES\SISTEMA INTEGRADO DE GESTIÓN\2020</t>
  </si>
  <si>
    <t xml:space="preserve">
Jefe Oficina Asesora de Planeación
</t>
  </si>
  <si>
    <t>Con memorando 2020IE5524 del jueves 30 Abril - 2020 se hizo entrega del informe de evaluación de la audiencia pública de Rendición de Cuentas vigencia 2019</t>
  </si>
  <si>
    <t xml:space="preserve">Evaluación ITB - Indice de Transparencia </t>
  </si>
  <si>
    <t xml:space="preserve">Se revisará la estructura de la Matriz de Transparencia y acceso a la información pública. Proxima mesa virtual de trabajo.
A la fecha no se ha recibido notificación para la Evaluación ITB de la Entidad. 
</t>
  </si>
  <si>
    <t>La Oficina Asesora de Comunicaciones se basa en el Esquema de Publicación de la información, para diseñar el Cronograma que contenga tiempos de publicación, fechas y responsables para el cumplimiento de requisitos legales relacionado con publicaciones.</t>
  </si>
  <si>
    <t>CALIFICACIÓN</t>
  </si>
  <si>
    <t>Control Interno</t>
  </si>
  <si>
    <t>Procesos</t>
  </si>
  <si>
    <t>Calificación.</t>
  </si>
  <si>
    <t>Total general</t>
  </si>
  <si>
    <t>Promedio de avance de las actividades del mapa de riesgos corte al 30 de Abril de 2020</t>
  </si>
  <si>
    <t xml:space="preserve">MATRIZ DE SEGUIMIENTO AL PAAC </t>
  </si>
  <si>
    <t>Primer Seguimiento PAAC</t>
  </si>
  <si>
    <t xml:space="preserve">Componente </t>
  </si>
  <si>
    <t>Estado de Avance</t>
  </si>
  <si>
    <t xml:space="preserve">Observaciones </t>
  </si>
  <si>
    <t>3. Rendición de Cuentas</t>
  </si>
  <si>
    <t>4. Mecanismos para Mejorar la Atención al Ciudadano</t>
  </si>
  <si>
    <t>5.Mecanismos para la Transparencia y el Acceso a la Información</t>
  </si>
  <si>
    <t>6. Iniciativas Adicionales</t>
  </si>
  <si>
    <t> Total</t>
  </si>
  <si>
    <t>Corte de Seguimiento: 30 de abril de 2020</t>
  </si>
  <si>
    <t>Actividades Programadas en el PAAC 2020</t>
  </si>
  <si>
    <t>Actividades con avance en el primer cuatrimestre 2020</t>
  </si>
  <si>
    <t>1. Mapa de Riesgos</t>
  </si>
  <si>
    <t>Actividades con seguimiento</t>
  </si>
  <si>
    <t>Actividades Programadas</t>
  </si>
  <si>
    <t>Proceso</t>
  </si>
  <si>
    <t>1. Matriz de Riesgos</t>
  </si>
  <si>
    <t>2. Antitramites</t>
  </si>
  <si>
    <t>4. Atención al Ciudadano</t>
  </si>
  <si>
    <t>5. Transparencia</t>
  </si>
  <si>
    <t>7. Codigo de Integridad</t>
  </si>
  <si>
    <t>ROJO</t>
  </si>
  <si>
    <t>0 a 59%</t>
  </si>
  <si>
    <t>AMARILLO</t>
  </si>
  <si>
    <t>De 60 a 79%</t>
  </si>
  <si>
    <t>VERDE</t>
  </si>
  <si>
    <t>De 80 a 100%</t>
  </si>
  <si>
    <t>1.1 Estratégia Riesgos</t>
  </si>
  <si>
    <t>ACCIONES CON SEGUIMIENTO</t>
  </si>
  <si>
    <t xml:space="preserve">Actualizar las Matrices de Riesgos de cada proceso, donde se verifica y actualiza la identificación (incluir o excluir riesgos), identificación de controles, reevaluación de los riesgos y formulaciónde actividades de contigencia) </t>
  </si>
  <si>
    <t xml:space="preserve">Sensibilizar a los enlaces de la Caja de la Vivienda Popular sobre la Gestión del Riesgo en la entidad mediante reunión efectuada con los responsables de procesos de la Entidad. </t>
  </si>
  <si>
    <t xml:space="preserve">Una (1)  jornada de sensibilización a los enlaces de los procesos de la entidad. </t>
  </si>
  <si>
    <t>2.1 Estrategia de Racionalización de trámites</t>
  </si>
  <si>
    <t>En la estrategia de la Administración del Riesgo se evidencia que 15 de 16 actividades programadas presentan avance, mostrando un cumplimiento del 68,63%.
Cabe resaltar que 9 de 16 actividades presentan un porcentaje de avance del 100%, teniendo en cuenta que dichas actividades tienen como fecha de cumplimiento para el primer trimestre de la presente vigencia.
Adicional a esto, 6 de las 16 actividades programadas presentan un cumplimiento del 33%, ya que son actividades para ejecutar de forma trimestral, por ende cumplen satisfactoriamente para el primer seguimiento 2020.
Igualmente se cuenta con 1 actividad que no ha iniciado, ya que su fecha de cumplimiento es para el mes de octubre de 2020.</t>
  </si>
  <si>
    <t>Se evidenció que el componente "Mecanismos para Mejorar la Atención al Ciudadano" tiene 9 acciones programadas las cuales presentan avance 8 de ellas, mostrando un cumplimiento del 31,22% a nivel general, donde 8 actividades presentan avance entre el 33% y el 50% y 1 de ellas está sin iniciar, ya que es preciso realizar una sensibilización semestral a los funcionarios y contratistas sobre el manual de servicio al ciudadano, la cual se tiene programada para los primeros 5 días del mes de junio del 2020.</t>
  </si>
  <si>
    <t>7. Gestión de la Integridad</t>
  </si>
  <si>
    <t>9.Gestión Administrativa</t>
  </si>
  <si>
    <t>Rojo debajo 25</t>
  </si>
  <si>
    <t>Amarillo entre 25 y 32</t>
  </si>
  <si>
    <t>Verde por encima del 33%</t>
  </si>
  <si>
    <t>Calificación</t>
  </si>
  <si>
    <t>A nivel general se evidencia que el “Mapa de Riesgos”, correspondiente al primer cuatrimestre del año 2020, presenta un porcentaje de cumplimiento de avance del 25.52% para las actividades formuladas.
Adicionalmente 10 de los 16 procesos presentan actividades sin seguimiento debido a la situación actual que se presenta con respecto al aislamiento preventivo obligatorio, debido a la pandemia generada por el virus COVID-19, motivo por el cual se ha retrasado la ejecución de las actividades programadas a nivel institucional; igualmente teniendo en cuenta que varias actividades tienen fecha de inicio posterior a la realización del primer seguimiento 2020.</t>
  </si>
  <si>
    <t>1.1 Estrategia de la Administración del Riesgo</t>
  </si>
  <si>
    <t>Para este 1er corte</t>
  </si>
  <si>
    <t>2. Estrategia Antitrámites</t>
  </si>
  <si>
    <t>En este componente hay 1 acción programada, la cual presenta seguimiento de avance del 33%, donde el área responsable se encuentra adelantando las gestiones pertinentes con la Oficina TIC, para la configuración del aplicativo FORMULA 4GL, con el propósito de generar recibos de pago en formato PDF y así poder cumplir a cabalidad con la acción propuesta.</t>
  </si>
  <si>
    <t>En el componente de "Estrategia de Racionalización de trámites" se tienen programadas 5 actividades para la vigencia, de las cuales todas tienen fecha de finalización en el segundo semestre del año en curso, razón por la cual no se presenta seguimiento para este corte; de este modo, se genera alerta para realizar el seguimiento de la actividad 1 "Determinar el orden e inscribir ante el SUIT los trámites y/u OPAs generados", ya que su fecha de inicio es 01/02/2020, la cual no registra avance, teniendo en cuenta que para este corte debería presentar avance en el desarrollo de la misma.
En el próximo corte, se revisará el avance a cada una de las 6 actividades programadas.</t>
  </si>
  <si>
    <t>En el componente de "Rendición de Cuentas" se evidencia que 17 de las 23 acciones programadas presentan avance, mostrando un cumplimiento general en el componente del 34,00%.
Además se evidencia que 6 de las 23 actividades programadas, presentan un grado de avance de 0% debido a la contingencia del "riesgo de salud" en el país por COVID-19, lo cual ha generado efectos sobre el normal funcionamiento de los procesos y procedimientos, afectando de manera directa el normal funcionamiento y la operación de la Dirección.
Igualmente se evidencia que de las 23 acciones programadas 9 tienen un cumplimiento entre 10% y 49% y 6 actividades presentan avance mayor entre el 50% y el 90%.
Por anterior, se debe trabajar de forma incisiva en aquellas acciones que presentan un grado de avance menor al 50%, incluyendo las que no se han podido iniciar debido al aislamiento preventivo obligatorio declarado por la pandemia originada por el virus COVID-19.</t>
  </si>
  <si>
    <t>De las 29 acciones programadas en el componente "Mecanismos para la Transparencia y el Acceso a la Información" se evidenció seguimiento en 25 de ellas, mostrando un cumplimiento a nivel general de 26,03% las cuales están en un rango de cumplimiento del 10% al 50%.
Igualmente se evidencian 4 acciones que no presentan grado de avance, las cuales deben ser priorizadas lo antes posible a fin de que en el próximo seguimiento se logre demostrar avance en el cumplimiento de las actividades propuestas.</t>
  </si>
  <si>
    <t>En el componente de "Iniciativas Adicionales" se evidencia que de las 5 acciones programadas se presenta avance en 2 de ellas, con un porcentaje de cumplimiento general del 9,80%.
Se tienen 3 acciones que no presentan grado de avance, debido a que a la fecha, la SDHT aún no ha realizado la priorización de las Intervenciones Integrales de Mejoramiento para la socialización de nuevos proyectos, así como al no tener aún territorios priorizados por parte de la SDHT, a la fecha no se ha realizado ninguna jornada de recolección de documentos de beneficiarios aspirantes al Subsidio de Mejoramiento de Vivienda, lo que genera imposibilidad de iniciar con la ejecución de las actividades propuestas para el proceso de Mejoramiento de Vivienda. Además se cuenta con 1 acción del proceso de Comunicaciones que no se ha iniciado, debido al aislamiento preventivo obligatorio por el COVID-19 no se ha podido socializar a todos los niveles de la Caja de la Vivienda Popular, el cronograma con la información que debe publicarse en el botón de Transparencia de la Página web, para cumplir así con la Normatividad vigente. Actividad que se debe priorizar una vez sea levantado el aislamiento preventivo obligatorio.</t>
  </si>
  <si>
    <t>Se evidenció en el componente de "Gestión de la Integridad" que se tienen 8 acciones establecidas, las cuales 2 de ellas presentan un avance en el cumplimiento general del 13,75%
1 de las 2 acciones con avance permite evidenciar que no se han podido desarrollar a cabalidad con las actividades que se tenían programadas debido a las medidas de aislamiento preventivo obligatorio por el COVID-19.
Existen otras 6 acciones que tienen fecha de inicio posterior a la fecha de realización del primer seguimiento de la vigencia 2020, por ende no aplican para este seguimiento, las cuales se tendrán en cuenta para el próximo seguimiento con el fin de que muestren avance en el cumplimiento de las actividades propuestas.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</si>
</sst>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1" formatCode="_-* #,##0_-;\-* #,##0_-;_-* &quot;-&quot;_-;_-@_-"/>
    <numFmt numFmtId="43" formatCode="_-* #,##0.00_-;\-* #,##0.00_-;_-* &quot;-&quot;??_-;_-@_-"/>
    <numFmt numFmtId="164" formatCode="d\-mmm\-yyyy"/>
    <numFmt numFmtId="165" formatCode="dd/mm/yyyy;@"/>
    <numFmt numFmtId="166" formatCode="_(* #,##0.00_);_(* \(#,##0.00\);_(* &quot;-&quot;??_);_(@_)"/>
  </numFmts>
  <fonts count="62">
    <font>
      <sz val="11"/>
      <color theme="1"/>
      <name val="Calibri"/>
      <family val="2"/>
      <scheme val="minor"/>
    </font>
    <font>
      <sz val="11"/>
      <color theme="1"/>
      <name val="Arial"/>
      <family val="2"/>
    </font>
    <font>
      <sz val="11"/>
      <color theme="1"/>
      <name val="Arial"/>
      <family val="2"/>
    </font>
    <font>
      <b/>
      <sz val="11"/>
      <color theme="1"/>
      <name val="Arial"/>
      <family val="2"/>
    </font>
    <font>
      <sz val="9"/>
      <color theme="1"/>
      <name val="Arial"/>
      <family val="2"/>
    </font>
    <font>
      <sz val="11"/>
      <color theme="1"/>
      <name val="Calibri"/>
      <family val="2"/>
      <scheme val="minor"/>
    </font>
    <font>
      <b/>
      <sz val="14"/>
      <color theme="1"/>
      <name val="Arial"/>
      <family val="2"/>
    </font>
    <font>
      <b/>
      <sz val="13"/>
      <color theme="1"/>
      <name val="Arial"/>
      <family val="2"/>
    </font>
    <font>
      <b/>
      <sz val="13"/>
      <color rgb="FF000000"/>
      <name val="Arial"/>
      <family val="2"/>
    </font>
    <font>
      <b/>
      <strike/>
      <sz val="13"/>
      <color rgb="FF000000"/>
      <name val="Arial"/>
      <family val="2"/>
    </font>
    <font>
      <b/>
      <sz val="11"/>
      <color rgb="FF000000"/>
      <name val="Arial"/>
      <family val="2"/>
    </font>
    <font>
      <b/>
      <sz val="13"/>
      <color theme="0"/>
      <name val="Arial"/>
      <family val="2"/>
    </font>
    <font>
      <b/>
      <sz val="10"/>
      <color theme="1"/>
      <name val="Arial"/>
      <family val="2"/>
    </font>
    <font>
      <sz val="10"/>
      <color rgb="FF000000"/>
      <name val="Arial"/>
      <family val="2"/>
    </font>
    <font>
      <sz val="10"/>
      <name val="Arial"/>
      <family val="2"/>
    </font>
    <font>
      <sz val="10"/>
      <color theme="1"/>
      <name val="Arial"/>
      <family val="2"/>
    </font>
    <font>
      <b/>
      <sz val="12"/>
      <color theme="1"/>
      <name val="Arial"/>
      <family val="2"/>
    </font>
    <font>
      <b/>
      <sz val="10"/>
      <color theme="0"/>
      <name val="Arial"/>
      <family val="2"/>
    </font>
    <font>
      <sz val="10"/>
      <color indexed="8"/>
      <name val="Arial"/>
      <family val="2"/>
    </font>
    <font>
      <u/>
      <sz val="10"/>
      <color theme="10"/>
      <name val="Arial"/>
      <family val="2"/>
    </font>
    <font>
      <b/>
      <sz val="12"/>
      <color theme="0"/>
      <name val="Arial"/>
      <family val="2"/>
    </font>
    <font>
      <b/>
      <sz val="10"/>
      <name val="Arial"/>
      <family val="2"/>
    </font>
    <font>
      <sz val="14"/>
      <name val="Arial"/>
      <family val="2"/>
    </font>
    <font>
      <sz val="12"/>
      <name val="Arial"/>
      <family val="2"/>
    </font>
    <font>
      <u/>
      <sz val="10"/>
      <name val="Arial"/>
      <family val="2"/>
    </font>
    <font>
      <b/>
      <sz val="14"/>
      <name val="Arial"/>
      <family val="2"/>
    </font>
    <font>
      <b/>
      <sz val="12"/>
      <name val="Arial"/>
      <family val="2"/>
    </font>
    <font>
      <sz val="9"/>
      <color indexed="81"/>
      <name val="Tahoma"/>
      <family val="2"/>
    </font>
    <font>
      <b/>
      <sz val="9"/>
      <color indexed="81"/>
      <name val="Tahoma"/>
      <family val="2"/>
    </font>
    <font>
      <sz val="10"/>
      <color rgb="FFFF0000"/>
      <name val="Arial"/>
      <family val="2"/>
    </font>
    <font>
      <sz val="10"/>
      <name val="Arial"/>
      <family val="2"/>
    </font>
    <font>
      <sz val="10"/>
      <color theme="1" tint="4.9989318521683403E-2"/>
      <name val="Arial"/>
      <family val="2"/>
    </font>
    <font>
      <sz val="10"/>
      <color theme="0"/>
      <name val="Arial"/>
      <family val="2"/>
    </font>
    <font>
      <sz val="9"/>
      <name val="Arial"/>
      <family val="2"/>
    </font>
    <font>
      <b/>
      <sz val="10"/>
      <color theme="1" tint="4.9989318521683403E-2"/>
      <name val="Arial"/>
      <family val="2"/>
    </font>
    <font>
      <sz val="11"/>
      <name val="Calibri"/>
      <family val="2"/>
      <scheme val="minor"/>
    </font>
    <font>
      <sz val="11"/>
      <name val="Arial"/>
      <family val="2"/>
    </font>
    <font>
      <b/>
      <sz val="11"/>
      <name val="Arial"/>
      <family val="2"/>
    </font>
    <font>
      <b/>
      <sz val="9"/>
      <name val="Arial"/>
      <family val="2"/>
    </font>
    <font>
      <b/>
      <sz val="11"/>
      <name val="Calibri"/>
      <family val="2"/>
      <scheme val="minor"/>
    </font>
    <font>
      <b/>
      <sz val="9"/>
      <color theme="1"/>
      <name val="Arial"/>
      <family val="2"/>
    </font>
    <font>
      <sz val="10"/>
      <name val="Lohit Devanagari"/>
      <family val="2"/>
    </font>
    <font>
      <sz val="10"/>
      <color rgb="FF0D0D0D"/>
      <name val="Arial"/>
      <family val="2"/>
      <charset val="1"/>
    </font>
    <font>
      <b/>
      <sz val="11"/>
      <color theme="1"/>
      <name val="Calibri"/>
      <family val="2"/>
      <scheme val="minor"/>
    </font>
    <font>
      <sz val="11"/>
      <color rgb="FF636363"/>
      <name val="Arial"/>
      <family val="2"/>
    </font>
    <font>
      <sz val="10"/>
      <color rgb="FF777777"/>
      <name val="Arial"/>
      <family val="2"/>
    </font>
    <font>
      <b/>
      <sz val="16"/>
      <color theme="1"/>
      <name val="Arial"/>
      <family val="2"/>
    </font>
    <font>
      <b/>
      <sz val="11"/>
      <color rgb="FF000000"/>
      <name val="Calibri"/>
      <family val="2"/>
      <scheme val="minor"/>
    </font>
    <font>
      <sz val="11"/>
      <color rgb="FF000000"/>
      <name val="Calibri"/>
      <family val="2"/>
      <scheme val="minor"/>
    </font>
    <font>
      <sz val="11"/>
      <name val="Calibri"/>
      <family val="2"/>
    </font>
    <font>
      <b/>
      <sz val="10"/>
      <color rgb="FF000000"/>
      <name val="Arial"/>
      <family val="2"/>
    </font>
    <font>
      <b/>
      <sz val="10"/>
      <color rgb="FF000000"/>
      <name val="Calibri"/>
      <family val="2"/>
    </font>
    <font>
      <i/>
      <sz val="10"/>
      <color theme="1"/>
      <name val="Arial"/>
      <family val="2"/>
    </font>
    <font>
      <b/>
      <sz val="10"/>
      <color theme="1"/>
      <name val="Calibri"/>
      <family val="2"/>
      <scheme val="minor"/>
    </font>
    <font>
      <b/>
      <sz val="10"/>
      <color rgb="FF0D0D0D"/>
      <name val="Arial"/>
      <family val="2"/>
    </font>
    <font>
      <i/>
      <sz val="11"/>
      <color theme="1"/>
      <name val="Arial"/>
      <family val="2"/>
    </font>
    <font>
      <sz val="10"/>
      <color rgb="FF0D0D0D"/>
      <name val="Arial"/>
      <family val="2"/>
    </font>
    <font>
      <b/>
      <sz val="12"/>
      <name val="Calibri"/>
      <family val="2"/>
      <scheme val="minor"/>
    </font>
    <font>
      <b/>
      <sz val="14"/>
      <name val="Calibri"/>
      <family val="2"/>
      <scheme val="minor"/>
    </font>
    <font>
      <b/>
      <sz val="8"/>
      <color theme="1"/>
      <name val="Arial"/>
      <family val="2"/>
    </font>
    <font>
      <u/>
      <sz val="11"/>
      <color theme="10"/>
      <name val="Calibri"/>
      <family val="2"/>
      <scheme val="minor"/>
    </font>
    <font>
      <sz val="10.5"/>
      <color rgb="FF000000"/>
      <name val="Arial"/>
      <family val="2"/>
    </font>
  </fonts>
  <fills count="54">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5" tint="-0.249977111117893"/>
        <bgColor indexed="64"/>
      </patternFill>
    </fill>
    <fill>
      <patternFill patternType="solid">
        <fgColor theme="6" tint="-0.249977111117893"/>
        <bgColor indexed="64"/>
      </patternFill>
    </fill>
    <fill>
      <patternFill patternType="solid">
        <fgColor theme="7" tint="-0.249977111117893"/>
        <bgColor indexed="64"/>
      </patternFill>
    </fill>
    <fill>
      <patternFill patternType="solid">
        <fgColor theme="8" tint="-0.249977111117893"/>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theme="0"/>
        <bgColor rgb="FF00FF00"/>
      </patternFill>
    </fill>
    <fill>
      <patternFill patternType="solid">
        <fgColor theme="0"/>
        <bgColor indexed="64"/>
      </patternFill>
    </fill>
    <fill>
      <patternFill patternType="solid">
        <fgColor theme="4" tint="0.79998168889431442"/>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rgb="FFFFFF00"/>
        <bgColor indexed="64"/>
      </patternFill>
    </fill>
    <fill>
      <patternFill patternType="solid">
        <fgColor theme="3" tint="0.59999389629810485"/>
        <bgColor indexed="64"/>
      </patternFill>
    </fill>
    <fill>
      <patternFill patternType="solid">
        <fgColor rgb="FF00B0F0"/>
        <bgColor indexed="64"/>
      </patternFill>
    </fill>
    <fill>
      <patternFill patternType="solid">
        <fgColor rgb="FF00B050"/>
        <bgColor indexed="64"/>
      </patternFill>
    </fill>
    <fill>
      <patternFill patternType="solid">
        <fgColor theme="7"/>
        <bgColor indexed="64"/>
      </patternFill>
    </fill>
    <fill>
      <patternFill patternType="solid">
        <fgColor theme="5"/>
        <bgColor indexed="64"/>
      </patternFill>
    </fill>
    <fill>
      <patternFill patternType="solid">
        <fgColor theme="9"/>
        <bgColor indexed="64"/>
      </patternFill>
    </fill>
    <fill>
      <patternFill patternType="solid">
        <fgColor theme="3" tint="0.39997558519241921"/>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rgb="FFC00000"/>
        <bgColor indexed="64"/>
      </patternFill>
    </fill>
    <fill>
      <patternFill patternType="solid">
        <fgColor theme="7" tint="0.59999389629810485"/>
        <bgColor indexed="64"/>
      </patternFill>
    </fill>
    <fill>
      <patternFill patternType="solid">
        <fgColor theme="0"/>
        <bgColor rgb="FF000000"/>
      </patternFill>
    </fill>
    <fill>
      <patternFill patternType="solid">
        <fgColor rgb="FFE2F0D9"/>
        <bgColor rgb="FFEDEDED"/>
      </patternFill>
    </fill>
    <fill>
      <patternFill patternType="solid">
        <fgColor rgb="FFCCCCFF"/>
        <bgColor indexed="64"/>
      </patternFill>
    </fill>
    <fill>
      <patternFill patternType="solid">
        <fgColor rgb="FFCCECFF"/>
        <bgColor indexed="64"/>
      </patternFill>
    </fill>
    <fill>
      <patternFill patternType="solid">
        <fgColor rgb="FFFFCCFF"/>
        <bgColor indexed="64"/>
      </patternFill>
    </fill>
    <fill>
      <patternFill patternType="solid">
        <fgColor theme="4" tint="0.39997558519241921"/>
        <bgColor indexed="64"/>
      </patternFill>
    </fill>
    <fill>
      <patternFill patternType="solid">
        <fgColor indexed="65"/>
        <bgColor theme="0"/>
      </patternFill>
    </fill>
    <fill>
      <patternFill patternType="solid">
        <fgColor rgb="FFD0CECE"/>
        <bgColor theme="0"/>
      </patternFill>
    </fill>
    <fill>
      <patternFill patternType="solid">
        <fgColor rgb="FFD9D9D9"/>
        <bgColor theme="0"/>
      </patternFill>
    </fill>
    <fill>
      <patternFill patternType="solid">
        <fgColor rgb="FF92D050"/>
        <bgColor indexed="64"/>
      </patternFill>
    </fill>
    <fill>
      <patternFill patternType="solid">
        <fgColor rgb="FFFFC000"/>
        <bgColor indexed="64"/>
      </patternFill>
    </fill>
    <fill>
      <patternFill patternType="solid">
        <fgColor rgb="FFFF0000"/>
        <bgColor indexed="64"/>
      </patternFill>
    </fill>
    <fill>
      <patternFill patternType="solid">
        <fgColor theme="8" tint="0.59999389629810485"/>
        <bgColor rgb="FFDEEBF7"/>
      </patternFill>
    </fill>
    <fill>
      <patternFill patternType="solid">
        <fgColor theme="8" tint="0.59999389629810485"/>
        <bgColor indexed="64"/>
      </patternFill>
    </fill>
    <fill>
      <patternFill patternType="solid">
        <fgColor rgb="FF99FF33"/>
        <bgColor indexed="64"/>
      </patternFill>
    </fill>
    <fill>
      <patternFill patternType="solid">
        <fgColor theme="0"/>
        <bgColor theme="0"/>
      </patternFill>
    </fill>
    <fill>
      <patternFill patternType="solid">
        <fgColor rgb="FFFBE4D5"/>
        <bgColor rgb="FFFBE4D5"/>
      </patternFill>
    </fill>
    <fill>
      <patternFill patternType="solid">
        <fgColor rgb="FFECECEC"/>
        <bgColor rgb="FFECECEC"/>
      </patternFill>
    </fill>
    <fill>
      <patternFill patternType="solid">
        <fgColor rgb="FFFEF2CB"/>
        <bgColor rgb="FFFEF2CB"/>
      </patternFill>
    </fill>
    <fill>
      <patternFill patternType="solid">
        <fgColor theme="5" tint="0.59999389629810485"/>
        <bgColor indexed="64"/>
      </patternFill>
    </fill>
    <fill>
      <patternFill patternType="solid">
        <fgColor rgb="FFFF7C80"/>
        <bgColor indexed="64"/>
      </patternFill>
    </fill>
  </fills>
  <borders count="5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bottom/>
      <diagonal/>
    </border>
    <border>
      <left style="thin">
        <color auto="1"/>
      </left>
      <right style="thin">
        <color auto="1"/>
      </right>
      <top/>
      <bottom/>
      <diagonal/>
    </border>
    <border>
      <left/>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style="thin">
        <color auto="1"/>
      </left>
      <right style="thin">
        <color auto="1"/>
      </right>
      <top/>
      <bottom style="double">
        <color auto="1"/>
      </bottom>
      <diagonal/>
    </border>
    <border>
      <left style="thin">
        <color auto="1"/>
      </left>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bottom style="thin">
        <color auto="1"/>
      </bottom>
      <diagonal/>
    </border>
    <border>
      <left style="medium">
        <color auto="1"/>
      </left>
      <right/>
      <top style="thin">
        <color auto="1"/>
      </top>
      <bottom style="thin">
        <color auto="1"/>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style="thin">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right/>
      <top/>
      <bottom style="thin">
        <color auto="1"/>
      </bottom>
      <diagonal/>
    </border>
    <border>
      <left/>
      <right style="medium">
        <color auto="1"/>
      </right>
      <top/>
      <bottom style="thin">
        <color auto="1"/>
      </bottom>
      <diagonal/>
    </border>
    <border>
      <left style="thin">
        <color auto="1"/>
      </left>
      <right style="medium">
        <color auto="1"/>
      </right>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808080"/>
      </left>
      <right style="thin">
        <color rgb="FF000000"/>
      </right>
      <top style="thin">
        <color rgb="FF808080"/>
      </top>
      <bottom style="thin">
        <color rgb="FF808080"/>
      </bottom>
      <diagonal/>
    </border>
    <border>
      <left style="thin">
        <color rgb="FF000000"/>
      </left>
      <right style="thin">
        <color rgb="FF000000"/>
      </right>
      <top style="thin">
        <color rgb="FF808080"/>
      </top>
      <bottom style="thin">
        <color rgb="FF808080"/>
      </bottom>
      <diagonal/>
    </border>
    <border>
      <left style="thin">
        <color rgb="FF000000"/>
      </left>
      <right style="thin">
        <color rgb="FF808080"/>
      </right>
      <top style="thin">
        <color rgb="FF808080"/>
      </top>
      <bottom style="thin">
        <color rgb="FF808080"/>
      </bottom>
      <diagonal/>
    </border>
    <border>
      <left/>
      <right style="thin">
        <color auto="1"/>
      </right>
      <top/>
      <bottom/>
      <diagonal/>
    </border>
    <border>
      <left/>
      <right style="thin">
        <color auto="1"/>
      </right>
      <top/>
      <bottom style="thin">
        <color auto="1"/>
      </bottom>
      <diagonal/>
    </border>
    <border>
      <left style="thin">
        <color indexed="64"/>
      </left>
      <right/>
      <top/>
      <bottom/>
      <diagonal/>
    </border>
    <border>
      <left style="thin">
        <color indexed="64"/>
      </left>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s>
  <cellStyleXfs count="66">
    <xf numFmtId="0" fontId="0" fillId="0" borderId="0"/>
    <xf numFmtId="0" fontId="5" fillId="0" borderId="0"/>
    <xf numFmtId="9" fontId="14" fillId="0" borderId="0" applyFont="0" applyFill="0" applyBorder="0" applyAlignment="0" applyProtection="0"/>
    <xf numFmtId="9" fontId="14" fillId="0" borderId="0" applyFont="0" applyFill="0" applyBorder="0" applyAlignment="0" applyProtection="0"/>
    <xf numFmtId="0" fontId="19" fillId="0" borderId="0" applyNumberFormat="0" applyFill="0" applyBorder="0" applyAlignment="0" applyProtection="0"/>
    <xf numFmtId="0" fontId="5" fillId="0" borderId="0"/>
    <xf numFmtId="0" fontId="5" fillId="0" borderId="0"/>
    <xf numFmtId="0" fontId="30" fillId="0" borderId="0"/>
    <xf numFmtId="0" fontId="5" fillId="0" borderId="0"/>
    <xf numFmtId="9" fontId="5" fillId="0" borderId="0" applyFont="0" applyFill="0" applyBorder="0" applyAlignment="0" applyProtection="0"/>
    <xf numFmtId="41" fontId="5" fillId="0" borderId="0" applyFont="0" applyFill="0" applyBorder="0" applyAlignment="0" applyProtection="0"/>
    <xf numFmtId="0" fontId="14" fillId="0" borderId="0"/>
    <xf numFmtId="41" fontId="5" fillId="0" borderId="0" applyFont="0" applyFill="0" applyBorder="0" applyAlignment="0" applyProtection="0"/>
    <xf numFmtId="41" fontId="5" fillId="0" borderId="0" applyFont="0" applyFill="0" applyBorder="0" applyAlignment="0" applyProtection="0"/>
    <xf numFmtId="9" fontId="41" fillId="0" borderId="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0" fontId="5" fillId="0" borderId="0"/>
    <xf numFmtId="0" fontId="14" fillId="0" borderId="0"/>
    <xf numFmtId="0" fontId="5" fillId="0" borderId="0"/>
    <xf numFmtId="0" fontId="5" fillId="0" borderId="0"/>
    <xf numFmtId="0" fontId="14" fillId="0" borderId="0"/>
    <xf numFmtId="0" fontId="14" fillId="0" borderId="0" applyNumberFormat="0" applyFont="0" applyFill="0" applyBorder="0" applyAlignment="0" applyProtection="0"/>
    <xf numFmtId="0" fontId="60" fillId="0" borderId="0" applyNumberFormat="0" applyFill="0" applyBorder="0" applyAlignment="0" applyProtection="0"/>
    <xf numFmtId="0" fontId="14" fillId="0" borderId="0" applyNumberFormat="0" applyFont="0" applyFill="0" applyBorder="0" applyAlignment="0" applyProtection="0"/>
    <xf numFmtId="0" fontId="19" fillId="0" borderId="0" applyNumberFormat="0" applyFill="0" applyBorder="0" applyAlignment="0" applyProtection="0"/>
    <xf numFmtId="41" fontId="14" fillId="0" borderId="0" applyFont="0" applyFill="0" applyBorder="0" applyAlignment="0" applyProtection="0"/>
    <xf numFmtId="0" fontId="14" fillId="0" borderId="0" applyNumberFormat="0" applyFont="0" applyFill="0" applyBorder="0" applyAlignment="0" applyProtection="0"/>
    <xf numFmtId="0" fontId="14" fillId="0" borderId="0"/>
  </cellStyleXfs>
  <cellXfs count="1058">
    <xf numFmtId="0" fontId="0" fillId="0" borderId="0" xfId="0"/>
    <xf numFmtId="0" fontId="7" fillId="2" borderId="1" xfId="1" applyFont="1" applyFill="1" applyBorder="1" applyAlignment="1">
      <alignment horizontal="center" vertical="center" wrapText="1"/>
    </xf>
    <xf numFmtId="0" fontId="2" fillId="12" borderId="1" xfId="1" applyFont="1" applyFill="1" applyBorder="1" applyAlignment="1">
      <alignment horizontal="center" vertical="center" wrapText="1"/>
    </xf>
    <xf numFmtId="0" fontId="12" fillId="8" borderId="1" xfId="1" applyFont="1" applyFill="1" applyBorder="1" applyAlignment="1">
      <alignment horizontal="center" vertical="center" wrapText="1"/>
    </xf>
    <xf numFmtId="0" fontId="12" fillId="9" borderId="1" xfId="1" applyFont="1" applyFill="1" applyBorder="1" applyAlignment="1">
      <alignment horizontal="center" vertical="center" wrapText="1"/>
    </xf>
    <xf numFmtId="0" fontId="12" fillId="10" borderId="1" xfId="1" applyFont="1" applyFill="1" applyBorder="1" applyAlignment="1">
      <alignment horizontal="center" vertical="center" wrapText="1"/>
    </xf>
    <xf numFmtId="0" fontId="12" fillId="11" borderId="1" xfId="1" applyFont="1" applyFill="1" applyBorder="1" applyAlignment="1">
      <alignment horizontal="center" vertical="center" wrapText="1"/>
    </xf>
    <xf numFmtId="0" fontId="13" fillId="13" borderId="1" xfId="0" applyFont="1" applyFill="1" applyBorder="1" applyAlignment="1">
      <alignment horizontal="left" vertical="center" wrapText="1"/>
    </xf>
    <xf numFmtId="14" fontId="14" fillId="14" borderId="1" xfId="0" applyNumberFormat="1" applyFont="1" applyFill="1" applyBorder="1" applyAlignment="1">
      <alignment horizontal="left" vertical="center" wrapText="1"/>
    </xf>
    <xf numFmtId="0" fontId="15" fillId="14" borderId="1" xfId="0" applyFont="1" applyFill="1" applyBorder="1" applyAlignment="1">
      <alignment horizontal="left" vertical="center" wrapText="1"/>
    </xf>
    <xf numFmtId="0" fontId="14" fillId="0" borderId="0" xfId="0" applyFont="1"/>
    <xf numFmtId="0" fontId="16" fillId="2" borderId="1" xfId="1" applyFont="1" applyFill="1" applyBorder="1" applyAlignment="1">
      <alignment horizontal="center" vertical="center" wrapText="1"/>
    </xf>
    <xf numFmtId="9" fontId="16" fillId="2" borderId="1" xfId="3" applyFont="1" applyFill="1" applyBorder="1" applyAlignment="1">
      <alignment horizontal="center" vertical="center" wrapText="1"/>
    </xf>
    <xf numFmtId="15" fontId="12" fillId="8" borderId="1" xfId="1" applyNumberFormat="1" applyFont="1" applyFill="1" applyBorder="1" applyAlignment="1">
      <alignment horizontal="center" vertical="center" wrapText="1"/>
    </xf>
    <xf numFmtId="0" fontId="15" fillId="9" borderId="1" xfId="1" applyFont="1" applyFill="1" applyBorder="1" applyAlignment="1">
      <alignment horizontal="center" vertical="center" wrapText="1"/>
    </xf>
    <xf numFmtId="0" fontId="16" fillId="2" borderId="30" xfId="1" applyFont="1" applyFill="1" applyBorder="1" applyAlignment="1">
      <alignment horizontal="center" vertical="center" wrapText="1"/>
    </xf>
    <xf numFmtId="0" fontId="16" fillId="0" borderId="24" xfId="1" applyFont="1" applyFill="1" applyBorder="1" applyAlignment="1">
      <alignment horizontal="center" vertical="center" wrapText="1"/>
    </xf>
    <xf numFmtId="0" fontId="16" fillId="2" borderId="24" xfId="1" applyFont="1" applyFill="1" applyBorder="1" applyAlignment="1">
      <alignment horizontal="center" vertical="center" wrapText="1"/>
    </xf>
    <xf numFmtId="9" fontId="16" fillId="2" borderId="24" xfId="3" applyFont="1" applyFill="1" applyBorder="1" applyAlignment="1">
      <alignment horizontal="center" vertical="center" wrapText="1"/>
    </xf>
    <xf numFmtId="9" fontId="16" fillId="2" borderId="25" xfId="3" applyFont="1" applyFill="1" applyBorder="1" applyAlignment="1">
      <alignment horizontal="center" vertical="center" wrapText="1"/>
    </xf>
    <xf numFmtId="15" fontId="15" fillId="17" borderId="1" xfId="5" applyNumberFormat="1" applyFont="1" applyFill="1" applyBorder="1" applyAlignment="1">
      <alignment horizontal="center" vertical="center" wrapText="1"/>
    </xf>
    <xf numFmtId="15" fontId="15" fillId="17" borderId="1" xfId="1" applyNumberFormat="1" applyFont="1" applyFill="1" applyBorder="1" applyAlignment="1">
      <alignment horizontal="center" vertical="center" wrapText="1"/>
    </xf>
    <xf numFmtId="0" fontId="14" fillId="0" borderId="0" xfId="0" applyFont="1" applyAlignment="1">
      <alignment horizontal="center"/>
    </xf>
    <xf numFmtId="0" fontId="6" fillId="2" borderId="1" xfId="1" applyFont="1" applyFill="1" applyBorder="1" applyAlignment="1">
      <alignment horizontal="center" vertical="center" wrapText="1"/>
    </xf>
    <xf numFmtId="0" fontId="6" fillId="0" borderId="1" xfId="1" applyFont="1" applyFill="1" applyBorder="1" applyAlignment="1">
      <alignment horizontal="center" vertical="center" wrapText="1"/>
    </xf>
    <xf numFmtId="9" fontId="6" fillId="2" borderId="1" xfId="3" applyFont="1" applyFill="1" applyBorder="1" applyAlignment="1">
      <alignment horizontal="center" vertical="center" wrapText="1"/>
    </xf>
    <xf numFmtId="0" fontId="15" fillId="17" borderId="1" xfId="0" applyFont="1" applyFill="1" applyBorder="1" applyAlignment="1">
      <alignment horizontal="center" vertical="center" wrapText="1"/>
    </xf>
    <xf numFmtId="15" fontId="15" fillId="11" borderId="1" xfId="5" applyNumberFormat="1" applyFont="1" applyFill="1" applyBorder="1" applyAlignment="1">
      <alignment horizontal="center" vertical="center" wrapText="1"/>
    </xf>
    <xf numFmtId="0" fontId="23" fillId="0" borderId="0" xfId="0" applyFont="1"/>
    <xf numFmtId="0" fontId="26" fillId="15" borderId="20" xfId="0" applyFont="1" applyFill="1" applyBorder="1" applyAlignment="1">
      <alignment horizontal="center" vertical="center" wrapText="1"/>
    </xf>
    <xf numFmtId="0" fontId="0" fillId="0" borderId="0" xfId="0" applyFill="1"/>
    <xf numFmtId="0" fontId="0" fillId="0" borderId="0" xfId="0" applyFill="1" applyBorder="1"/>
    <xf numFmtId="0" fontId="14" fillId="0" borderId="0" xfId="7" applyFont="1"/>
    <xf numFmtId="0" fontId="13" fillId="9" borderId="1" xfId="7" applyFont="1" applyFill="1" applyBorder="1" applyAlignment="1">
      <alignment horizontal="left" vertical="center" wrapText="1"/>
    </xf>
    <xf numFmtId="0" fontId="13" fillId="9" borderId="1" xfId="7" applyFont="1" applyFill="1" applyBorder="1" applyAlignment="1">
      <alignment horizontal="center" vertical="center" wrapText="1"/>
    </xf>
    <xf numFmtId="15" fontId="13" fillId="9" borderId="1" xfId="7" applyNumberFormat="1" applyFont="1" applyFill="1" applyBorder="1" applyAlignment="1">
      <alignment horizontal="center" vertical="center" wrapText="1"/>
    </xf>
    <xf numFmtId="0" fontId="15" fillId="0" borderId="0" xfId="7" applyFont="1" applyAlignment="1">
      <alignment horizontal="center" vertical="center" wrapText="1"/>
    </xf>
    <xf numFmtId="0" fontId="15" fillId="0" borderId="0" xfId="7" applyFont="1" applyAlignment="1">
      <alignment vertical="center" wrapText="1"/>
    </xf>
    <xf numFmtId="0" fontId="15" fillId="0" borderId="0" xfId="7" applyFont="1" applyAlignment="1">
      <alignment horizontal="left" vertical="center" wrapText="1"/>
    </xf>
    <xf numFmtId="9" fontId="15" fillId="0" borderId="0" xfId="2" applyFont="1" applyAlignment="1">
      <alignment horizontal="center" vertical="center" wrapText="1"/>
    </xf>
    <xf numFmtId="0" fontId="14" fillId="0" borderId="0" xfId="7" applyFont="1" applyFill="1" applyAlignment="1">
      <alignment vertical="center"/>
    </xf>
    <xf numFmtId="0" fontId="14" fillId="0" borderId="0" xfId="7" applyFont="1" applyAlignment="1">
      <alignment horizontal="center"/>
    </xf>
    <xf numFmtId="0" fontId="14" fillId="0" borderId="0" xfId="7" applyFont="1" applyAlignment="1">
      <alignment vertical="center"/>
    </xf>
    <xf numFmtId="0" fontId="22" fillId="0" borderId="0" xfId="7" applyFont="1"/>
    <xf numFmtId="9" fontId="12" fillId="17" borderId="1" xfId="7" applyNumberFormat="1" applyFont="1" applyFill="1" applyBorder="1" applyAlignment="1">
      <alignment horizontal="center" vertical="center" wrapText="1"/>
    </xf>
    <xf numFmtId="0" fontId="12" fillId="17" borderId="1" xfId="7" applyFont="1" applyFill="1" applyBorder="1" applyAlignment="1">
      <alignment horizontal="center" vertical="center" wrapText="1"/>
    </xf>
    <xf numFmtId="0" fontId="29" fillId="0" borderId="0" xfId="0" applyFont="1" applyFill="1" applyAlignment="1">
      <alignment horizontal="left" vertical="center"/>
    </xf>
    <xf numFmtId="0" fontId="29" fillId="0" borderId="0" xfId="0" applyFont="1"/>
    <xf numFmtId="0" fontId="13" fillId="9" borderId="1" xfId="0" applyFont="1" applyFill="1" applyBorder="1" applyAlignment="1">
      <alignment horizontal="center" vertical="center" wrapText="1"/>
    </xf>
    <xf numFmtId="15" fontId="13" fillId="9" borderId="1" xfId="0" applyNumberFormat="1" applyFont="1" applyFill="1" applyBorder="1" applyAlignment="1">
      <alignment horizontal="center" vertical="center" wrapText="1"/>
    </xf>
    <xf numFmtId="15" fontId="15" fillId="10" borderId="1" xfId="1" applyNumberFormat="1" applyFont="1" applyFill="1" applyBorder="1" applyAlignment="1">
      <alignment horizontal="center" vertical="center" wrapText="1"/>
    </xf>
    <xf numFmtId="0" fontId="32" fillId="0" borderId="0" xfId="0" applyFont="1"/>
    <xf numFmtId="0" fontId="15" fillId="0" borderId="0" xfId="0" applyFont="1"/>
    <xf numFmtId="0" fontId="14" fillId="10" borderId="1" xfId="0" applyFont="1" applyFill="1" applyBorder="1" applyAlignment="1">
      <alignment horizontal="center" vertical="center" wrapText="1"/>
    </xf>
    <xf numFmtId="0" fontId="21" fillId="10" borderId="1" xfId="0" applyFont="1" applyFill="1" applyBorder="1" applyAlignment="1">
      <alignment horizontal="left" vertical="top" wrapText="1"/>
    </xf>
    <xf numFmtId="0" fontId="14" fillId="15" borderId="1" xfId="1" applyFont="1" applyFill="1" applyBorder="1" applyAlignment="1">
      <alignment horizontal="center" vertical="center" wrapText="1"/>
    </xf>
    <xf numFmtId="15" fontId="14" fillId="15" borderId="1" xfId="1" applyNumberFormat="1" applyFont="1" applyFill="1" applyBorder="1" applyAlignment="1">
      <alignment horizontal="center" vertical="center" wrapText="1"/>
    </xf>
    <xf numFmtId="0" fontId="14" fillId="15" borderId="1" xfId="1" applyFont="1" applyFill="1" applyBorder="1" applyAlignment="1">
      <alignment horizontal="left" vertical="center" wrapText="1"/>
    </xf>
    <xf numFmtId="0" fontId="14" fillId="15" borderId="1" xfId="1" applyFont="1" applyFill="1" applyBorder="1" applyAlignment="1">
      <alignment horizontal="center" vertical="top" wrapText="1"/>
    </xf>
    <xf numFmtId="0" fontId="14" fillId="8" borderId="1" xfId="1" applyFont="1" applyFill="1" applyBorder="1" applyAlignment="1">
      <alignment horizontal="center" vertical="center" wrapText="1"/>
    </xf>
    <xf numFmtId="9" fontId="21" fillId="8" borderId="1" xfId="3" applyFont="1" applyFill="1" applyBorder="1" applyAlignment="1">
      <alignment horizontal="center" vertical="center" wrapText="1"/>
    </xf>
    <xf numFmtId="15" fontId="21" fillId="8" borderId="1" xfId="1" applyNumberFormat="1" applyFont="1" applyFill="1" applyBorder="1" applyAlignment="1">
      <alignment horizontal="center" vertical="center" wrapText="1"/>
    </xf>
    <xf numFmtId="0" fontId="14" fillId="10" borderId="1" xfId="1" applyFont="1" applyFill="1" applyBorder="1" applyAlignment="1">
      <alignment horizontal="center" vertical="center" wrapText="1"/>
    </xf>
    <xf numFmtId="15" fontId="14" fillId="10" borderId="1" xfId="0" applyNumberFormat="1" applyFont="1" applyFill="1" applyBorder="1" applyAlignment="1">
      <alignment horizontal="center" vertical="center" wrapText="1"/>
    </xf>
    <xf numFmtId="9" fontId="21" fillId="10" borderId="1" xfId="3" applyFont="1" applyFill="1" applyBorder="1" applyAlignment="1">
      <alignment horizontal="center" vertical="center" wrapText="1"/>
    </xf>
    <xf numFmtId="0" fontId="14" fillId="10" borderId="1" xfId="1" applyFont="1" applyFill="1" applyBorder="1" applyAlignment="1">
      <alignment horizontal="center" vertical="top" wrapText="1"/>
    </xf>
    <xf numFmtId="9" fontId="14" fillId="10" borderId="1" xfId="3" applyFont="1" applyFill="1" applyBorder="1" applyAlignment="1">
      <alignment horizontal="center" vertical="center" wrapText="1"/>
    </xf>
    <xf numFmtId="9" fontId="12" fillId="17" borderId="1" xfId="0" applyNumberFormat="1" applyFont="1" applyFill="1" applyBorder="1" applyAlignment="1">
      <alignment horizontal="center" vertical="center" wrapText="1"/>
    </xf>
    <xf numFmtId="0" fontId="15" fillId="15" borderId="1" xfId="1" applyFont="1" applyFill="1" applyBorder="1" applyAlignment="1">
      <alignment horizontal="center" vertical="center" wrapText="1"/>
    </xf>
    <xf numFmtId="0" fontId="31" fillId="0" borderId="0" xfId="0" applyFont="1"/>
    <xf numFmtId="0" fontId="31" fillId="10" borderId="1" xfId="1" applyFont="1" applyFill="1" applyBorder="1" applyAlignment="1">
      <alignment horizontal="center" vertical="center" wrapText="1"/>
    </xf>
    <xf numFmtId="9" fontId="34" fillId="10" borderId="1" xfId="3" applyFont="1" applyFill="1" applyBorder="1" applyAlignment="1">
      <alignment horizontal="center" vertical="center" wrapText="1"/>
    </xf>
    <xf numFmtId="15" fontId="31" fillId="15" borderId="20" xfId="0" applyNumberFormat="1" applyFont="1" applyFill="1" applyBorder="1" applyAlignment="1">
      <alignment horizontal="center" vertical="center" wrapText="1"/>
    </xf>
    <xf numFmtId="0" fontId="12" fillId="17" borderId="1" xfId="0" applyFont="1" applyFill="1" applyBorder="1" applyAlignment="1">
      <alignment horizontal="center" vertical="center" wrapText="1"/>
    </xf>
    <xf numFmtId="0" fontId="23" fillId="14" borderId="1" xfId="0" applyFont="1" applyFill="1" applyBorder="1" applyAlignment="1">
      <alignment horizontal="left" vertical="center" wrapText="1"/>
    </xf>
    <xf numFmtId="0" fontId="15" fillId="17" borderId="1" xfId="6" applyFont="1" applyFill="1" applyBorder="1" applyAlignment="1">
      <alignment vertical="center" wrapText="1"/>
    </xf>
    <xf numFmtId="0" fontId="15" fillId="17" borderId="1" xfId="6" applyFont="1" applyFill="1" applyBorder="1" applyAlignment="1">
      <alignment horizontal="center" vertical="center" wrapText="1"/>
    </xf>
    <xf numFmtId="15" fontId="15" fillId="17" borderId="1" xfId="6" applyNumberFormat="1" applyFont="1" applyFill="1" applyBorder="1" applyAlignment="1">
      <alignment horizontal="center" vertical="center" wrapText="1"/>
    </xf>
    <xf numFmtId="0" fontId="15" fillId="0" borderId="0" xfId="7" applyFont="1"/>
    <xf numFmtId="15" fontId="14" fillId="11" borderId="1" xfId="0" applyNumberFormat="1" applyFont="1" applyFill="1" applyBorder="1" applyAlignment="1">
      <alignment horizontal="center" vertical="center" wrapText="1"/>
    </xf>
    <xf numFmtId="15" fontId="14" fillId="10" borderId="1" xfId="1" applyNumberFormat="1" applyFont="1" applyFill="1" applyBorder="1" applyAlignment="1">
      <alignment horizontal="center" vertical="center" wrapText="1"/>
    </xf>
    <xf numFmtId="15" fontId="14" fillId="10" borderId="1" xfId="5" applyNumberFormat="1" applyFont="1" applyFill="1" applyBorder="1" applyAlignment="1">
      <alignment horizontal="center" vertical="center" wrapText="1"/>
    </xf>
    <xf numFmtId="0" fontId="26" fillId="14" borderId="1" xfId="0" applyFont="1" applyFill="1" applyBorder="1" applyAlignment="1">
      <alignment horizontal="center" vertical="center"/>
    </xf>
    <xf numFmtId="0" fontId="16" fillId="0" borderId="0" xfId="0" applyFont="1" applyFill="1" applyBorder="1" applyAlignment="1">
      <alignment vertical="center" wrapText="1"/>
    </xf>
    <xf numFmtId="0" fontId="16" fillId="2" borderId="29" xfId="1" applyFont="1" applyFill="1" applyBorder="1" applyAlignment="1">
      <alignment horizontal="center" vertical="center" wrapText="1"/>
    </xf>
    <xf numFmtId="9" fontId="16" fillId="2" borderId="20" xfId="3" applyFont="1" applyFill="1" applyBorder="1" applyAlignment="1">
      <alignment horizontal="center" vertical="center" wrapText="1"/>
    </xf>
    <xf numFmtId="15" fontId="15" fillId="17" borderId="20" xfId="1" applyNumberFormat="1" applyFont="1" applyFill="1" applyBorder="1" applyAlignment="1">
      <alignment horizontal="center" vertical="center" wrapText="1"/>
    </xf>
    <xf numFmtId="0" fontId="15" fillId="17" borderId="29" xfId="0" applyFont="1" applyFill="1" applyBorder="1" applyAlignment="1">
      <alignment horizontal="center" vertical="center" wrapText="1"/>
    </xf>
    <xf numFmtId="0" fontId="21" fillId="0" borderId="0" xfId="0" applyFont="1" applyFill="1" applyBorder="1" applyAlignment="1">
      <alignment horizontal="center" vertical="center"/>
    </xf>
    <xf numFmtId="0" fontId="21" fillId="0" borderId="0" xfId="0" applyFont="1" applyFill="1" applyBorder="1" applyAlignment="1">
      <alignment horizontal="center"/>
    </xf>
    <xf numFmtId="0" fontId="14" fillId="0" borderId="0" xfId="0" applyFont="1" applyFill="1" applyBorder="1" applyAlignment="1">
      <alignment horizontal="center"/>
    </xf>
    <xf numFmtId="0" fontId="15" fillId="17" borderId="1" xfId="7" applyFont="1" applyFill="1" applyBorder="1" applyAlignment="1">
      <alignment horizontal="center" vertical="center" wrapText="1"/>
    </xf>
    <xf numFmtId="9" fontId="12" fillId="8" borderId="1" xfId="3" applyFont="1" applyFill="1" applyBorder="1" applyAlignment="1">
      <alignment horizontal="center" vertical="center" wrapText="1"/>
    </xf>
    <xf numFmtId="0" fontId="15" fillId="9" borderId="1" xfId="1" applyFont="1" applyFill="1" applyBorder="1" applyAlignment="1">
      <alignment horizontal="center" vertical="center" wrapText="1"/>
    </xf>
    <xf numFmtId="9" fontId="12" fillId="9" borderId="1" xfId="3" applyFont="1" applyFill="1" applyBorder="1" applyAlignment="1">
      <alignment horizontal="center" vertical="center" wrapText="1"/>
    </xf>
    <xf numFmtId="0" fontId="15" fillId="10" borderId="1" xfId="1" applyFont="1" applyFill="1" applyBorder="1" applyAlignment="1">
      <alignment horizontal="center" vertical="top" wrapText="1"/>
    </xf>
    <xf numFmtId="9" fontId="12" fillId="10" borderId="1" xfId="1" applyNumberFormat="1" applyFont="1" applyFill="1" applyBorder="1" applyAlignment="1">
      <alignment horizontal="center" vertical="center" wrapText="1"/>
    </xf>
    <xf numFmtId="9" fontId="12" fillId="10" borderId="1" xfId="3" applyFont="1" applyFill="1" applyBorder="1" applyAlignment="1">
      <alignment horizontal="center" vertical="center" wrapText="1"/>
    </xf>
    <xf numFmtId="0" fontId="14" fillId="10" borderId="1" xfId="1" applyFont="1" applyFill="1" applyBorder="1" applyAlignment="1">
      <alignment horizontal="justify" vertical="center" wrapText="1"/>
    </xf>
    <xf numFmtId="9" fontId="21" fillId="10" borderId="1" xfId="0" applyNumberFormat="1" applyFont="1" applyFill="1" applyBorder="1" applyAlignment="1">
      <alignment horizontal="center" vertical="center" wrapText="1"/>
    </xf>
    <xf numFmtId="9" fontId="21" fillId="10" borderId="1" xfId="2" applyFont="1" applyFill="1" applyBorder="1" applyAlignment="1">
      <alignment horizontal="center" vertical="center" wrapText="1"/>
    </xf>
    <xf numFmtId="9" fontId="21" fillId="17" borderId="1" xfId="2" applyFont="1" applyFill="1" applyBorder="1" applyAlignment="1">
      <alignment horizontal="center" vertical="center" wrapText="1"/>
    </xf>
    <xf numFmtId="9" fontId="6" fillId="2" borderId="1" xfId="3" applyFont="1" applyFill="1" applyBorder="1" applyAlignment="1">
      <alignment horizontal="center" vertical="center" wrapText="1"/>
    </xf>
    <xf numFmtId="9" fontId="12" fillId="17" borderId="1" xfId="2" applyFont="1" applyFill="1" applyBorder="1" applyAlignment="1">
      <alignment horizontal="center" vertical="center" wrapText="1"/>
    </xf>
    <xf numFmtId="0" fontId="21" fillId="0" borderId="0" xfId="7" applyFont="1"/>
    <xf numFmtId="0" fontId="13" fillId="9" borderId="1" xfId="11" applyFont="1" applyFill="1" applyBorder="1" applyAlignment="1">
      <alignment horizontal="left" vertical="center" wrapText="1"/>
    </xf>
    <xf numFmtId="0" fontId="13" fillId="9" borderId="1" xfId="11" applyFont="1" applyFill="1" applyBorder="1" applyAlignment="1">
      <alignment horizontal="center" vertical="center" wrapText="1"/>
    </xf>
    <xf numFmtId="15" fontId="13" fillId="9" borderId="1" xfId="11" applyNumberFormat="1" applyFont="1" applyFill="1" applyBorder="1" applyAlignment="1">
      <alignment horizontal="center" vertical="center" wrapText="1"/>
    </xf>
    <xf numFmtId="0" fontId="26" fillId="33" borderId="1" xfId="0" applyFont="1" applyFill="1" applyBorder="1" applyAlignment="1">
      <alignment horizontal="center" vertical="center"/>
    </xf>
    <xf numFmtId="0" fontId="23" fillId="33" borderId="1" xfId="0" applyFont="1" applyFill="1" applyBorder="1" applyAlignment="1">
      <alignment horizontal="left" vertical="center" wrapText="1"/>
    </xf>
    <xf numFmtId="0" fontId="26" fillId="14" borderId="29" xfId="0" applyFont="1" applyFill="1" applyBorder="1" applyAlignment="1">
      <alignment horizontal="center" vertical="center" wrapText="1"/>
    </xf>
    <xf numFmtId="0" fontId="23" fillId="14" borderId="1" xfId="0" applyFont="1" applyFill="1" applyBorder="1" applyAlignment="1">
      <alignment horizontal="center" vertical="center" wrapText="1"/>
    </xf>
    <xf numFmtId="0" fontId="23" fillId="33" borderId="1" xfId="0" applyFont="1" applyFill="1" applyBorder="1" applyAlignment="1">
      <alignment horizontal="center" vertical="center" wrapText="1"/>
    </xf>
    <xf numFmtId="0" fontId="23" fillId="14" borderId="1" xfId="0" applyFont="1" applyFill="1" applyBorder="1" applyAlignment="1">
      <alignment vertical="center" wrapText="1"/>
    </xf>
    <xf numFmtId="0" fontId="23" fillId="33" borderId="1" xfId="0" applyFont="1" applyFill="1" applyBorder="1" applyAlignment="1">
      <alignment vertical="center" wrapText="1"/>
    </xf>
    <xf numFmtId="0" fontId="23" fillId="33" borderId="1" xfId="0" applyFont="1" applyFill="1" applyBorder="1" applyAlignment="1">
      <alignment vertical="center"/>
    </xf>
    <xf numFmtId="0" fontId="23" fillId="14" borderId="1" xfId="0" applyFont="1" applyFill="1" applyBorder="1" applyAlignment="1">
      <alignment vertical="center"/>
    </xf>
    <xf numFmtId="0" fontId="14" fillId="0" borderId="0" xfId="0" applyFont="1"/>
    <xf numFmtId="0" fontId="15" fillId="8" borderId="1" xfId="1" applyFont="1" applyFill="1" applyBorder="1" applyAlignment="1">
      <alignment horizontal="center" vertical="center" wrapText="1"/>
    </xf>
    <xf numFmtId="0" fontId="15" fillId="10" borderId="1" xfId="1" applyFont="1" applyFill="1" applyBorder="1" applyAlignment="1">
      <alignment horizontal="center" vertical="center" wrapText="1"/>
    </xf>
    <xf numFmtId="0" fontId="13" fillId="10" borderId="1" xfId="0" applyFont="1" applyFill="1" applyBorder="1" applyAlignment="1">
      <alignment horizontal="center" vertical="center" wrapText="1"/>
    </xf>
    <xf numFmtId="15" fontId="13" fillId="10" borderId="1" xfId="0" applyNumberFormat="1" applyFont="1" applyFill="1" applyBorder="1" applyAlignment="1">
      <alignment horizontal="center" vertical="center" wrapText="1"/>
    </xf>
    <xf numFmtId="0" fontId="13" fillId="10" borderId="1" xfId="0" applyFont="1" applyFill="1" applyBorder="1" applyAlignment="1">
      <alignment horizontal="justify" vertical="center" wrapText="1"/>
    </xf>
    <xf numFmtId="15" fontId="15" fillId="17" borderId="1" xfId="1" applyNumberFormat="1" applyFont="1" applyFill="1" applyBorder="1" applyAlignment="1">
      <alignment horizontal="center" vertical="center" wrapText="1"/>
    </xf>
    <xf numFmtId="0" fontId="15" fillId="17" borderId="1" xfId="1" applyFont="1" applyFill="1" applyBorder="1" applyAlignment="1">
      <alignment horizontal="center" vertical="center" wrapText="1"/>
    </xf>
    <xf numFmtId="0" fontId="15" fillId="17" borderId="1" xfId="4" applyFont="1" applyFill="1" applyBorder="1" applyAlignment="1">
      <alignment horizontal="center" vertical="center" wrapText="1"/>
    </xf>
    <xf numFmtId="0" fontId="14" fillId="10" borderId="1" xfId="0" applyFont="1" applyFill="1" applyBorder="1" applyAlignment="1">
      <alignment horizontal="left" vertical="center" wrapText="1"/>
    </xf>
    <xf numFmtId="0" fontId="14" fillId="10" borderId="1" xfId="0" applyFont="1" applyFill="1" applyBorder="1" applyAlignment="1">
      <alignment horizontal="center" vertical="center" wrapText="1"/>
    </xf>
    <xf numFmtId="0" fontId="14" fillId="8" borderId="1" xfId="0" applyFont="1" applyFill="1" applyBorder="1" applyAlignment="1">
      <alignment horizontal="center" vertical="center" wrapText="1"/>
    </xf>
    <xf numFmtId="0" fontId="33" fillId="10" borderId="1" xfId="0" applyFont="1" applyFill="1" applyBorder="1" applyAlignment="1">
      <alignment horizontal="center" vertical="center" wrapText="1"/>
    </xf>
    <xf numFmtId="0" fontId="33" fillId="10" borderId="1" xfId="0" applyFont="1" applyFill="1" applyBorder="1" applyAlignment="1">
      <alignment vertical="center" wrapText="1"/>
    </xf>
    <xf numFmtId="0" fontId="15" fillId="10" borderId="1" xfId="11" applyFont="1" applyFill="1" applyBorder="1" applyAlignment="1">
      <alignment horizontal="center" vertical="center" wrapText="1"/>
    </xf>
    <xf numFmtId="0" fontId="15" fillId="9" borderId="1" xfId="11" applyFont="1" applyFill="1" applyBorder="1" applyAlignment="1">
      <alignment horizontal="center" vertical="center" wrapText="1"/>
    </xf>
    <xf numFmtId="0" fontId="13" fillId="9" borderId="1" xfId="11" applyFont="1" applyFill="1" applyBorder="1" applyAlignment="1">
      <alignment vertical="center" wrapText="1"/>
    </xf>
    <xf numFmtId="0" fontId="35" fillId="0" borderId="0" xfId="0" applyFont="1"/>
    <xf numFmtId="0" fontId="35" fillId="0" borderId="0" xfId="0" applyFont="1" applyFill="1"/>
    <xf numFmtId="0" fontId="36" fillId="0" borderId="0" xfId="0" applyFont="1"/>
    <xf numFmtId="0" fontId="33" fillId="0" borderId="1" xfId="0" applyFont="1" applyBorder="1" applyAlignment="1">
      <alignment horizontal="center" vertical="center" wrapText="1"/>
    </xf>
    <xf numFmtId="0" fontId="35" fillId="8" borderId="0" xfId="0" applyFont="1" applyFill="1"/>
    <xf numFmtId="0" fontId="35" fillId="10" borderId="0" xfId="0" applyFont="1" applyFill="1"/>
    <xf numFmtId="0" fontId="35" fillId="27" borderId="0" xfId="0" applyFont="1" applyFill="1"/>
    <xf numFmtId="0" fontId="35" fillId="17" borderId="0" xfId="0" applyFont="1" applyFill="1"/>
    <xf numFmtId="0" fontId="33" fillId="27" borderId="1" xfId="0" applyFont="1" applyFill="1" applyBorder="1" applyAlignment="1">
      <alignment horizontal="center" vertical="center" wrapText="1"/>
    </xf>
    <xf numFmtId="9" fontId="33" fillId="0" borderId="1" xfId="0" applyNumberFormat="1" applyFont="1" applyFill="1" applyBorder="1" applyAlignment="1">
      <alignment horizontal="center" vertical="center" wrapText="1"/>
    </xf>
    <xf numFmtId="0" fontId="35" fillId="30" borderId="0" xfId="0" applyFont="1" applyFill="1"/>
    <xf numFmtId="0" fontId="35" fillId="14" borderId="0" xfId="0" applyFont="1" applyFill="1"/>
    <xf numFmtId="0" fontId="35" fillId="0" borderId="0" xfId="0" applyFont="1" applyAlignment="1">
      <alignment horizontal="center"/>
    </xf>
    <xf numFmtId="0" fontId="35" fillId="0" borderId="0" xfId="0" applyFont="1" applyBorder="1"/>
    <xf numFmtId="0" fontId="35" fillId="0" borderId="0" xfId="0" applyFont="1" applyBorder="1" applyAlignment="1">
      <alignment horizontal="center"/>
    </xf>
    <xf numFmtId="0" fontId="35" fillId="0" borderId="0" xfId="0" applyFont="1" applyFill="1" applyBorder="1"/>
    <xf numFmtId="0" fontId="42" fillId="34" borderId="1" xfId="14" applyNumberFormat="1" applyFont="1" applyFill="1" applyBorder="1" applyAlignment="1">
      <alignment horizontal="center" vertical="center" wrapText="1"/>
    </xf>
    <xf numFmtId="0" fontId="42" fillId="34" borderId="1" xfId="14" applyNumberFormat="1" applyFont="1" applyFill="1" applyBorder="1" applyAlignment="1">
      <alignment vertical="center" wrapText="1"/>
    </xf>
    <xf numFmtId="0" fontId="14" fillId="11" borderId="1" xfId="0" applyFont="1" applyFill="1" applyBorder="1" applyAlignment="1">
      <alignment horizontal="center" vertical="center" wrapText="1"/>
    </xf>
    <xf numFmtId="15" fontId="14" fillId="11" borderId="1" xfId="5" applyNumberFormat="1" applyFont="1" applyFill="1" applyBorder="1" applyAlignment="1">
      <alignment horizontal="center" vertical="center" wrapText="1"/>
    </xf>
    <xf numFmtId="0" fontId="14" fillId="11" borderId="1" xfId="1" applyFont="1" applyFill="1" applyBorder="1" applyAlignment="1">
      <alignment horizontal="center" vertical="center" wrapText="1"/>
    </xf>
    <xf numFmtId="0" fontId="4" fillId="17" borderId="1" xfId="0" applyFont="1" applyFill="1" applyBorder="1" applyAlignment="1">
      <alignment horizontal="center" vertical="center" wrapText="1"/>
    </xf>
    <xf numFmtId="9" fontId="33" fillId="0" borderId="1" xfId="0" applyNumberFormat="1" applyFont="1" applyBorder="1" applyAlignment="1">
      <alignment horizontal="center" vertical="center" wrapText="1"/>
    </xf>
    <xf numFmtId="14" fontId="23" fillId="14" borderId="1" xfId="0" applyNumberFormat="1" applyFont="1" applyFill="1" applyBorder="1" applyAlignment="1">
      <alignment horizontal="left" vertical="center" wrapText="1"/>
    </xf>
    <xf numFmtId="14" fontId="23" fillId="14" borderId="20" xfId="0" applyNumberFormat="1" applyFont="1" applyFill="1" applyBorder="1" applyAlignment="1">
      <alignment horizontal="left" vertical="center" wrapText="1"/>
    </xf>
    <xf numFmtId="14" fontId="23" fillId="14" borderId="2" xfId="0" applyNumberFormat="1" applyFont="1" applyFill="1" applyBorder="1" applyAlignment="1">
      <alignment horizontal="left" vertical="center" wrapText="1"/>
    </xf>
    <xf numFmtId="9" fontId="14" fillId="15" borderId="1" xfId="3" applyFont="1" applyFill="1" applyBorder="1" applyAlignment="1">
      <alignment horizontal="center" vertical="center" wrapText="1"/>
    </xf>
    <xf numFmtId="0" fontId="2" fillId="0" borderId="0" xfId="0" applyFont="1"/>
    <xf numFmtId="0" fontId="2" fillId="0" borderId="0" xfId="0" applyFont="1" applyFill="1" applyBorder="1" applyAlignment="1">
      <alignment horizontal="center"/>
    </xf>
    <xf numFmtId="14" fontId="44" fillId="0" borderId="46" xfId="0" applyNumberFormat="1" applyFont="1" applyBorder="1" applyAlignment="1">
      <alignment horizontal="center" vertical="center" wrapText="1"/>
    </xf>
    <xf numFmtId="14" fontId="44" fillId="0" borderId="47" xfId="0" applyNumberFormat="1" applyFont="1" applyBorder="1" applyAlignment="1">
      <alignment horizontal="center" vertical="center" wrapText="1"/>
    </xf>
    <xf numFmtId="0" fontId="45" fillId="0" borderId="48" xfId="0" applyFont="1" applyBorder="1" applyAlignment="1">
      <alignment vertical="center" wrapText="1"/>
    </xf>
    <xf numFmtId="0" fontId="2" fillId="0" borderId="1" xfId="0" applyFont="1" applyBorder="1"/>
    <xf numFmtId="0" fontId="2" fillId="0" borderId="0" xfId="0" applyFont="1" applyAlignment="1">
      <alignment horizontal="center" vertical="center"/>
    </xf>
    <xf numFmtId="14" fontId="2" fillId="0" borderId="0" xfId="0" applyNumberFormat="1" applyFont="1" applyAlignment="1">
      <alignment horizontal="center" vertical="center"/>
    </xf>
    <xf numFmtId="0" fontId="2" fillId="0" borderId="0" xfId="0" applyFont="1" applyFill="1"/>
    <xf numFmtId="9" fontId="12" fillId="17" borderId="1" xfId="11" applyNumberFormat="1" applyFont="1" applyFill="1" applyBorder="1" applyAlignment="1">
      <alignment horizontal="center" vertical="center" wrapText="1"/>
    </xf>
    <xf numFmtId="0" fontId="15" fillId="17" borderId="1" xfId="11" applyFont="1" applyFill="1" applyBorder="1" applyAlignment="1">
      <alignment horizontal="center" vertical="center" wrapText="1"/>
    </xf>
    <xf numFmtId="0" fontId="19" fillId="10" borderId="1" xfId="4" applyFill="1" applyBorder="1" applyAlignment="1">
      <alignment horizontal="center" vertical="center" wrapText="1"/>
    </xf>
    <xf numFmtId="0" fontId="19" fillId="17" borderId="1" xfId="4" applyFill="1" applyBorder="1" applyAlignment="1">
      <alignment horizontal="center" vertical="center" wrapText="1"/>
    </xf>
    <xf numFmtId="0" fontId="0" fillId="39" borderId="0" xfId="0" applyFill="1"/>
    <xf numFmtId="0" fontId="0" fillId="39" borderId="0" xfId="0" applyFill="1" applyAlignment="1">
      <alignment vertical="center"/>
    </xf>
    <xf numFmtId="0" fontId="2" fillId="0" borderId="1" xfId="0" applyFont="1" applyBorder="1" applyAlignment="1">
      <alignment horizontal="center" vertical="center"/>
    </xf>
    <xf numFmtId="0" fontId="21" fillId="0" borderId="1" xfId="0" applyFont="1" applyBorder="1" applyAlignment="1">
      <alignment horizontal="center"/>
    </xf>
    <xf numFmtId="0" fontId="40" fillId="0" borderId="1" xfId="0" applyFont="1" applyBorder="1" applyAlignment="1">
      <alignment horizontal="center" vertical="center"/>
    </xf>
    <xf numFmtId="0" fontId="40" fillId="0" borderId="4" xfId="0" applyFont="1" applyBorder="1" applyAlignment="1">
      <alignment horizontal="center" vertical="center"/>
    </xf>
    <xf numFmtId="0" fontId="40" fillId="0" borderId="1" xfId="0" applyFont="1" applyBorder="1" applyAlignment="1">
      <alignment horizontal="center" vertical="center" wrapText="1"/>
    </xf>
    <xf numFmtId="0" fontId="14" fillId="8" borderId="1" xfId="11" applyFont="1" applyFill="1" applyBorder="1" applyAlignment="1">
      <alignment horizontal="center" vertical="center" wrapText="1"/>
    </xf>
    <xf numFmtId="14" fontId="44" fillId="0" borderId="0" xfId="0" applyNumberFormat="1" applyFont="1" applyBorder="1" applyAlignment="1">
      <alignment horizontal="center" vertical="center" wrapText="1"/>
    </xf>
    <xf numFmtId="0" fontId="45" fillId="0" borderId="0" xfId="0" applyFont="1" applyBorder="1" applyAlignment="1">
      <alignment vertical="center" wrapText="1"/>
    </xf>
    <xf numFmtId="0" fontId="2" fillId="0" borderId="1" xfId="0" applyFont="1" applyFill="1" applyBorder="1" applyAlignment="1">
      <alignment horizontal="center" vertical="center" wrapText="1"/>
    </xf>
    <xf numFmtId="0" fontId="2" fillId="0" borderId="0" xfId="0" applyFont="1" applyFill="1" applyBorder="1" applyAlignment="1">
      <alignment horizontal="center" vertical="center"/>
    </xf>
    <xf numFmtId="0" fontId="2" fillId="0" borderId="0" xfId="0" applyFont="1" applyAlignment="1">
      <alignment vertical="center"/>
    </xf>
    <xf numFmtId="0" fontId="33" fillId="27" borderId="1" xfId="0" applyFont="1" applyFill="1" applyBorder="1" applyAlignment="1">
      <alignment horizontal="left" vertical="center" wrapText="1"/>
    </xf>
    <xf numFmtId="0" fontId="35" fillId="8" borderId="0" xfId="0" applyFont="1" applyFill="1" applyAlignment="1">
      <alignment vertical="center"/>
    </xf>
    <xf numFmtId="0" fontId="4" fillId="0" borderId="4" xfId="0" applyFont="1" applyBorder="1" applyAlignment="1">
      <alignment horizontal="center" vertical="center" wrapText="1"/>
    </xf>
    <xf numFmtId="0" fontId="4" fillId="0" borderId="1" xfId="0" applyFont="1" applyBorder="1" applyAlignment="1">
      <alignment horizontal="center" vertical="center" wrapText="1"/>
    </xf>
    <xf numFmtId="0" fontId="33" fillId="0" borderId="1" xfId="0" applyFont="1" applyFill="1" applyBorder="1" applyAlignment="1">
      <alignment horizontal="center" vertical="center" wrapText="1"/>
    </xf>
    <xf numFmtId="0" fontId="2" fillId="0" borderId="1" xfId="0" applyFont="1" applyBorder="1" applyAlignment="1">
      <alignment horizontal="center" vertical="center"/>
    </xf>
    <xf numFmtId="0" fontId="47" fillId="41" borderId="1" xfId="0" applyFont="1" applyFill="1" applyBorder="1" applyAlignment="1">
      <alignment horizontal="center" vertical="center" wrapText="1"/>
    </xf>
    <xf numFmtId="0" fontId="48" fillId="0" borderId="1" xfId="0" applyFont="1" applyFill="1" applyBorder="1" applyAlignment="1">
      <alignment horizontal="left" vertical="center" wrapText="1"/>
    </xf>
    <xf numFmtId="165" fontId="48" fillId="0" borderId="1" xfId="0" applyNumberFormat="1" applyFont="1" applyFill="1" applyBorder="1" applyAlignment="1">
      <alignment vertical="center" wrapText="1"/>
    </xf>
    <xf numFmtId="0" fontId="42" fillId="45" borderId="1" xfId="11" applyFont="1" applyFill="1" applyBorder="1" applyAlignment="1">
      <alignment horizontal="center" vertical="center" wrapText="1"/>
    </xf>
    <xf numFmtId="0" fontId="42" fillId="45" borderId="1" xfId="11" applyFont="1" applyFill="1" applyBorder="1" applyAlignment="1">
      <alignment horizontal="left" vertical="center" wrapText="1"/>
    </xf>
    <xf numFmtId="15" fontId="31" fillId="46" borderId="20" xfId="0" applyNumberFormat="1" applyFont="1" applyFill="1" applyBorder="1" applyAlignment="1">
      <alignment horizontal="center" vertical="center" wrapText="1"/>
    </xf>
    <xf numFmtId="0" fontId="31" fillId="46" borderId="0" xfId="0" applyFont="1" applyFill="1"/>
    <xf numFmtId="0" fontId="31" fillId="3" borderId="0" xfId="0" applyFont="1" applyFill="1"/>
    <xf numFmtId="0" fontId="31" fillId="8" borderId="1" xfId="0" applyFont="1" applyFill="1" applyBorder="1" applyAlignment="1">
      <alignment vertical="center" wrapText="1"/>
    </xf>
    <xf numFmtId="0" fontId="31" fillId="8" borderId="0" xfId="0" applyFont="1" applyFill="1"/>
    <xf numFmtId="0" fontId="31" fillId="15" borderId="0" xfId="0" applyFont="1" applyFill="1"/>
    <xf numFmtId="9" fontId="15" fillId="9" borderId="1" xfId="3" applyFont="1" applyFill="1" applyBorder="1" applyAlignment="1">
      <alignment horizontal="left" vertical="top" wrapText="1"/>
    </xf>
    <xf numFmtId="15" fontId="15" fillId="9" borderId="1" xfId="11" applyNumberFormat="1" applyFont="1" applyFill="1" applyBorder="1" applyAlignment="1">
      <alignment horizontal="center" vertical="center" wrapText="1"/>
    </xf>
    <xf numFmtId="0" fontId="14" fillId="0" borderId="0" xfId="11" applyFont="1"/>
    <xf numFmtId="0" fontId="35" fillId="0" borderId="0" xfId="0" applyFont="1"/>
    <xf numFmtId="0" fontId="35" fillId="30" borderId="0" xfId="0" applyFont="1" applyFill="1"/>
    <xf numFmtId="9" fontId="3" fillId="2" borderId="1" xfId="3" applyFont="1" applyFill="1" applyBorder="1" applyAlignment="1">
      <alignment horizontal="center" vertical="center" wrapText="1"/>
    </xf>
    <xf numFmtId="0" fontId="2" fillId="0" borderId="1" xfId="0" applyFont="1" applyBorder="1" applyAlignment="1">
      <alignment horizontal="center" vertical="center"/>
    </xf>
    <xf numFmtId="0" fontId="40" fillId="0" borderId="1" xfId="0" applyFont="1" applyFill="1" applyBorder="1" applyAlignment="1">
      <alignment horizontal="center" vertical="center" wrapText="1"/>
    </xf>
    <xf numFmtId="0" fontId="14" fillId="18" borderId="0" xfId="0" applyFont="1" applyFill="1"/>
    <xf numFmtId="0" fontId="14" fillId="0" borderId="0" xfId="0" applyFont="1" applyFill="1"/>
    <xf numFmtId="0" fontId="15" fillId="17" borderId="1" xfId="5" applyFont="1" applyFill="1" applyBorder="1" applyAlignment="1">
      <alignment horizontal="center" vertical="center" wrapText="1"/>
    </xf>
    <xf numFmtId="15" fontId="15" fillId="17" borderId="1" xfId="5" applyNumberFormat="1" applyFont="1" applyFill="1" applyBorder="1" applyAlignment="1">
      <alignment horizontal="center" vertical="center" wrapText="1"/>
    </xf>
    <xf numFmtId="0" fontId="15" fillId="17" borderId="1" xfId="0" applyFont="1" applyFill="1" applyBorder="1" applyAlignment="1">
      <alignment horizontal="center" vertical="center" wrapText="1"/>
    </xf>
    <xf numFmtId="15" fontId="15" fillId="11" borderId="1" xfId="11" applyNumberFormat="1" applyFont="1" applyFill="1" applyBorder="1" applyAlignment="1">
      <alignment horizontal="center" vertical="center" wrapText="1"/>
    </xf>
    <xf numFmtId="9" fontId="21" fillId="15" borderId="1" xfId="3" applyFont="1" applyFill="1" applyBorder="1" applyAlignment="1">
      <alignment horizontal="center" vertical="center" wrapText="1"/>
    </xf>
    <xf numFmtId="9" fontId="12" fillId="17" borderId="1" xfId="0" applyNumberFormat="1" applyFont="1" applyFill="1" applyBorder="1" applyAlignment="1">
      <alignment horizontal="center" vertical="center" wrapText="1"/>
    </xf>
    <xf numFmtId="15" fontId="15" fillId="17" borderId="20" xfId="1" applyNumberFormat="1" applyFont="1" applyFill="1" applyBorder="1" applyAlignment="1">
      <alignment horizontal="center" vertical="center" wrapText="1"/>
    </xf>
    <xf numFmtId="0" fontId="15" fillId="17" borderId="29" xfId="0" applyFont="1" applyFill="1" applyBorder="1" applyAlignment="1">
      <alignment horizontal="center" vertical="center" wrapText="1"/>
    </xf>
    <xf numFmtId="0" fontId="15" fillId="11" borderId="1" xfId="1" applyFont="1" applyFill="1" applyBorder="1" applyAlignment="1">
      <alignment horizontal="center" vertical="center" wrapText="1"/>
    </xf>
    <xf numFmtId="0" fontId="31" fillId="8" borderId="1" xfId="0" applyFont="1" applyFill="1" applyBorder="1" applyAlignment="1">
      <alignment horizontal="center" vertical="center" wrapText="1"/>
    </xf>
    <xf numFmtId="0" fontId="31" fillId="15" borderId="1" xfId="0" applyFont="1" applyFill="1" applyBorder="1" applyAlignment="1">
      <alignment horizontal="center" vertical="center" wrapText="1"/>
    </xf>
    <xf numFmtId="0" fontId="14" fillId="47" borderId="0" xfId="0" applyFont="1" applyFill="1"/>
    <xf numFmtId="0" fontId="14" fillId="47" borderId="0" xfId="11" applyFont="1" applyFill="1" applyAlignment="1">
      <alignment horizontal="left" vertical="center"/>
    </xf>
    <xf numFmtId="0" fontId="14" fillId="47" borderId="0" xfId="11" applyFont="1" applyFill="1"/>
    <xf numFmtId="0" fontId="13" fillId="9" borderId="1" xfId="0" applyFont="1" applyFill="1" applyBorder="1" applyAlignment="1">
      <alignment horizontal="justify" vertical="center" wrapText="1"/>
    </xf>
    <xf numFmtId="0" fontId="15" fillId="17" borderId="1" xfId="5" applyFont="1" applyFill="1" applyBorder="1" applyAlignment="1">
      <alignment horizontal="justify" vertical="center" wrapText="1"/>
    </xf>
    <xf numFmtId="0" fontId="33" fillId="10" borderId="4" xfId="0" applyFont="1" applyFill="1" applyBorder="1" applyAlignment="1">
      <alignment horizontal="center" vertical="center" wrapText="1"/>
    </xf>
    <xf numFmtId="0" fontId="33" fillId="0" borderId="1" xfId="0" applyFont="1" applyBorder="1" applyAlignment="1">
      <alignment horizontal="left" vertical="center" wrapText="1"/>
    </xf>
    <xf numFmtId="9" fontId="33" fillId="0" borderId="4" xfId="0" applyNumberFormat="1" applyFont="1" applyBorder="1" applyAlignment="1">
      <alignment horizontal="center" vertical="center" wrapText="1"/>
    </xf>
    <xf numFmtId="0" fontId="33" fillId="14" borderId="4" xfId="0" applyFont="1" applyFill="1" applyBorder="1" applyAlignment="1">
      <alignment horizontal="center" vertical="center" wrapText="1"/>
    </xf>
    <xf numFmtId="0" fontId="33" fillId="0" borderId="4" xfId="0" applyFont="1" applyBorder="1" applyAlignment="1">
      <alignment horizontal="center" vertical="center" wrapText="1"/>
    </xf>
    <xf numFmtId="9" fontId="4" fillId="17" borderId="1" xfId="9" applyFont="1" applyFill="1" applyBorder="1" applyAlignment="1">
      <alignment horizontal="center" vertical="center" wrapText="1"/>
    </xf>
    <xf numFmtId="0" fontId="35" fillId="14" borderId="0" xfId="0" applyFont="1" applyFill="1" applyAlignment="1">
      <alignment horizontal="center"/>
    </xf>
    <xf numFmtId="0" fontId="15" fillId="15" borderId="1" xfId="1" applyFont="1" applyFill="1" applyBorder="1" applyAlignment="1">
      <alignment horizontal="left" vertical="center" wrapText="1"/>
    </xf>
    <xf numFmtId="15" fontId="15" fillId="15" borderId="1" xfId="1" applyNumberFormat="1" applyFont="1" applyFill="1" applyBorder="1" applyAlignment="1">
      <alignment horizontal="center" vertical="center" wrapText="1"/>
    </xf>
    <xf numFmtId="9" fontId="12" fillId="15" borderId="1" xfId="3" applyFont="1" applyFill="1" applyBorder="1" applyAlignment="1">
      <alignment horizontal="center" vertical="center" wrapText="1"/>
    </xf>
    <xf numFmtId="0" fontId="15" fillId="15" borderId="1" xfId="1" applyFont="1" applyFill="1" applyBorder="1" applyAlignment="1">
      <alignment horizontal="center" vertical="top" wrapText="1"/>
    </xf>
    <xf numFmtId="0" fontId="14" fillId="8" borderId="1" xfId="11" applyFont="1" applyFill="1" applyBorder="1" applyAlignment="1">
      <alignment horizontal="center" vertical="center"/>
    </xf>
    <xf numFmtId="0" fontId="14" fillId="8" borderId="1" xfId="11" applyFont="1" applyFill="1" applyBorder="1" applyAlignment="1">
      <alignment horizontal="left" vertical="center" wrapText="1"/>
    </xf>
    <xf numFmtId="0" fontId="14" fillId="8" borderId="1" xfId="11" applyFont="1" applyFill="1" applyBorder="1" applyAlignment="1">
      <alignment horizontal="left" vertical="center"/>
    </xf>
    <xf numFmtId="0" fontId="13" fillId="8" borderId="1" xfId="11" applyFont="1" applyFill="1" applyBorder="1" applyAlignment="1">
      <alignment horizontal="left" vertical="center" wrapText="1"/>
    </xf>
    <xf numFmtId="0" fontId="13" fillId="8" borderId="1" xfId="11" applyFont="1" applyFill="1" applyBorder="1" applyAlignment="1">
      <alignment horizontal="center" vertical="center" wrapText="1"/>
    </xf>
    <xf numFmtId="0" fontId="18" fillId="8" borderId="1" xfId="1" applyFont="1" applyFill="1" applyBorder="1" applyAlignment="1">
      <alignment horizontal="center" vertical="center" wrapText="1"/>
    </xf>
    <xf numFmtId="0" fontId="14" fillId="8" borderId="1" xfId="11" applyFont="1" applyFill="1" applyBorder="1" applyAlignment="1">
      <alignment vertical="center" wrapText="1"/>
    </xf>
    <xf numFmtId="0" fontId="26" fillId="15" borderId="1" xfId="0" applyFont="1" applyFill="1" applyBorder="1" applyAlignment="1">
      <alignment horizontal="center" vertical="center" wrapText="1"/>
    </xf>
    <xf numFmtId="0" fontId="15" fillId="9" borderId="1" xfId="1" applyFont="1" applyFill="1" applyBorder="1" applyAlignment="1">
      <alignment horizontal="center" vertical="center" wrapText="1"/>
    </xf>
    <xf numFmtId="0" fontId="13" fillId="9" borderId="1" xfId="0" applyFont="1" applyFill="1" applyBorder="1" applyAlignment="1">
      <alignment horizontal="left" vertical="center" wrapText="1"/>
    </xf>
    <xf numFmtId="0" fontId="13" fillId="9" borderId="1" xfId="0" applyFont="1" applyFill="1" applyBorder="1" applyAlignment="1">
      <alignment horizontal="center" vertical="center" wrapText="1"/>
    </xf>
    <xf numFmtId="15" fontId="13" fillId="9" borderId="1" xfId="0" applyNumberFormat="1" applyFont="1" applyFill="1" applyBorder="1" applyAlignment="1">
      <alignment horizontal="center" vertical="center" wrapText="1"/>
    </xf>
    <xf numFmtId="0" fontId="33" fillId="30" borderId="4" xfId="0" applyFont="1" applyFill="1" applyBorder="1" applyAlignment="1">
      <alignment horizontal="center" vertical="center" wrapText="1"/>
    </xf>
    <xf numFmtId="9" fontId="23" fillId="14" borderId="1" xfId="0" applyNumberFormat="1" applyFont="1" applyFill="1" applyBorder="1" applyAlignment="1">
      <alignment horizontal="left" vertical="top" wrapText="1"/>
    </xf>
    <xf numFmtId="14" fontId="23" fillId="14" borderId="31" xfId="0" applyNumberFormat="1" applyFont="1" applyFill="1" applyBorder="1" applyAlignment="1">
      <alignment horizontal="left" vertical="center" wrapText="1"/>
    </xf>
    <xf numFmtId="0" fontId="23" fillId="33" borderId="1" xfId="0" applyFont="1" applyFill="1" applyBorder="1" applyAlignment="1">
      <alignment horizontal="left" wrapText="1"/>
    </xf>
    <xf numFmtId="14" fontId="23" fillId="33" borderId="1" xfId="0" applyNumberFormat="1" applyFont="1" applyFill="1" applyBorder="1" applyAlignment="1">
      <alignment horizontal="left" vertical="center" wrapText="1"/>
    </xf>
    <xf numFmtId="14" fontId="23" fillId="33" borderId="31" xfId="0" applyNumberFormat="1" applyFont="1" applyFill="1" applyBorder="1" applyAlignment="1">
      <alignment horizontal="left" vertical="center" wrapText="1"/>
    </xf>
    <xf numFmtId="9" fontId="23" fillId="33" borderId="1" xfId="0" applyNumberFormat="1" applyFont="1" applyFill="1" applyBorder="1" applyAlignment="1">
      <alignment horizontal="left" vertical="top" wrapText="1"/>
    </xf>
    <xf numFmtId="9" fontId="23" fillId="33" borderId="1" xfId="0" applyNumberFormat="1" applyFont="1" applyFill="1" applyBorder="1" applyAlignment="1">
      <alignment horizontal="left" vertical="center" wrapText="1"/>
    </xf>
    <xf numFmtId="0" fontId="33" fillId="30" borderId="4" xfId="0" applyFont="1" applyFill="1" applyBorder="1" applyAlignment="1">
      <alignment horizontal="center" vertical="center" wrapText="1"/>
    </xf>
    <xf numFmtId="0" fontId="33" fillId="0" borderId="4" xfId="0" applyFont="1" applyBorder="1" applyAlignment="1">
      <alignment horizontal="center" vertical="center" wrapText="1"/>
    </xf>
    <xf numFmtId="0" fontId="33" fillId="27" borderId="4" xfId="0" applyFont="1" applyFill="1" applyBorder="1" applyAlignment="1">
      <alignment horizontal="center" vertical="center" wrapText="1"/>
    </xf>
    <xf numFmtId="0" fontId="33" fillId="27" borderId="18" xfId="0" applyFont="1" applyFill="1" applyBorder="1" applyAlignment="1">
      <alignment horizontal="center" vertical="center" wrapText="1"/>
    </xf>
    <xf numFmtId="0" fontId="33" fillId="8" borderId="4" xfId="0" applyFont="1" applyFill="1" applyBorder="1" applyAlignment="1">
      <alignment horizontal="center" vertical="center" wrapText="1"/>
    </xf>
    <xf numFmtId="9" fontId="33" fillId="8" borderId="4" xfId="0" applyNumberFormat="1" applyFont="1" applyFill="1" applyBorder="1" applyAlignment="1">
      <alignment horizontal="center" vertical="center" wrapText="1"/>
    </xf>
    <xf numFmtId="0" fontId="33" fillId="29" borderId="4" xfId="0" applyFont="1" applyFill="1" applyBorder="1" applyAlignment="1">
      <alignment horizontal="center" vertical="center" wrapText="1"/>
    </xf>
    <xf numFmtId="0" fontId="4" fillId="10" borderId="4" xfId="0" applyFont="1" applyFill="1" applyBorder="1" applyAlignment="1">
      <alignment horizontal="center" vertical="center" wrapText="1"/>
    </xf>
    <xf numFmtId="0" fontId="33" fillId="32" borderId="26" xfId="0" applyFont="1" applyFill="1" applyBorder="1" applyAlignment="1">
      <alignment horizontal="center" vertical="center" wrapText="1"/>
    </xf>
    <xf numFmtId="0" fontId="33" fillId="32" borderId="4" xfId="0" applyFont="1" applyFill="1" applyBorder="1" applyAlignment="1">
      <alignment horizontal="center" vertical="center" wrapText="1"/>
    </xf>
    <xf numFmtId="0" fontId="33" fillId="14" borderId="4" xfId="0" applyFont="1" applyFill="1" applyBorder="1" applyAlignment="1">
      <alignment horizontal="center" vertical="center" wrapText="1"/>
    </xf>
    <xf numFmtId="0" fontId="33" fillId="14" borderId="26" xfId="0" applyFont="1" applyFill="1" applyBorder="1" applyAlignment="1">
      <alignment horizontal="center" vertical="center" wrapText="1"/>
    </xf>
    <xf numFmtId="0" fontId="33" fillId="10" borderId="4" xfId="0" applyFont="1" applyFill="1" applyBorder="1" applyAlignment="1">
      <alignment horizontal="center" vertical="center" wrapText="1"/>
    </xf>
    <xf numFmtId="0" fontId="4" fillId="10" borderId="1" xfId="0" applyFont="1" applyFill="1" applyBorder="1" applyAlignment="1">
      <alignment horizontal="center" vertical="center" wrapText="1"/>
    </xf>
    <xf numFmtId="0" fontId="35" fillId="8" borderId="4" xfId="0" applyFont="1" applyFill="1" applyBorder="1" applyAlignment="1">
      <alignment horizontal="center" vertical="center" wrapText="1"/>
    </xf>
    <xf numFmtId="0" fontId="33" fillId="32" borderId="1" xfId="0" applyFont="1" applyFill="1" applyBorder="1" applyAlignment="1">
      <alignment horizontal="center" vertical="center" wrapText="1"/>
    </xf>
    <xf numFmtId="0" fontId="15" fillId="17" borderId="29" xfId="1" applyFont="1" applyFill="1" applyBorder="1" applyAlignment="1">
      <alignment horizontal="center" vertical="center" wrapText="1"/>
    </xf>
    <xf numFmtId="0" fontId="15" fillId="17" borderId="1" xfId="1" applyFont="1" applyFill="1" applyBorder="1" applyAlignment="1">
      <alignment horizontal="justify" vertical="center" wrapText="1"/>
    </xf>
    <xf numFmtId="0" fontId="12" fillId="17" borderId="1" xfId="11" applyFont="1" applyFill="1" applyBorder="1" applyAlignment="1">
      <alignment horizontal="center" vertical="center" wrapText="1"/>
    </xf>
    <xf numFmtId="0" fontId="15" fillId="9" borderId="1" xfId="1" applyFont="1" applyFill="1" applyBorder="1" applyAlignment="1">
      <alignment horizontal="center" vertical="center" wrapText="1"/>
    </xf>
    <xf numFmtId="0" fontId="13" fillId="9" borderId="1" xfId="11" applyFont="1" applyFill="1" applyBorder="1" applyAlignment="1">
      <alignment horizontal="left" vertical="center" wrapText="1"/>
    </xf>
    <xf numFmtId="0" fontId="13" fillId="9" borderId="1" xfId="11" applyFont="1" applyFill="1" applyBorder="1" applyAlignment="1">
      <alignment horizontal="center" vertical="center" wrapText="1"/>
    </xf>
    <xf numFmtId="15" fontId="13" fillId="9" borderId="1" xfId="11" applyNumberFormat="1" applyFont="1" applyFill="1" applyBorder="1" applyAlignment="1">
      <alignment horizontal="center" vertical="center" wrapText="1"/>
    </xf>
    <xf numFmtId="0" fontId="15" fillId="10" borderId="1" xfId="1" applyFont="1" applyFill="1" applyBorder="1" applyAlignment="1">
      <alignment horizontal="center" vertical="center" wrapText="1"/>
    </xf>
    <xf numFmtId="0" fontId="13" fillId="10" borderId="1" xfId="11" applyFont="1" applyFill="1" applyBorder="1" applyAlignment="1">
      <alignment vertical="center" wrapText="1"/>
    </xf>
    <xf numFmtId="0" fontId="13" fillId="10" borderId="1" xfId="11" applyFont="1" applyFill="1" applyBorder="1" applyAlignment="1">
      <alignment horizontal="center" vertical="center" wrapText="1"/>
    </xf>
    <xf numFmtId="15" fontId="13" fillId="10" borderId="1" xfId="11" applyNumberFormat="1" applyFont="1" applyFill="1" applyBorder="1" applyAlignment="1">
      <alignment horizontal="center" vertical="center" wrapText="1"/>
    </xf>
    <xf numFmtId="0" fontId="33" fillId="14" borderId="1" xfId="0" applyFont="1" applyFill="1" applyBorder="1" applyAlignment="1">
      <alignment horizontal="center" vertical="center" wrapText="1"/>
    </xf>
    <xf numFmtId="14" fontId="33" fillId="14" borderId="1" xfId="0" applyNumberFormat="1" applyFont="1" applyFill="1" applyBorder="1" applyAlignment="1">
      <alignment horizontal="center" vertical="center" wrapText="1"/>
    </xf>
    <xf numFmtId="0" fontId="33" fillId="8" borderId="1" xfId="0" applyFont="1" applyFill="1" applyBorder="1" applyAlignment="1">
      <alignment vertical="center" wrapText="1"/>
    </xf>
    <xf numFmtId="9" fontId="33" fillId="8" borderId="1" xfId="0" applyNumberFormat="1" applyFont="1" applyFill="1" applyBorder="1" applyAlignment="1">
      <alignment horizontal="center" vertical="center" wrapText="1"/>
    </xf>
    <xf numFmtId="9" fontId="33" fillId="29" borderId="1" xfId="0" applyNumberFormat="1" applyFont="1" applyFill="1" applyBorder="1" applyAlignment="1">
      <alignment horizontal="center" vertical="center" wrapText="1"/>
    </xf>
    <xf numFmtId="14" fontId="33" fillId="27" borderId="1" xfId="0" applyNumberFormat="1" applyFont="1" applyFill="1" applyBorder="1" applyAlignment="1">
      <alignment horizontal="center" vertical="center" wrapText="1"/>
    </xf>
    <xf numFmtId="0" fontId="33" fillId="27" borderId="18" xfId="0" applyFont="1" applyFill="1" applyBorder="1" applyAlignment="1">
      <alignment horizontal="left" vertical="center" wrapText="1"/>
    </xf>
    <xf numFmtId="0" fontId="33" fillId="14" borderId="1" xfId="0" applyFont="1" applyFill="1" applyBorder="1" applyAlignment="1">
      <alignment horizontal="left" vertical="center" wrapText="1"/>
    </xf>
    <xf numFmtId="0" fontId="33" fillId="14" borderId="4" xfId="0" applyFont="1" applyFill="1" applyBorder="1" applyAlignment="1">
      <alignment horizontal="left" vertical="center" wrapText="1"/>
    </xf>
    <xf numFmtId="14" fontId="33" fillId="14" borderId="4" xfId="0" applyNumberFormat="1" applyFont="1" applyFill="1" applyBorder="1" applyAlignment="1">
      <alignment horizontal="center" vertical="center" wrapText="1"/>
    </xf>
    <xf numFmtId="0" fontId="33" fillId="30" borderId="1" xfId="0" applyFont="1" applyFill="1" applyBorder="1" applyAlignment="1">
      <alignment horizontal="center" vertical="center" wrapText="1"/>
    </xf>
    <xf numFmtId="0" fontId="33" fillId="30" borderId="1" xfId="0" applyFont="1" applyFill="1" applyBorder="1" applyAlignment="1">
      <alignment horizontal="left" vertical="center" wrapText="1"/>
    </xf>
    <xf numFmtId="14" fontId="33" fillId="30" borderId="1" xfId="0" applyNumberFormat="1" applyFont="1" applyFill="1" applyBorder="1" applyAlignment="1">
      <alignment horizontal="center" vertical="center" wrapText="1"/>
    </xf>
    <xf numFmtId="9" fontId="33" fillId="10" borderId="1" xfId="0" applyNumberFormat="1" applyFont="1" applyFill="1" applyBorder="1" applyAlignment="1">
      <alignment horizontal="center" vertical="center" wrapText="1"/>
    </xf>
    <xf numFmtId="9" fontId="33" fillId="10" borderId="18" xfId="0" applyNumberFormat="1" applyFont="1" applyFill="1" applyBorder="1" applyAlignment="1">
      <alignment horizontal="center" vertical="center" wrapText="1"/>
    </xf>
    <xf numFmtId="0" fontId="31" fillId="10" borderId="1" xfId="0" applyFont="1" applyFill="1" applyBorder="1" applyAlignment="1">
      <alignment vertical="center" wrapText="1"/>
    </xf>
    <xf numFmtId="0" fontId="31" fillId="10" borderId="1" xfId="0" applyFont="1" applyFill="1" applyBorder="1" applyAlignment="1">
      <alignment horizontal="center" vertical="center" wrapText="1"/>
    </xf>
    <xf numFmtId="0" fontId="31" fillId="10" borderId="1" xfId="0" applyFont="1" applyFill="1" applyBorder="1" applyAlignment="1">
      <alignment horizontal="left" vertical="center" wrapText="1"/>
    </xf>
    <xf numFmtId="15" fontId="31" fillId="10" borderId="1" xfId="1" applyNumberFormat="1" applyFont="1" applyFill="1" applyBorder="1" applyAlignment="1">
      <alignment horizontal="center" vertical="center" wrapText="1"/>
    </xf>
    <xf numFmtId="0" fontId="31" fillId="9" borderId="1" xfId="0" applyFont="1" applyFill="1" applyBorder="1" applyAlignment="1">
      <alignment horizontal="center" vertical="center" wrapText="1"/>
    </xf>
    <xf numFmtId="0" fontId="31" fillId="9" borderId="1" xfId="0" applyFont="1" applyFill="1" applyBorder="1" applyAlignment="1">
      <alignment vertical="center" wrapText="1"/>
    </xf>
    <xf numFmtId="0" fontId="31" fillId="9" borderId="1" xfId="0" applyFont="1" applyFill="1" applyBorder="1" applyAlignment="1">
      <alignment horizontal="left" vertical="center" wrapText="1"/>
    </xf>
    <xf numFmtId="9" fontId="34" fillId="9" borderId="1" xfId="3" applyFont="1" applyFill="1" applyBorder="1" applyAlignment="1">
      <alignment horizontal="center" vertical="center" wrapText="1"/>
    </xf>
    <xf numFmtId="15" fontId="31" fillId="9" borderId="1" xfId="0" applyNumberFormat="1" applyFont="1" applyFill="1" applyBorder="1" applyAlignment="1">
      <alignment horizontal="center" vertical="center" wrapText="1"/>
    </xf>
    <xf numFmtId="0" fontId="31" fillId="8" borderId="1" xfId="0" applyFont="1" applyFill="1" applyBorder="1" applyAlignment="1">
      <alignment horizontal="left" vertical="center" wrapText="1"/>
    </xf>
    <xf numFmtId="9" fontId="34" fillId="8" borderId="1" xfId="2" applyFont="1" applyFill="1" applyBorder="1" applyAlignment="1">
      <alignment horizontal="center" vertical="center" wrapText="1"/>
    </xf>
    <xf numFmtId="0" fontId="31" fillId="15" borderId="29" xfId="0" applyFont="1" applyFill="1" applyBorder="1" applyAlignment="1">
      <alignment horizontal="center" vertical="center" wrapText="1"/>
    </xf>
    <xf numFmtId="0" fontId="31" fillId="15" borderId="1" xfId="0" applyFont="1" applyFill="1" applyBorder="1" applyAlignment="1">
      <alignment vertical="center" wrapText="1"/>
    </xf>
    <xf numFmtId="0" fontId="31" fillId="15" borderId="1" xfId="0" applyFont="1" applyFill="1" applyBorder="1" applyAlignment="1">
      <alignment horizontal="left" vertical="center" wrapText="1"/>
    </xf>
    <xf numFmtId="9" fontId="34" fillId="15" borderId="1" xfId="3" applyFont="1" applyFill="1" applyBorder="1" applyAlignment="1">
      <alignment horizontal="center" vertical="center" wrapText="1"/>
    </xf>
    <xf numFmtId="15" fontId="31" fillId="15" borderId="1" xfId="0" applyNumberFormat="1" applyFont="1" applyFill="1" applyBorder="1" applyAlignment="1">
      <alignment horizontal="center" vertical="center" wrapText="1"/>
    </xf>
    <xf numFmtId="15" fontId="15" fillId="10" borderId="1" xfId="5" applyNumberFormat="1" applyFont="1" applyFill="1" applyBorder="1" applyAlignment="1">
      <alignment horizontal="center" vertical="center" wrapText="1"/>
    </xf>
    <xf numFmtId="0" fontId="15" fillId="10" borderId="1" xfId="4" applyFont="1" applyFill="1" applyBorder="1" applyAlignment="1">
      <alignment horizontal="center" vertical="center" wrapText="1"/>
    </xf>
    <xf numFmtId="0" fontId="15" fillId="17" borderId="1" xfId="5" applyFont="1" applyFill="1" applyBorder="1" applyAlignment="1">
      <alignment vertical="center" wrapText="1"/>
    </xf>
    <xf numFmtId="0" fontId="24" fillId="17" borderId="1" xfId="4" applyFont="1" applyFill="1" applyBorder="1" applyAlignment="1">
      <alignment horizontal="justify" vertical="center" wrapText="1"/>
    </xf>
    <xf numFmtId="0" fontId="13" fillId="17" borderId="1" xfId="0" applyFont="1" applyFill="1" applyBorder="1" applyAlignment="1">
      <alignment horizontal="justify" vertical="center" wrapText="1"/>
    </xf>
    <xf numFmtId="0" fontId="13" fillId="17" borderId="1" xfId="0" applyFont="1" applyFill="1" applyBorder="1" applyAlignment="1">
      <alignment horizontal="left" vertical="center" wrapText="1"/>
    </xf>
    <xf numFmtId="0" fontId="14" fillId="17" borderId="1" xfId="4" applyFont="1" applyFill="1" applyBorder="1" applyAlignment="1">
      <alignment horizontal="left" vertical="center" wrapText="1"/>
    </xf>
    <xf numFmtId="14" fontId="33" fillId="0" borderId="1" xfId="0" applyNumberFormat="1" applyFont="1" applyBorder="1" applyAlignment="1">
      <alignment horizontal="center" vertical="center" wrapText="1"/>
    </xf>
    <xf numFmtId="14" fontId="33" fillId="0" borderId="4" xfId="0" applyNumberFormat="1" applyFont="1" applyBorder="1" applyAlignment="1">
      <alignment horizontal="center" vertical="center" wrapText="1"/>
    </xf>
    <xf numFmtId="14" fontId="33" fillId="8" borderId="4" xfId="0" applyNumberFormat="1" applyFont="1" applyFill="1" applyBorder="1" applyAlignment="1">
      <alignment horizontal="center" vertical="center" wrapText="1"/>
    </xf>
    <xf numFmtId="14" fontId="33" fillId="29" borderId="1" xfId="0" applyNumberFormat="1" applyFont="1" applyFill="1" applyBorder="1" applyAlignment="1">
      <alignment horizontal="center" vertical="center" wrapText="1"/>
    </xf>
    <xf numFmtId="14" fontId="4" fillId="10" borderId="1" xfId="0" applyNumberFormat="1" applyFont="1" applyFill="1" applyBorder="1" applyAlignment="1">
      <alignment horizontal="center" vertical="center" wrapText="1"/>
    </xf>
    <xf numFmtId="14" fontId="4" fillId="10" borderId="4" xfId="0" applyNumberFormat="1" applyFont="1" applyFill="1" applyBorder="1" applyAlignment="1">
      <alignment horizontal="center" vertical="center" wrapText="1"/>
    </xf>
    <xf numFmtId="14" fontId="33" fillId="32" borderId="26" xfId="0" applyNumberFormat="1" applyFont="1" applyFill="1" applyBorder="1" applyAlignment="1">
      <alignment horizontal="center" vertical="center" wrapText="1"/>
    </xf>
    <xf numFmtId="14" fontId="33" fillId="32" borderId="1" xfId="0" applyNumberFormat="1" applyFont="1" applyFill="1" applyBorder="1" applyAlignment="1">
      <alignment horizontal="center" vertical="center" wrapText="1"/>
    </xf>
    <xf numFmtId="14" fontId="33" fillId="32" borderId="4" xfId="0" applyNumberFormat="1" applyFont="1" applyFill="1" applyBorder="1" applyAlignment="1">
      <alignment horizontal="center" vertical="center" wrapText="1"/>
    </xf>
    <xf numFmtId="14" fontId="33" fillId="10" borderId="1" xfId="0" applyNumberFormat="1" applyFont="1" applyFill="1" applyBorder="1" applyAlignment="1">
      <alignment horizontal="center" vertical="center" wrapText="1"/>
    </xf>
    <xf numFmtId="14" fontId="4" fillId="17" borderId="1" xfId="0" applyNumberFormat="1" applyFont="1" applyFill="1" applyBorder="1" applyAlignment="1">
      <alignment horizontal="center" vertical="center" wrapText="1"/>
    </xf>
    <xf numFmtId="9" fontId="4" fillId="14" borderId="1" xfId="0" applyNumberFormat="1" applyFont="1" applyFill="1" applyBorder="1" applyAlignment="1">
      <alignment horizontal="center" vertical="center" wrapText="1"/>
    </xf>
    <xf numFmtId="9" fontId="4" fillId="14" borderId="18" xfId="0" applyNumberFormat="1" applyFont="1" applyFill="1" applyBorder="1" applyAlignment="1">
      <alignment horizontal="center" vertical="center" wrapText="1"/>
    </xf>
    <xf numFmtId="9" fontId="4" fillId="14" borderId="4" xfId="0" applyNumberFormat="1" applyFont="1" applyFill="1" applyBorder="1" applyAlignment="1">
      <alignment horizontal="center" vertical="center" wrapText="1"/>
    </xf>
    <xf numFmtId="0" fontId="33" fillId="29" borderId="1" xfId="0" applyFont="1" applyFill="1" applyBorder="1" applyAlignment="1">
      <alignment horizontal="center" vertical="center" wrapText="1"/>
    </xf>
    <xf numFmtId="0" fontId="4" fillId="0" borderId="1" xfId="0" applyFont="1" applyBorder="1" applyAlignment="1">
      <alignment horizontal="left" vertical="center" wrapText="1"/>
    </xf>
    <xf numFmtId="0" fontId="33" fillId="0" borderId="1" xfId="0" applyFont="1" applyFill="1" applyBorder="1" applyAlignment="1">
      <alignment horizontal="left" vertical="center" wrapText="1"/>
    </xf>
    <xf numFmtId="0" fontId="33" fillId="8" borderId="4" xfId="0" applyFont="1" applyFill="1" applyBorder="1" applyAlignment="1">
      <alignment horizontal="left" vertical="center" wrapText="1"/>
    </xf>
    <xf numFmtId="0" fontId="33" fillId="29" borderId="1" xfId="0" applyFont="1" applyFill="1" applyBorder="1" applyAlignment="1">
      <alignment horizontal="left" vertical="center" wrapText="1"/>
    </xf>
    <xf numFmtId="0" fontId="4" fillId="10" borderId="1" xfId="0" applyFont="1" applyFill="1" applyBorder="1" applyAlignment="1">
      <alignment horizontal="left" vertical="center" wrapText="1"/>
    </xf>
    <xf numFmtId="0" fontId="33" fillId="10" borderId="1" xfId="0" applyFont="1" applyFill="1" applyBorder="1" applyAlignment="1">
      <alignment horizontal="left" vertical="center" wrapText="1"/>
    </xf>
    <xf numFmtId="0" fontId="4" fillId="10" borderId="4" xfId="0" applyFont="1" applyFill="1" applyBorder="1" applyAlignment="1">
      <alignment horizontal="left" vertical="center" wrapText="1"/>
    </xf>
    <xf numFmtId="0" fontId="33" fillId="32" borderId="26" xfId="0" applyFont="1" applyFill="1" applyBorder="1" applyAlignment="1">
      <alignment horizontal="left" vertical="center" wrapText="1"/>
    </xf>
    <xf numFmtId="0" fontId="33" fillId="32" borderId="1" xfId="0" applyFont="1" applyFill="1" applyBorder="1" applyAlignment="1">
      <alignment horizontal="left" vertical="center" wrapText="1"/>
    </xf>
    <xf numFmtId="0" fontId="33" fillId="32" borderId="4" xfId="0" applyFont="1" applyFill="1" applyBorder="1" applyAlignment="1">
      <alignment horizontal="left" vertical="center" wrapText="1"/>
    </xf>
    <xf numFmtId="0" fontId="4" fillId="17" borderId="1" xfId="0" applyFont="1" applyFill="1" applyBorder="1" applyAlignment="1">
      <alignment horizontal="left" vertical="center" wrapText="1"/>
    </xf>
    <xf numFmtId="0" fontId="33" fillId="10" borderId="1" xfId="4" applyFont="1" applyFill="1" applyBorder="1" applyAlignment="1">
      <alignment horizontal="left" vertical="center" wrapText="1"/>
    </xf>
    <xf numFmtId="0" fontId="21" fillId="43" borderId="4" xfId="0" applyFont="1" applyFill="1" applyBorder="1" applyAlignment="1">
      <alignment horizontal="center" vertical="center" wrapText="1"/>
    </xf>
    <xf numFmtId="0" fontId="54" fillId="0" borderId="1" xfId="0" applyFont="1" applyFill="1" applyBorder="1" applyAlignment="1" applyProtection="1">
      <alignment horizontal="center" vertical="center"/>
    </xf>
    <xf numFmtId="0" fontId="50" fillId="43" borderId="1" xfId="0" applyFont="1" applyFill="1" applyBorder="1" applyAlignment="1" applyProtection="1">
      <alignment horizontal="center" vertical="center"/>
    </xf>
    <xf numFmtId="0" fontId="50" fillId="0" borderId="1" xfId="0" applyFont="1" applyFill="1" applyBorder="1" applyAlignment="1">
      <alignment horizontal="center" vertical="center" wrapText="1"/>
    </xf>
    <xf numFmtId="0" fontId="4" fillId="35" borderId="1" xfId="11" applyFont="1" applyFill="1" applyBorder="1" applyAlignment="1">
      <alignment horizontal="center" vertical="center" wrapText="1"/>
    </xf>
    <xf numFmtId="15" fontId="14" fillId="10" borderId="1" xfId="6" applyNumberFormat="1" applyFont="1" applyFill="1" applyBorder="1" applyAlignment="1">
      <alignment horizontal="center" vertical="center" wrapText="1"/>
    </xf>
    <xf numFmtId="0" fontId="14" fillId="10" borderId="1" xfId="0" applyFont="1" applyFill="1" applyBorder="1" applyAlignment="1">
      <alignment vertical="center" wrapText="1"/>
    </xf>
    <xf numFmtId="0" fontId="33" fillId="11" borderId="4" xfId="0" applyFont="1" applyFill="1" applyBorder="1" applyAlignment="1">
      <alignment horizontal="center" vertical="center" wrapText="1"/>
    </xf>
    <xf numFmtId="0" fontId="33" fillId="11" borderId="1" xfId="0" applyFont="1" applyFill="1" applyBorder="1" applyAlignment="1">
      <alignment horizontal="center" vertical="center" wrapText="1"/>
    </xf>
    <xf numFmtId="0" fontId="33" fillId="11" borderId="1" xfId="0" applyFont="1" applyFill="1" applyBorder="1" applyAlignment="1">
      <alignment horizontal="left" vertical="center" wrapText="1"/>
    </xf>
    <xf numFmtId="14" fontId="33" fillId="11" borderId="1" xfId="0" applyNumberFormat="1" applyFont="1" applyFill="1" applyBorder="1" applyAlignment="1">
      <alignment horizontal="center" vertical="center" wrapText="1"/>
    </xf>
    <xf numFmtId="0" fontId="50" fillId="44" borderId="1" xfId="0" applyFont="1" applyFill="1" applyBorder="1" applyAlignment="1" applyProtection="1">
      <alignment horizontal="center" vertical="center"/>
    </xf>
    <xf numFmtId="0" fontId="48" fillId="0" borderId="1" xfId="0" applyFont="1" applyFill="1" applyBorder="1" applyAlignment="1">
      <alignment vertical="center" wrapText="1"/>
    </xf>
    <xf numFmtId="0" fontId="47" fillId="40" borderId="1" xfId="0" applyFont="1" applyFill="1" applyBorder="1" applyAlignment="1">
      <alignment horizontal="center" vertical="center" wrapText="1"/>
    </xf>
    <xf numFmtId="0" fontId="48" fillId="39" borderId="1" xfId="0" applyFont="1" applyFill="1" applyBorder="1" applyAlignment="1">
      <alignment vertical="center" wrapText="1"/>
    </xf>
    <xf numFmtId="0" fontId="47" fillId="41" borderId="0" xfId="0" applyFont="1" applyFill="1" applyBorder="1" applyAlignment="1">
      <alignment horizontal="center" vertical="center" wrapText="1"/>
    </xf>
    <xf numFmtId="0" fontId="0" fillId="39" borderId="0" xfId="0" applyFill="1" applyBorder="1"/>
    <xf numFmtId="14" fontId="14" fillId="15" borderId="1" xfId="1" applyNumberFormat="1" applyFont="1" applyFill="1" applyBorder="1" applyAlignment="1">
      <alignment horizontal="center" vertical="center" wrapText="1"/>
    </xf>
    <xf numFmtId="0" fontId="14" fillId="8" borderId="1" xfId="0" applyFont="1" applyFill="1" applyBorder="1" applyAlignment="1">
      <alignment horizontal="justify" vertical="center" wrapText="1"/>
    </xf>
    <xf numFmtId="15" fontId="14" fillId="8" borderId="1" xfId="1" applyNumberFormat="1" applyFont="1" applyFill="1" applyBorder="1" applyAlignment="1">
      <alignment horizontal="center" vertical="center" wrapText="1"/>
    </xf>
    <xf numFmtId="0" fontId="14" fillId="9" borderId="1" xfId="1" applyFont="1" applyFill="1" applyBorder="1" applyAlignment="1">
      <alignment horizontal="center" vertical="center" wrapText="1"/>
    </xf>
    <xf numFmtId="0" fontId="14" fillId="9" borderId="1" xfId="11" applyFont="1" applyFill="1" applyBorder="1" applyAlignment="1">
      <alignment horizontal="left" vertical="center" wrapText="1"/>
    </xf>
    <xf numFmtId="0" fontId="14" fillId="9" borderId="1" xfId="11" applyFont="1" applyFill="1" applyBorder="1" applyAlignment="1">
      <alignment horizontal="center" vertical="center" wrapText="1"/>
    </xf>
    <xf numFmtId="15" fontId="14" fillId="9" borderId="1" xfId="11" applyNumberFormat="1" applyFont="1" applyFill="1" applyBorder="1" applyAlignment="1">
      <alignment horizontal="center" vertical="center" wrapText="1"/>
    </xf>
    <xf numFmtId="9" fontId="14" fillId="9" borderId="1" xfId="1" applyNumberFormat="1" applyFont="1" applyFill="1" applyBorder="1" applyAlignment="1">
      <alignment horizontal="center" vertical="center" wrapText="1"/>
    </xf>
    <xf numFmtId="0" fontId="14" fillId="9" borderId="1" xfId="0" applyFont="1" applyFill="1" applyBorder="1" applyAlignment="1">
      <alignment horizontal="left" vertical="center" wrapText="1"/>
    </xf>
    <xf numFmtId="0" fontId="14" fillId="9" borderId="1" xfId="0" applyFont="1" applyFill="1" applyBorder="1" applyAlignment="1">
      <alignment horizontal="center" vertical="center" wrapText="1"/>
    </xf>
    <xf numFmtId="9" fontId="21" fillId="9" borderId="1" xfId="3" applyFont="1" applyFill="1" applyBorder="1" applyAlignment="1">
      <alignment horizontal="center" vertical="center" wrapText="1"/>
    </xf>
    <xf numFmtId="0" fontId="15" fillId="11" borderId="1" xfId="0" applyFont="1" applyFill="1" applyBorder="1" applyAlignment="1">
      <alignment horizontal="center" vertical="center" wrapText="1"/>
    </xf>
    <xf numFmtId="0" fontId="15" fillId="11" borderId="19" xfId="1" applyFont="1" applyFill="1" applyBorder="1" applyAlignment="1">
      <alignment horizontal="center" vertical="center" wrapText="1"/>
    </xf>
    <xf numFmtId="14" fontId="14" fillId="8" borderId="1" xfId="1" applyNumberFormat="1" applyFont="1" applyFill="1" applyBorder="1" applyAlignment="1">
      <alignment horizontal="center" vertical="center" wrapText="1"/>
    </xf>
    <xf numFmtId="14" fontId="14" fillId="9" borderId="1" xfId="1" applyNumberFormat="1" applyFont="1" applyFill="1" applyBorder="1" applyAlignment="1">
      <alignment horizontal="center" vertical="center" wrapText="1"/>
    </xf>
    <xf numFmtId="14" fontId="14" fillId="10" borderId="1" xfId="1" applyNumberFormat="1" applyFont="1" applyFill="1" applyBorder="1" applyAlignment="1">
      <alignment horizontal="center" vertical="center" wrapText="1"/>
    </xf>
    <xf numFmtId="14" fontId="14" fillId="17" borderId="1" xfId="1" applyNumberFormat="1" applyFont="1" applyFill="1" applyBorder="1" applyAlignment="1">
      <alignment horizontal="center" vertical="center" wrapText="1"/>
    </xf>
    <xf numFmtId="14" fontId="14" fillId="46" borderId="1" xfId="1" applyNumberFormat="1" applyFont="1" applyFill="1" applyBorder="1" applyAlignment="1">
      <alignment horizontal="center" vertical="center" wrapText="1"/>
    </xf>
    <xf numFmtId="0" fontId="33" fillId="30" borderId="4" xfId="0" applyFont="1" applyFill="1" applyBorder="1" applyAlignment="1">
      <alignment horizontal="center" vertical="center" wrapText="1"/>
    </xf>
    <xf numFmtId="0" fontId="33" fillId="29" borderId="4" xfId="0" applyFont="1" applyFill="1" applyBorder="1" applyAlignment="1">
      <alignment horizontal="center" vertical="center" wrapText="1"/>
    </xf>
    <xf numFmtId="0" fontId="29" fillId="9" borderId="3" xfId="1" applyFont="1" applyFill="1" applyBorder="1" applyAlignment="1">
      <alignment horizontal="center" vertical="top" wrapText="1"/>
    </xf>
    <xf numFmtId="0" fontId="13" fillId="8" borderId="1" xfId="0" applyFont="1" applyFill="1" applyBorder="1" applyAlignment="1">
      <alignment horizontal="center" vertical="center" wrapText="1"/>
    </xf>
    <xf numFmtId="0" fontId="14" fillId="8" borderId="1" xfId="0" applyFont="1" applyFill="1" applyBorder="1" applyAlignment="1">
      <alignment horizontal="center" vertical="center" wrapText="1"/>
    </xf>
    <xf numFmtId="0" fontId="15" fillId="8" borderId="1" xfId="0" applyFont="1" applyFill="1" applyBorder="1" applyAlignment="1">
      <alignment horizontal="center" vertical="center" wrapText="1"/>
    </xf>
    <xf numFmtId="15" fontId="15" fillId="8" borderId="1" xfId="5" applyNumberFormat="1" applyFont="1" applyFill="1" applyBorder="1" applyAlignment="1">
      <alignment horizontal="center" vertical="center" wrapText="1"/>
    </xf>
    <xf numFmtId="14" fontId="14" fillId="8" borderId="1" xfId="0" applyNumberFormat="1" applyFont="1" applyFill="1" applyBorder="1" applyAlignment="1">
      <alignment horizontal="center" vertical="center" wrapText="1"/>
    </xf>
    <xf numFmtId="0" fontId="14" fillId="0" borderId="0" xfId="0" applyFont="1"/>
    <xf numFmtId="0" fontId="15" fillId="9" borderId="1" xfId="1" applyFont="1" applyFill="1" applyBorder="1" applyAlignment="1">
      <alignment horizontal="center" vertical="center" wrapText="1"/>
    </xf>
    <xf numFmtId="9" fontId="15" fillId="9" borderId="1" xfId="1" applyNumberFormat="1" applyFont="1" applyFill="1" applyBorder="1" applyAlignment="1">
      <alignment horizontal="center" vertical="center" wrapText="1"/>
    </xf>
    <xf numFmtId="15" fontId="15" fillId="9" borderId="1" xfId="6" applyNumberFormat="1" applyFont="1" applyFill="1" applyBorder="1" applyAlignment="1">
      <alignment horizontal="center" vertical="center" wrapText="1"/>
    </xf>
    <xf numFmtId="0" fontId="13" fillId="9" borderId="1" xfId="11" applyFont="1" applyFill="1" applyBorder="1" applyAlignment="1">
      <alignment horizontal="left" vertical="center" wrapText="1"/>
    </xf>
    <xf numFmtId="0" fontId="13" fillId="9" borderId="1" xfId="11" applyFont="1" applyFill="1" applyBorder="1" applyAlignment="1">
      <alignment horizontal="center" vertical="center" wrapText="1"/>
    </xf>
    <xf numFmtId="0" fontId="15" fillId="9" borderId="1" xfId="11" applyFont="1" applyFill="1" applyBorder="1" applyAlignment="1">
      <alignment horizontal="center" vertical="center" wrapText="1"/>
    </xf>
    <xf numFmtId="0" fontId="13" fillId="9" borderId="1" xfId="11" applyFont="1" applyFill="1" applyBorder="1" applyAlignment="1">
      <alignment vertical="center" wrapText="1"/>
    </xf>
    <xf numFmtId="0" fontId="13" fillId="10" borderId="1" xfId="0" applyFont="1" applyFill="1" applyBorder="1" applyAlignment="1">
      <alignment horizontal="center" vertical="center" wrapText="1"/>
    </xf>
    <xf numFmtId="0" fontId="15" fillId="10" borderId="1" xfId="0" applyFont="1" applyFill="1" applyBorder="1" applyAlignment="1">
      <alignment horizontal="center" vertical="center" wrapText="1"/>
    </xf>
    <xf numFmtId="15" fontId="15" fillId="10" borderId="1" xfId="6" applyNumberFormat="1" applyFont="1" applyFill="1" applyBorder="1" applyAlignment="1">
      <alignment horizontal="center" vertical="center" wrapText="1"/>
    </xf>
    <xf numFmtId="0" fontId="14" fillId="10" borderId="1" xfId="0" applyFont="1" applyFill="1" applyBorder="1" applyAlignment="1">
      <alignment horizontal="center" vertical="center" wrapText="1"/>
    </xf>
    <xf numFmtId="0" fontId="14" fillId="10" borderId="1" xfId="1" applyFont="1" applyFill="1" applyBorder="1" applyAlignment="1">
      <alignment horizontal="center" vertical="top" wrapText="1"/>
    </xf>
    <xf numFmtId="0" fontId="15" fillId="11" borderId="1" xfId="11" applyFont="1" applyFill="1" applyBorder="1" applyAlignment="1">
      <alignment horizontal="center" vertical="center" wrapText="1"/>
    </xf>
    <xf numFmtId="0" fontId="15" fillId="11" borderId="0" xfId="11" applyFont="1" applyFill="1" applyAlignment="1">
      <alignment horizontal="center" vertical="center" wrapText="1"/>
    </xf>
    <xf numFmtId="0" fontId="15" fillId="9" borderId="1" xfId="11" applyFont="1" applyFill="1" applyBorder="1" applyAlignment="1">
      <alignment vertical="center" wrapText="1"/>
    </xf>
    <xf numFmtId="0" fontId="15" fillId="9" borderId="1" xfId="11" applyFont="1" applyFill="1" applyBorder="1" applyAlignment="1">
      <alignment horizontal="left" vertical="center" wrapText="1"/>
    </xf>
    <xf numFmtId="0" fontId="33" fillId="8" borderId="4" xfId="0" applyFont="1" applyFill="1" applyBorder="1" applyAlignment="1">
      <alignment horizontal="center" vertical="center" wrapText="1"/>
    </xf>
    <xf numFmtId="0" fontId="33" fillId="8" borderId="18" xfId="0" applyFont="1" applyFill="1" applyBorder="1" applyAlignment="1">
      <alignment horizontal="center" vertical="center" wrapText="1"/>
    </xf>
    <xf numFmtId="164" fontId="33" fillId="8" borderId="4" xfId="0" applyNumberFormat="1" applyFont="1" applyFill="1" applyBorder="1" applyAlignment="1">
      <alignment horizontal="center" vertical="center" wrapText="1"/>
    </xf>
    <xf numFmtId="164" fontId="33" fillId="8" borderId="18" xfId="0" applyNumberFormat="1" applyFont="1" applyFill="1" applyBorder="1" applyAlignment="1">
      <alignment horizontal="center" vertical="center" wrapText="1"/>
    </xf>
    <xf numFmtId="9" fontId="33" fillId="8" borderId="18" xfId="0" applyNumberFormat="1" applyFont="1" applyFill="1" applyBorder="1" applyAlignment="1">
      <alignment horizontal="center" vertical="center" wrapText="1"/>
    </xf>
    <xf numFmtId="0" fontId="21" fillId="0" borderId="4" xfId="0" applyFont="1" applyFill="1" applyBorder="1" applyAlignment="1">
      <alignment horizontal="center" vertical="center" wrapText="1"/>
    </xf>
    <xf numFmtId="0" fontId="21" fillId="0" borderId="1" xfId="0" applyFont="1" applyFill="1" applyBorder="1" applyAlignment="1">
      <alignment horizontal="center" vertical="center" wrapText="1"/>
    </xf>
    <xf numFmtId="49" fontId="51" fillId="0" borderId="4" xfId="0" applyNumberFormat="1" applyFont="1" applyFill="1" applyBorder="1" applyAlignment="1">
      <alignment horizontal="center" vertical="center"/>
    </xf>
    <xf numFmtId="0" fontId="21" fillId="43" borderId="1" xfId="0" applyFont="1" applyFill="1" applyBorder="1" applyAlignment="1">
      <alignment horizontal="center" vertical="center" wrapText="1"/>
    </xf>
    <xf numFmtId="0" fontId="50" fillId="0" borderId="1" xfId="0" applyFont="1" applyFill="1" applyBorder="1" applyAlignment="1" applyProtection="1">
      <alignment horizontal="center" vertical="center"/>
    </xf>
    <xf numFmtId="0" fontId="21" fillId="44" borderId="4"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21" fillId="18" borderId="1" xfId="0" applyFont="1" applyFill="1" applyBorder="1" applyAlignment="1">
      <alignment horizontal="center" vertical="center" wrapText="1"/>
    </xf>
    <xf numFmtId="0" fontId="21" fillId="42" borderId="1" xfId="0" applyFont="1" applyFill="1" applyBorder="1" applyAlignment="1">
      <alignment horizontal="center" vertical="center" wrapText="1"/>
    </xf>
    <xf numFmtId="0" fontId="21" fillId="42" borderId="4" xfId="0" applyFont="1" applyFill="1" applyBorder="1" applyAlignment="1">
      <alignment horizontal="center" vertical="center" wrapText="1"/>
    </xf>
    <xf numFmtId="0" fontId="12" fillId="44" borderId="4" xfId="0" applyFont="1" applyFill="1" applyBorder="1" applyAlignment="1">
      <alignment horizontal="center" vertical="center" wrapText="1"/>
    </xf>
    <xf numFmtId="0" fontId="12" fillId="43" borderId="1" xfId="0" applyFont="1" applyFill="1" applyBorder="1" applyAlignment="1">
      <alignment horizontal="center" vertical="center" wrapText="1"/>
    </xf>
    <xf numFmtId="0" fontId="12" fillId="42" borderId="1" xfId="0" applyFont="1" applyFill="1" applyBorder="1" applyAlignment="1">
      <alignment horizontal="center" vertical="center" wrapText="1"/>
    </xf>
    <xf numFmtId="0" fontId="33" fillId="8" borderId="1" xfId="0" applyFont="1" applyFill="1" applyBorder="1" applyAlignment="1">
      <alignment horizontal="center" vertical="center" wrapText="1"/>
    </xf>
    <xf numFmtId="164" fontId="33" fillId="8" borderId="1" xfId="0" applyNumberFormat="1" applyFont="1" applyFill="1" applyBorder="1" applyAlignment="1">
      <alignment horizontal="center" vertical="center" wrapText="1"/>
    </xf>
    <xf numFmtId="0" fontId="29" fillId="11" borderId="1" xfId="11" applyFont="1" applyFill="1" applyBorder="1" applyAlignment="1">
      <alignment horizontal="center" vertical="center" wrapText="1"/>
    </xf>
    <xf numFmtId="15" fontId="29" fillId="11" borderId="1" xfId="11" applyNumberFormat="1" applyFont="1" applyFill="1" applyBorder="1" applyAlignment="1">
      <alignment horizontal="center" vertical="center" wrapText="1"/>
    </xf>
    <xf numFmtId="0" fontId="29" fillId="0" borderId="0" xfId="11" applyFont="1"/>
    <xf numFmtId="0" fontId="29" fillId="9" borderId="1" xfId="1" applyFont="1" applyFill="1" applyBorder="1" applyAlignment="1">
      <alignment horizontal="center" vertical="top" wrapText="1"/>
    </xf>
    <xf numFmtId="0" fontId="14" fillId="8" borderId="29" xfId="0" applyFont="1" applyFill="1" applyBorder="1" applyAlignment="1">
      <alignment horizontal="center" vertical="center" wrapText="1"/>
    </xf>
    <xf numFmtId="0" fontId="14" fillId="8" borderId="1" xfId="5" applyFont="1" applyFill="1" applyBorder="1" applyAlignment="1">
      <alignment horizontal="center" vertical="center" wrapText="1"/>
    </xf>
    <xf numFmtId="15" fontId="14" fillId="8" borderId="1" xfId="5" applyNumberFormat="1" applyFont="1" applyFill="1" applyBorder="1" applyAlignment="1">
      <alignment horizontal="center" vertical="center" wrapText="1"/>
    </xf>
    <xf numFmtId="0" fontId="14" fillId="8" borderId="1" xfId="0" applyFont="1" applyFill="1" applyBorder="1" applyAlignment="1">
      <alignment horizontal="left" vertical="center" wrapText="1"/>
    </xf>
    <xf numFmtId="0" fontId="14" fillId="8" borderId="1" xfId="4" applyFont="1" applyFill="1" applyBorder="1" applyAlignment="1">
      <alignment horizontal="left" vertical="center" wrapText="1"/>
    </xf>
    <xf numFmtId="9" fontId="21" fillId="8" borderId="1" xfId="0" applyNumberFormat="1" applyFont="1" applyFill="1" applyBorder="1" applyAlignment="1">
      <alignment horizontal="center" vertical="center" wrapText="1"/>
    </xf>
    <xf numFmtId="0" fontId="24" fillId="8" borderId="1" xfId="4" applyFont="1" applyFill="1" applyBorder="1" applyAlignment="1">
      <alignment horizontal="center" vertical="center" wrapText="1"/>
    </xf>
    <xf numFmtId="0" fontId="35" fillId="0" borderId="0" xfId="0" applyFont="1" applyFill="1" applyAlignment="1">
      <alignment horizontal="center"/>
    </xf>
    <xf numFmtId="0" fontId="35" fillId="0" borderId="0" xfId="0" applyFont="1" applyFill="1" applyBorder="1" applyAlignment="1">
      <alignment horizontal="center"/>
    </xf>
    <xf numFmtId="9" fontId="14" fillId="9" borderId="1" xfId="3" applyFont="1" applyFill="1" applyBorder="1" applyAlignment="1">
      <alignment horizontal="center" vertical="center" wrapText="1"/>
    </xf>
    <xf numFmtId="0" fontId="36" fillId="0" borderId="1" xfId="0" applyFont="1" applyFill="1" applyBorder="1" applyAlignment="1">
      <alignment horizontal="left" vertical="center"/>
    </xf>
    <xf numFmtId="0" fontId="36" fillId="0" borderId="0" xfId="0" applyFont="1"/>
    <xf numFmtId="0" fontId="13" fillId="0" borderId="1" xfId="0" applyFont="1" applyFill="1" applyBorder="1" applyAlignment="1">
      <alignment horizontal="left" vertical="center" wrapText="1"/>
    </xf>
    <xf numFmtId="9" fontId="21" fillId="0" borderId="1" xfId="2" applyFont="1" applyFill="1" applyBorder="1" applyAlignment="1">
      <alignment horizontal="center" vertical="center" wrapText="1"/>
    </xf>
    <xf numFmtId="0" fontId="15" fillId="0" borderId="1" xfId="0" applyFont="1" applyFill="1" applyBorder="1" applyAlignment="1">
      <alignment vertical="center" wrapText="1"/>
    </xf>
    <xf numFmtId="0" fontId="14" fillId="8" borderId="1" xfId="11" applyFont="1" applyFill="1" applyBorder="1" applyAlignment="1">
      <alignment horizontal="center" vertical="center" wrapText="1"/>
    </xf>
    <xf numFmtId="0" fontId="14" fillId="10" borderId="1" xfId="0" applyFont="1" applyFill="1" applyBorder="1" applyAlignment="1">
      <alignment horizontal="center" vertical="center" wrapText="1"/>
    </xf>
    <xf numFmtId="9" fontId="21" fillId="10" borderId="1" xfId="1" applyNumberFormat="1" applyFont="1" applyFill="1" applyBorder="1" applyAlignment="1">
      <alignment horizontal="center" vertical="center" wrapText="1"/>
    </xf>
    <xf numFmtId="0" fontId="31" fillId="46" borderId="1" xfId="0" applyFont="1" applyFill="1" applyBorder="1" applyAlignment="1">
      <alignment horizontal="center" vertical="center" wrapText="1"/>
    </xf>
    <xf numFmtId="9" fontId="34" fillId="46" borderId="1" xfId="3" applyFont="1" applyFill="1" applyBorder="1" applyAlignment="1">
      <alignment horizontal="center" vertical="center" wrapText="1"/>
    </xf>
    <xf numFmtId="15" fontId="31" fillId="46" borderId="20" xfId="0" applyNumberFormat="1" applyFont="1" applyFill="1" applyBorder="1" applyAlignment="1">
      <alignment horizontal="center" vertical="center" wrapText="1"/>
    </xf>
    <xf numFmtId="0" fontId="14" fillId="11" borderId="1" xfId="0" applyFont="1" applyFill="1" applyBorder="1" applyAlignment="1">
      <alignment horizontal="center" vertical="center" wrapText="1"/>
    </xf>
    <xf numFmtId="9" fontId="21" fillId="11" borderId="1" xfId="3" applyFont="1" applyFill="1" applyBorder="1" applyAlignment="1">
      <alignment horizontal="center" vertical="center" wrapText="1"/>
    </xf>
    <xf numFmtId="0" fontId="2" fillId="0" borderId="0" xfId="0" applyFont="1"/>
    <xf numFmtId="0" fontId="2" fillId="0" borderId="1" xfId="0" applyFont="1" applyFill="1" applyBorder="1" applyAlignment="1">
      <alignment horizontal="center" vertical="center" wrapText="1"/>
    </xf>
    <xf numFmtId="0" fontId="2" fillId="0" borderId="0" xfId="0" applyFont="1" applyFill="1"/>
    <xf numFmtId="0" fontId="2" fillId="0" borderId="0" xfId="0" applyFont="1" applyAlignment="1">
      <alignment vertical="center"/>
    </xf>
    <xf numFmtId="0" fontId="36" fillId="0" borderId="1" xfId="0" applyFont="1" applyFill="1" applyBorder="1" applyAlignment="1">
      <alignment horizontal="left" vertical="center" wrapText="1"/>
    </xf>
    <xf numFmtId="0" fontId="14" fillId="0" borderId="1" xfId="4" applyFont="1" applyFill="1" applyBorder="1" applyAlignment="1">
      <alignment horizontal="left" vertical="center" wrapText="1"/>
    </xf>
    <xf numFmtId="0" fontId="14" fillId="0" borderId="1" xfId="4" applyFont="1" applyFill="1" applyBorder="1" applyAlignment="1">
      <alignment vertical="center" wrapText="1"/>
    </xf>
    <xf numFmtId="0" fontId="14" fillId="0" borderId="1" xfId="4" applyFont="1" applyBorder="1" applyAlignment="1">
      <alignment horizontal="left" vertical="center" wrapText="1"/>
    </xf>
    <xf numFmtId="0" fontId="2" fillId="0" borderId="0" xfId="0" applyFont="1" applyFill="1" applyAlignment="1">
      <alignment vertical="center"/>
    </xf>
    <xf numFmtId="0" fontId="16" fillId="29" borderId="1" xfId="0" applyFont="1" applyFill="1" applyBorder="1" applyAlignment="1">
      <alignment horizontal="left" vertical="center"/>
    </xf>
    <xf numFmtId="0" fontId="2" fillId="29" borderId="1" xfId="0" applyFont="1" applyFill="1" applyBorder="1" applyAlignment="1">
      <alignment vertical="center" wrapText="1"/>
    </xf>
    <xf numFmtId="0" fontId="2" fillId="29" borderId="1" xfId="0" applyFont="1" applyFill="1" applyBorder="1" applyAlignment="1">
      <alignment vertical="center"/>
    </xf>
    <xf numFmtId="0" fontId="2" fillId="0" borderId="1" xfId="0" applyFont="1" applyFill="1" applyBorder="1" applyAlignment="1">
      <alignment horizontal="left" vertical="center" wrapText="1"/>
    </xf>
    <xf numFmtId="0" fontId="36" fillId="0" borderId="1" xfId="0" applyFont="1" applyFill="1" applyBorder="1" applyAlignment="1">
      <alignment vertical="center" wrapText="1"/>
    </xf>
    <xf numFmtId="0" fontId="2" fillId="0" borderId="1" xfId="0" applyFont="1" applyFill="1" applyBorder="1" applyAlignment="1">
      <alignment vertical="center" wrapText="1"/>
    </xf>
    <xf numFmtId="0" fontId="2" fillId="14" borderId="1" xfId="0" applyFont="1" applyFill="1" applyBorder="1" applyAlignment="1">
      <alignment vertical="center" wrapText="1"/>
    </xf>
    <xf numFmtId="0" fontId="3" fillId="0" borderId="1" xfId="0" applyFont="1" applyFill="1" applyBorder="1" applyAlignment="1">
      <alignment horizontal="center" vertical="center"/>
    </xf>
    <xf numFmtId="0" fontId="16" fillId="29" borderId="1" xfId="0" applyFont="1" applyFill="1" applyBorder="1" applyAlignment="1">
      <alignment horizontal="center" vertical="center" wrapText="1"/>
    </xf>
    <xf numFmtId="0" fontId="3" fillId="29" borderId="1" xfId="0" applyFont="1" applyFill="1" applyBorder="1" applyAlignment="1">
      <alignment horizontal="center" vertical="center" wrapText="1"/>
    </xf>
    <xf numFmtId="0" fontId="3" fillId="29" borderId="1" xfId="0" applyFont="1" applyFill="1" applyBorder="1" applyAlignment="1">
      <alignment horizontal="center" vertical="center"/>
    </xf>
    <xf numFmtId="0" fontId="37" fillId="29" borderId="1" xfId="0" applyFont="1" applyFill="1" applyBorder="1" applyAlignment="1">
      <alignment horizontal="center" vertical="center"/>
    </xf>
    <xf numFmtId="0" fontId="3" fillId="0" borderId="4" xfId="0" applyFont="1" applyFill="1" applyBorder="1" applyAlignment="1">
      <alignment horizontal="center" vertical="center" wrapText="1"/>
    </xf>
    <xf numFmtId="0" fontId="3" fillId="0" borderId="1" xfId="0" applyFont="1" applyBorder="1" applyAlignment="1">
      <alignment horizontal="center" vertical="center"/>
    </xf>
    <xf numFmtId="0" fontId="2" fillId="14" borderId="1" xfId="0" applyFont="1" applyFill="1" applyBorder="1" applyAlignment="1">
      <alignment horizontal="left" vertical="center" wrapText="1"/>
    </xf>
    <xf numFmtId="0" fontId="2" fillId="14" borderId="1" xfId="0" applyFont="1" applyFill="1" applyBorder="1" applyAlignment="1">
      <alignment horizontal="center" vertical="center" wrapText="1"/>
    </xf>
    <xf numFmtId="0" fontId="36" fillId="14" borderId="1" xfId="0" applyFont="1" applyFill="1" applyBorder="1" applyAlignment="1">
      <alignment horizontal="center" vertical="center" wrapText="1"/>
    </xf>
    <xf numFmtId="0" fontId="3" fillId="0" borderId="1" xfId="0" applyFont="1" applyBorder="1" applyAlignment="1">
      <alignment horizontal="center" vertical="center" wrapText="1"/>
    </xf>
    <xf numFmtId="0" fontId="2" fillId="14" borderId="0" xfId="0" applyFont="1" applyFill="1" applyAlignment="1">
      <alignment wrapText="1"/>
    </xf>
    <xf numFmtId="0" fontId="2" fillId="14" borderId="0" xfId="0" applyFont="1" applyFill="1"/>
    <xf numFmtId="0" fontId="2" fillId="0" borderId="0" xfId="0" applyFont="1" applyFill="1" applyAlignment="1">
      <alignment wrapText="1"/>
    </xf>
    <xf numFmtId="0" fontId="36" fillId="0" borderId="0" xfId="0" applyFont="1" applyFill="1"/>
    <xf numFmtId="0" fontId="14" fillId="0" borderId="1" xfId="0" applyFont="1" applyFill="1" applyBorder="1" applyAlignment="1">
      <alignment horizontal="left" vertical="center" wrapText="1"/>
    </xf>
    <xf numFmtId="0" fontId="14" fillId="49" borderId="53" xfId="0" applyFont="1" applyFill="1" applyBorder="1" applyAlignment="1">
      <alignment horizontal="center" vertical="center" wrapText="1"/>
    </xf>
    <xf numFmtId="9" fontId="21" fillId="49" borderId="53" xfId="0" applyNumberFormat="1" applyFont="1" applyFill="1" applyBorder="1" applyAlignment="1">
      <alignment horizontal="center" vertical="center" wrapText="1"/>
    </xf>
    <xf numFmtId="9" fontId="50" fillId="50" borderId="53" xfId="0" applyNumberFormat="1" applyFont="1" applyFill="1" applyBorder="1" applyAlignment="1">
      <alignment horizontal="center" vertical="center" wrapText="1"/>
    </xf>
    <xf numFmtId="0" fontId="13" fillId="50" borderId="53" xfId="0" applyFont="1" applyFill="1" applyBorder="1" applyAlignment="1">
      <alignment horizontal="center" vertical="center" wrapText="1"/>
    </xf>
    <xf numFmtId="9" fontId="50" fillId="51" borderId="53" xfId="0" applyNumberFormat="1" applyFont="1" applyFill="1" applyBorder="1" applyAlignment="1">
      <alignment horizontal="center" vertical="center" wrapText="1"/>
    </xf>
    <xf numFmtId="0" fontId="15" fillId="51" borderId="53" xfId="0" applyFont="1" applyFill="1" applyBorder="1" applyAlignment="1">
      <alignment horizontal="center" vertical="center" wrapText="1"/>
    </xf>
    <xf numFmtId="0" fontId="19" fillId="11" borderId="1" xfId="4" applyFill="1" applyBorder="1" applyAlignment="1">
      <alignment horizontal="center" vertical="center" wrapText="1"/>
    </xf>
    <xf numFmtId="9" fontId="21" fillId="9" borderId="1" xfId="1" applyNumberFormat="1" applyFont="1" applyFill="1" applyBorder="1" applyAlignment="1">
      <alignment horizontal="center" vertical="center" wrapText="1"/>
    </xf>
    <xf numFmtId="9" fontId="21" fillId="11" borderId="1" xfId="11" applyNumberFormat="1" applyFont="1" applyFill="1" applyBorder="1" applyAlignment="1">
      <alignment horizontal="center" vertical="center" wrapText="1"/>
    </xf>
    <xf numFmtId="0" fontId="14" fillId="17" borderId="1" xfId="4" applyFont="1" applyFill="1" applyBorder="1" applyAlignment="1">
      <alignment horizontal="center" vertical="center" wrapText="1"/>
    </xf>
    <xf numFmtId="0" fontId="36" fillId="29" borderId="1" xfId="0" applyFont="1" applyFill="1" applyBorder="1" applyAlignment="1">
      <alignment horizontal="left" vertical="center"/>
    </xf>
    <xf numFmtId="0" fontId="33" fillId="8" borderId="4" xfId="0" applyFont="1" applyFill="1" applyBorder="1" applyAlignment="1">
      <alignment horizontal="center" vertical="center" wrapText="1"/>
    </xf>
    <xf numFmtId="0" fontId="56" fillId="45" borderId="1" xfId="11" applyFont="1" applyFill="1" applyBorder="1" applyAlignment="1">
      <alignment horizontal="center" vertical="center" wrapText="1"/>
    </xf>
    <xf numFmtId="9" fontId="31" fillId="9" borderId="1" xfId="3" applyFont="1" applyFill="1" applyBorder="1" applyAlignment="1">
      <alignment horizontal="center" vertical="center" wrapText="1"/>
    </xf>
    <xf numFmtId="0" fontId="23" fillId="14" borderId="1" xfId="0" applyFont="1" applyFill="1" applyBorder="1" applyAlignment="1">
      <alignment horizontal="left" vertical="top" wrapText="1"/>
    </xf>
    <xf numFmtId="14" fontId="33" fillId="0" borderId="1" xfId="0" applyNumberFormat="1" applyFont="1" applyFill="1" applyBorder="1" applyAlignment="1">
      <alignment horizontal="center" vertical="center" wrapText="1"/>
    </xf>
    <xf numFmtId="9" fontId="12" fillId="11" borderId="1" xfId="11" applyNumberFormat="1" applyFont="1" applyFill="1" applyBorder="1" applyAlignment="1">
      <alignment horizontal="center" vertical="center" wrapText="1"/>
    </xf>
    <xf numFmtId="9" fontId="12" fillId="10" borderId="1" xfId="2" applyFont="1" applyFill="1" applyBorder="1" applyAlignment="1">
      <alignment horizontal="center" vertical="center" wrapText="1"/>
    </xf>
    <xf numFmtId="0" fontId="35" fillId="0" borderId="0" xfId="0" applyFont="1" applyAlignment="1">
      <alignment horizontal="left" vertical="center"/>
    </xf>
    <xf numFmtId="0" fontId="35" fillId="0" borderId="0" xfId="0" applyFont="1" applyBorder="1" applyAlignment="1">
      <alignment horizontal="left" vertical="center"/>
    </xf>
    <xf numFmtId="0" fontId="39" fillId="0" borderId="0" xfId="0" applyFont="1" applyAlignment="1">
      <alignment horizontal="left" vertical="center"/>
    </xf>
    <xf numFmtId="9" fontId="21" fillId="8" borderId="1" xfId="11" applyNumberFormat="1" applyFont="1" applyFill="1" applyBorder="1" applyAlignment="1">
      <alignment horizontal="center" vertical="center"/>
    </xf>
    <xf numFmtId="0" fontId="29" fillId="0" borderId="0" xfId="0" applyFont="1" applyAlignment="1">
      <alignment horizontal="center"/>
    </xf>
    <xf numFmtId="0" fontId="33" fillId="30" borderId="4" xfId="0" applyFont="1" applyFill="1" applyBorder="1" applyAlignment="1">
      <alignment horizontal="center" vertical="center" wrapText="1"/>
    </xf>
    <xf numFmtId="0" fontId="2" fillId="0" borderId="1" xfId="0" applyFont="1" applyFill="1" applyBorder="1" applyAlignment="1">
      <alignment horizontal="center" vertical="center"/>
    </xf>
    <xf numFmtId="0" fontId="16" fillId="43" borderId="15" xfId="0" applyFont="1" applyFill="1" applyBorder="1" applyAlignment="1">
      <alignment horizontal="center" vertical="center" wrapText="1"/>
    </xf>
    <xf numFmtId="0" fontId="35" fillId="0" borderId="0" xfId="0" applyFont="1" applyAlignment="1">
      <alignment horizontal="center" vertical="center"/>
    </xf>
    <xf numFmtId="0" fontId="33" fillId="0" borderId="2" xfId="0" applyFont="1" applyBorder="1" applyAlignment="1">
      <alignment horizontal="left" vertical="center" wrapText="1"/>
    </xf>
    <xf numFmtId="0" fontId="33" fillId="0" borderId="52" xfId="0" applyFont="1" applyBorder="1" applyAlignment="1">
      <alignment horizontal="left" vertical="center" wrapText="1"/>
    </xf>
    <xf numFmtId="0" fontId="33" fillId="0" borderId="52" xfId="0" applyFont="1" applyFill="1" applyBorder="1" applyAlignment="1">
      <alignment horizontal="left" vertical="center" wrapText="1"/>
    </xf>
    <xf numFmtId="0" fontId="33" fillId="0" borderId="2" xfId="0" applyFont="1" applyFill="1" applyBorder="1" applyAlignment="1">
      <alignment horizontal="left" vertical="center" wrapText="1"/>
    </xf>
    <xf numFmtId="0" fontId="33" fillId="29" borderId="5" xfId="0" applyFont="1" applyFill="1" applyBorder="1" applyAlignment="1">
      <alignment horizontal="left" vertical="center" wrapText="1"/>
    </xf>
    <xf numFmtId="0" fontId="33" fillId="10" borderId="2" xfId="0" applyFont="1" applyFill="1" applyBorder="1" applyAlignment="1">
      <alignment horizontal="left" vertical="center" wrapText="1"/>
    </xf>
    <xf numFmtId="0" fontId="4" fillId="27" borderId="2" xfId="0" applyFont="1" applyFill="1" applyBorder="1" applyAlignment="1">
      <alignment horizontal="left" vertical="top" wrapText="1"/>
    </xf>
    <xf numFmtId="0" fontId="4" fillId="27" borderId="5" xfId="0" applyFont="1" applyFill="1" applyBorder="1" applyAlignment="1">
      <alignment horizontal="left" vertical="top" wrapText="1"/>
    </xf>
    <xf numFmtId="0" fontId="4" fillId="0" borderId="54" xfId="0" applyFont="1" applyFill="1" applyBorder="1" applyAlignment="1">
      <alignment horizontal="left" vertical="center" wrapText="1"/>
    </xf>
    <xf numFmtId="0" fontId="33" fillId="48" borderId="54" xfId="0" applyFont="1" applyFill="1" applyBorder="1" applyAlignment="1">
      <alignment horizontal="left" vertical="center" wrapText="1"/>
    </xf>
    <xf numFmtId="0" fontId="33" fillId="0" borderId="56" xfId="0" applyFont="1" applyFill="1" applyBorder="1" applyAlignment="1">
      <alignment horizontal="left" vertical="center" wrapText="1"/>
    </xf>
    <xf numFmtId="0" fontId="33" fillId="8" borderId="2" xfId="0" applyFont="1" applyFill="1" applyBorder="1" applyAlignment="1">
      <alignment horizontal="left" vertical="center" wrapText="1"/>
    </xf>
    <xf numFmtId="0" fontId="33" fillId="8" borderId="5" xfId="0" applyFont="1" applyFill="1" applyBorder="1" applyAlignment="1">
      <alignment horizontal="left" vertical="center" wrapText="1"/>
    </xf>
    <xf numFmtId="164" fontId="33" fillId="8" borderId="5" xfId="0" applyNumberFormat="1" applyFont="1" applyFill="1" applyBorder="1" applyAlignment="1">
      <alignment horizontal="left" vertical="center" wrapText="1"/>
    </xf>
    <xf numFmtId="0" fontId="4" fillId="10" borderId="2" xfId="0" applyFont="1" applyFill="1" applyBorder="1" applyAlignment="1">
      <alignment horizontal="left" vertical="center" wrapText="1"/>
    </xf>
    <xf numFmtId="0" fontId="40" fillId="10" borderId="2" xfId="0" applyFont="1" applyFill="1" applyBorder="1" applyAlignment="1">
      <alignment horizontal="left" vertical="center" wrapText="1"/>
    </xf>
    <xf numFmtId="0" fontId="38" fillId="10" borderId="2" xfId="0" applyFont="1" applyFill="1" applyBorder="1" applyAlignment="1">
      <alignment horizontal="left" vertical="center" wrapText="1"/>
    </xf>
    <xf numFmtId="0" fontId="33" fillId="30" borderId="5" xfId="0" applyFont="1" applyFill="1" applyBorder="1" applyAlignment="1">
      <alignment horizontal="left" vertical="center" wrapText="1"/>
    </xf>
    <xf numFmtId="0" fontId="33" fillId="30" borderId="51" xfId="0" applyFont="1" applyFill="1" applyBorder="1" applyAlignment="1">
      <alignment horizontal="left" vertical="center" wrapText="1"/>
    </xf>
    <xf numFmtId="0" fontId="33" fillId="30" borderId="2" xfId="0" applyFont="1" applyFill="1" applyBorder="1" applyAlignment="1">
      <alignment horizontal="left" vertical="center" wrapText="1"/>
    </xf>
    <xf numFmtId="0" fontId="33" fillId="10" borderId="5" xfId="0" applyFont="1" applyFill="1" applyBorder="1" applyAlignment="1">
      <alignment horizontal="left" vertical="center" wrapText="1"/>
    </xf>
    <xf numFmtId="0" fontId="33" fillId="10" borderId="51" xfId="0" applyFont="1" applyFill="1" applyBorder="1" applyAlignment="1">
      <alignment horizontal="left" vertical="center" wrapText="1"/>
    </xf>
    <xf numFmtId="0" fontId="33" fillId="10" borderId="2" xfId="0" applyFont="1" applyFill="1" applyBorder="1" applyAlignment="1">
      <alignment vertical="center" wrapText="1"/>
    </xf>
    <xf numFmtId="0" fontId="33" fillId="10" borderId="51" xfId="0" applyFont="1" applyFill="1" applyBorder="1" applyAlignment="1">
      <alignment vertical="center" wrapText="1"/>
    </xf>
    <xf numFmtId="0" fontId="33" fillId="11" borderId="2" xfId="0" applyFont="1" applyFill="1" applyBorder="1" applyAlignment="1">
      <alignment horizontal="left" vertical="center" wrapText="1"/>
    </xf>
    <xf numFmtId="0" fontId="33" fillId="0" borderId="5" xfId="0" quotePrefix="1" applyFont="1" applyFill="1" applyBorder="1" applyAlignment="1">
      <alignment vertical="center" wrapText="1"/>
    </xf>
    <xf numFmtId="0" fontId="33" fillId="0" borderId="51" xfId="0" quotePrefix="1" applyFont="1" applyFill="1" applyBorder="1" applyAlignment="1">
      <alignment vertical="center" wrapText="1"/>
    </xf>
    <xf numFmtId="0" fontId="33" fillId="0" borderId="5" xfId="0" quotePrefix="1" applyFont="1" applyFill="1" applyBorder="1" applyAlignment="1">
      <alignment horizontal="left" vertical="center" wrapText="1"/>
    </xf>
    <xf numFmtId="0" fontId="33" fillId="0" borderId="2" xfId="0" quotePrefix="1" applyFont="1" applyFill="1" applyBorder="1" applyAlignment="1">
      <alignment horizontal="left" vertical="center" wrapText="1"/>
    </xf>
    <xf numFmtId="0" fontId="33" fillId="17" borderId="2" xfId="0" applyFont="1" applyFill="1" applyBorder="1" applyAlignment="1">
      <alignment horizontal="left" vertical="center" wrapText="1"/>
    </xf>
    <xf numFmtId="10" fontId="57" fillId="0" borderId="1" xfId="9" applyNumberFormat="1" applyFont="1" applyBorder="1" applyAlignment="1">
      <alignment horizontal="center" vertical="center"/>
    </xf>
    <xf numFmtId="10" fontId="57" fillId="27" borderId="1" xfId="9" applyNumberFormat="1" applyFont="1" applyFill="1" applyBorder="1" applyAlignment="1">
      <alignment horizontal="center" vertical="center"/>
    </xf>
    <xf numFmtId="10" fontId="57" fillId="17" borderId="1" xfId="9" applyNumberFormat="1" applyFont="1" applyFill="1" applyBorder="1" applyAlignment="1">
      <alignment horizontal="center" vertical="center"/>
    </xf>
    <xf numFmtId="10" fontId="57" fillId="10" borderId="1" xfId="9" applyNumberFormat="1" applyFont="1" applyFill="1" applyBorder="1" applyAlignment="1">
      <alignment horizontal="center" vertical="center"/>
    </xf>
    <xf numFmtId="10" fontId="57" fillId="14" borderId="1" xfId="9" applyNumberFormat="1" applyFont="1" applyFill="1" applyBorder="1" applyAlignment="1">
      <alignment horizontal="center" vertical="center"/>
    </xf>
    <xf numFmtId="10" fontId="57" fillId="8" borderId="1" xfId="9" applyNumberFormat="1" applyFont="1" applyFill="1" applyBorder="1" applyAlignment="1">
      <alignment horizontal="center" vertical="center"/>
    </xf>
    <xf numFmtId="10" fontId="57" fillId="30" borderId="1" xfId="9" applyNumberFormat="1" applyFont="1" applyFill="1" applyBorder="1" applyAlignment="1">
      <alignment horizontal="center" vertical="center"/>
    </xf>
    <xf numFmtId="10" fontId="0" fillId="0" borderId="1" xfId="0" applyNumberFormat="1" applyBorder="1" applyAlignment="1">
      <alignment horizontal="center" vertical="center"/>
    </xf>
    <xf numFmtId="10" fontId="0" fillId="0" borderId="0" xfId="0" applyNumberFormat="1"/>
    <xf numFmtId="0" fontId="33" fillId="14" borderId="4" xfId="0" applyFont="1" applyFill="1" applyBorder="1" applyAlignment="1">
      <alignment vertical="center" wrapText="1"/>
    </xf>
    <xf numFmtId="0" fontId="33" fillId="8" borderId="4" xfId="0" applyFont="1" applyFill="1" applyBorder="1" applyAlignment="1">
      <alignment vertical="center" wrapText="1"/>
    </xf>
    <xf numFmtId="0" fontId="33" fillId="29" borderId="4" xfId="0" applyFont="1" applyFill="1" applyBorder="1" applyAlignment="1">
      <alignment vertical="center" wrapText="1"/>
    </xf>
    <xf numFmtId="0" fontId="4" fillId="10" borderId="4" xfId="0" applyFont="1" applyFill="1" applyBorder="1" applyAlignment="1">
      <alignment vertical="center" wrapText="1"/>
    </xf>
    <xf numFmtId="0" fontId="33" fillId="27" borderId="4" xfId="0" applyFont="1" applyFill="1" applyBorder="1" applyAlignment="1">
      <alignment vertical="center" wrapText="1"/>
    </xf>
    <xf numFmtId="0" fontId="33" fillId="30" borderId="4" xfId="0" applyFont="1" applyFill="1" applyBorder="1" applyAlignment="1">
      <alignment vertical="center" wrapText="1"/>
    </xf>
    <xf numFmtId="0" fontId="33" fillId="32" borderId="4" xfId="0" applyFont="1" applyFill="1" applyBorder="1" applyAlignment="1">
      <alignment vertical="center" wrapText="1"/>
    </xf>
    <xf numFmtId="0" fontId="33" fillId="10" borderId="4" xfId="0" applyFont="1" applyFill="1" applyBorder="1" applyAlignment="1">
      <alignment vertical="center" wrapText="1"/>
    </xf>
    <xf numFmtId="0" fontId="33" fillId="0" borderId="4" xfId="0" applyFont="1" applyBorder="1" applyAlignment="1">
      <alignment vertical="center" wrapText="1"/>
    </xf>
    <xf numFmtId="0" fontId="4" fillId="35" borderId="4" xfId="11" applyFont="1" applyFill="1" applyBorder="1" applyAlignment="1">
      <alignment vertical="center" wrapText="1"/>
    </xf>
    <xf numFmtId="0" fontId="4" fillId="35" borderId="1" xfId="11" applyFont="1" applyFill="1" applyBorder="1" applyAlignment="1">
      <alignment vertical="center" wrapText="1"/>
    </xf>
    <xf numFmtId="0" fontId="0" fillId="52" borderId="1" xfId="0" applyFill="1" applyBorder="1" applyAlignment="1">
      <alignment horizontal="left"/>
    </xf>
    <xf numFmtId="10" fontId="0" fillId="52" borderId="1" xfId="0" applyNumberFormat="1" applyFill="1" applyBorder="1" applyAlignment="1">
      <alignment horizontal="center" vertical="center"/>
    </xf>
    <xf numFmtId="0" fontId="14" fillId="0" borderId="1" xfId="58" applyBorder="1"/>
    <xf numFmtId="0" fontId="16" fillId="43" borderId="1" xfId="0" applyFont="1" applyFill="1" applyBorder="1" applyAlignment="1">
      <alignment horizontal="center" vertical="center" wrapText="1"/>
    </xf>
    <xf numFmtId="0" fontId="0" fillId="0" borderId="0" xfId="0"/>
    <xf numFmtId="0" fontId="43" fillId="0" borderId="1" xfId="0" applyFont="1" applyBorder="1" applyAlignment="1">
      <alignment horizontal="center" vertical="center"/>
    </xf>
    <xf numFmtId="15" fontId="14" fillId="8" borderId="1" xfId="1" applyNumberFormat="1" applyFont="1" applyFill="1" applyBorder="1" applyAlignment="1">
      <alignment horizontal="center" vertical="center" wrapText="1"/>
    </xf>
    <xf numFmtId="0" fontId="0" fillId="0" borderId="0" xfId="0" applyAlignment="1">
      <alignment horizontal="center" vertical="center"/>
    </xf>
    <xf numFmtId="0" fontId="35" fillId="0" borderId="0" xfId="0" applyFont="1"/>
    <xf numFmtId="0" fontId="0" fillId="0" borderId="1" xfId="0" applyBorder="1" applyAlignment="1">
      <alignment horizontal="left"/>
    </xf>
    <xf numFmtId="0" fontId="35" fillId="8" borderId="0" xfId="0" applyNumberFormat="1" applyFont="1" applyFill="1" applyAlignment="1">
      <alignment horizontal="center" vertical="center"/>
    </xf>
    <xf numFmtId="0" fontId="35" fillId="0" borderId="0" xfId="0" applyNumberFormat="1" applyFont="1" applyAlignment="1">
      <alignment horizontal="center" vertical="center"/>
    </xf>
    <xf numFmtId="0" fontId="35" fillId="27" borderId="0" xfId="0" applyNumberFormat="1" applyFont="1" applyFill="1" applyAlignment="1">
      <alignment horizontal="center" vertical="center"/>
    </xf>
    <xf numFmtId="0" fontId="35" fillId="17" borderId="0" xfId="0" applyNumberFormat="1" applyFont="1" applyFill="1" applyAlignment="1">
      <alignment horizontal="center" vertical="center"/>
    </xf>
    <xf numFmtId="0" fontId="35" fillId="10" borderId="0" xfId="0" applyNumberFormat="1" applyFont="1" applyFill="1" applyAlignment="1">
      <alignment horizontal="center" vertical="center"/>
    </xf>
    <xf numFmtId="0" fontId="35" fillId="14" borderId="0" xfId="0" applyNumberFormat="1" applyFont="1" applyFill="1" applyAlignment="1">
      <alignment horizontal="center" vertical="center"/>
    </xf>
    <xf numFmtId="0" fontId="35" fillId="30" borderId="0" xfId="0" applyNumberFormat="1" applyFont="1" applyFill="1" applyAlignment="1">
      <alignment horizontal="center" vertical="center"/>
    </xf>
    <xf numFmtId="0" fontId="40" fillId="43" borderId="1" xfId="57" applyFont="1" applyFill="1" applyBorder="1" applyAlignment="1">
      <alignment horizontal="center" vertical="center"/>
    </xf>
    <xf numFmtId="0" fontId="40" fillId="43" borderId="18" xfId="57" applyFont="1" applyFill="1" applyBorder="1" applyAlignment="1">
      <alignment horizontal="center" vertical="center" wrapText="1"/>
    </xf>
    <xf numFmtId="0" fontId="40" fillId="43" borderId="1" xfId="57" applyFont="1" applyFill="1" applyBorder="1" applyAlignment="1">
      <alignment horizontal="center" vertical="center" wrapText="1"/>
    </xf>
    <xf numFmtId="0" fontId="35" fillId="0" borderId="0" xfId="0" applyFont="1" applyAlignment="1">
      <alignment horizontal="center" vertical="center" wrapText="1"/>
    </xf>
    <xf numFmtId="0" fontId="35" fillId="0" borderId="1" xfId="0" applyFont="1" applyBorder="1" applyAlignment="1">
      <alignment horizontal="center" vertical="center" wrapText="1"/>
    </xf>
    <xf numFmtId="0" fontId="58" fillId="0" borderId="1" xfId="0" applyFont="1" applyBorder="1" applyAlignment="1">
      <alignment horizontal="center" vertical="center"/>
    </xf>
    <xf numFmtId="0" fontId="43" fillId="44" borderId="0" xfId="0" applyFont="1" applyFill="1" applyBorder="1" applyAlignment="1">
      <alignment wrapText="1"/>
    </xf>
    <xf numFmtId="0" fontId="43" fillId="18" borderId="0" xfId="0" applyFont="1" applyFill="1" applyBorder="1" applyAlignment="1">
      <alignment wrapText="1"/>
    </xf>
    <xf numFmtId="0" fontId="43" fillId="42" borderId="0" xfId="0" applyFont="1" applyFill="1" applyBorder="1" applyAlignment="1">
      <alignment wrapText="1"/>
    </xf>
    <xf numFmtId="0" fontId="0" fillId="43" borderId="1" xfId="0" applyFill="1" applyBorder="1"/>
    <xf numFmtId="10" fontId="35" fillId="0" borderId="0" xfId="9" applyNumberFormat="1" applyFont="1"/>
    <xf numFmtId="0" fontId="14" fillId="0" borderId="1" xfId="4" applyFont="1" applyFill="1" applyBorder="1" applyAlignment="1">
      <alignment horizontal="left" vertical="top" wrapText="1"/>
    </xf>
    <xf numFmtId="0" fontId="14" fillId="0" borderId="1" xfId="4" applyFont="1" applyBorder="1" applyAlignment="1">
      <alignment horizontal="left" vertical="top" wrapText="1"/>
    </xf>
    <xf numFmtId="0" fontId="14" fillId="0" borderId="1" xfId="0" applyFont="1" applyFill="1" applyBorder="1" applyAlignment="1">
      <alignment vertical="top" wrapText="1"/>
    </xf>
    <xf numFmtId="0" fontId="14" fillId="14" borderId="1" xfId="4" applyFont="1" applyFill="1" applyBorder="1" applyAlignment="1">
      <alignment horizontal="left" vertical="top" wrapText="1"/>
    </xf>
    <xf numFmtId="9" fontId="2" fillId="0" borderId="0" xfId="9" applyFont="1" applyAlignment="1">
      <alignment horizontal="center" vertical="center"/>
    </xf>
    <xf numFmtId="0" fontId="2" fillId="0" borderId="0" xfId="0" applyFont="1" applyFill="1" applyAlignment="1">
      <alignment horizontal="center" vertical="center"/>
    </xf>
    <xf numFmtId="9" fontId="2" fillId="0" borderId="0" xfId="9" applyFont="1" applyFill="1" applyAlignment="1">
      <alignment horizontal="center" vertical="center"/>
    </xf>
    <xf numFmtId="17" fontId="36" fillId="0" borderId="1" xfId="0" applyNumberFormat="1" applyFont="1" applyFill="1" applyBorder="1" applyAlignment="1">
      <alignment horizontal="center" vertical="center" wrapText="1"/>
    </xf>
    <xf numFmtId="49" fontId="36" fillId="0" borderId="1" xfId="0" applyNumberFormat="1" applyFont="1" applyFill="1" applyBorder="1" applyAlignment="1">
      <alignment horizontal="center" vertical="center" wrapText="1"/>
    </xf>
    <xf numFmtId="49" fontId="2" fillId="0" borderId="1" xfId="0" applyNumberFormat="1" applyFont="1" applyFill="1" applyBorder="1" applyAlignment="1">
      <alignment horizontal="center" vertical="center" wrapText="1"/>
    </xf>
    <xf numFmtId="10" fontId="58" fillId="43" borderId="1" xfId="0" applyNumberFormat="1" applyFont="1" applyFill="1" applyBorder="1" applyAlignment="1">
      <alignment horizontal="center" vertical="center"/>
    </xf>
    <xf numFmtId="9" fontId="0" fillId="0" borderId="0" xfId="9" applyFont="1" applyAlignment="1">
      <alignment horizontal="center" vertical="center" wrapText="1"/>
    </xf>
    <xf numFmtId="9" fontId="0" fillId="39" borderId="0" xfId="9" applyFont="1" applyFill="1" applyAlignment="1">
      <alignment horizontal="center" vertical="center"/>
    </xf>
    <xf numFmtId="0" fontId="0" fillId="39" borderId="0" xfId="0" applyFill="1" applyAlignment="1">
      <alignment horizontal="center" vertical="center"/>
    </xf>
    <xf numFmtId="0" fontId="14" fillId="0" borderId="0" xfId="0" applyFont="1" applyAlignment="1">
      <alignment horizontal="center" vertical="center" wrapText="1"/>
    </xf>
    <xf numFmtId="9" fontId="14" fillId="0" borderId="0" xfId="9" applyFont="1" applyFill="1" applyAlignment="1">
      <alignment horizontal="center" vertical="center"/>
    </xf>
    <xf numFmtId="10" fontId="6" fillId="43" borderId="1" xfId="0" applyNumberFormat="1" applyFont="1" applyFill="1" applyBorder="1" applyAlignment="1">
      <alignment horizontal="center" vertical="center" wrapText="1"/>
    </xf>
    <xf numFmtId="0" fontId="32" fillId="0" borderId="0" xfId="0" applyFont="1" applyAlignment="1">
      <alignment horizontal="center"/>
    </xf>
    <xf numFmtId="9" fontId="32" fillId="0" borderId="0" xfId="9" applyFont="1" applyFill="1" applyAlignment="1">
      <alignment horizontal="center" vertical="center"/>
    </xf>
    <xf numFmtId="9" fontId="31" fillId="0" borderId="0" xfId="9" applyFont="1" applyFill="1" applyAlignment="1">
      <alignment horizontal="center" vertical="center"/>
    </xf>
    <xf numFmtId="9" fontId="31" fillId="0" borderId="0" xfId="9" applyFont="1" applyAlignment="1">
      <alignment horizontal="center" vertical="center"/>
    </xf>
    <xf numFmtId="9" fontId="31" fillId="46" borderId="0" xfId="9" applyFont="1" applyFill="1" applyAlignment="1">
      <alignment horizontal="center" vertical="center"/>
    </xf>
    <xf numFmtId="9" fontId="31" fillId="3" borderId="0" xfId="9" applyFont="1" applyFill="1" applyAlignment="1">
      <alignment horizontal="center" vertical="center"/>
    </xf>
    <xf numFmtId="9" fontId="31" fillId="8" borderId="0" xfId="9" applyFont="1" applyFill="1" applyAlignment="1">
      <alignment horizontal="center" vertical="center"/>
    </xf>
    <xf numFmtId="9" fontId="31" fillId="15" borderId="0" xfId="9" applyFont="1" applyFill="1" applyAlignment="1">
      <alignment horizontal="center" vertical="center"/>
    </xf>
    <xf numFmtId="0" fontId="31" fillId="0" borderId="0" xfId="0" applyFont="1" applyAlignment="1">
      <alignment horizontal="center" vertical="center"/>
    </xf>
    <xf numFmtId="9" fontId="14" fillId="0" borderId="0" xfId="9" applyFont="1" applyAlignment="1">
      <alignment horizontal="center" vertical="center"/>
    </xf>
    <xf numFmtId="0" fontId="15" fillId="0" borderId="0" xfId="0" applyFont="1" applyAlignment="1">
      <alignment horizontal="center" vertical="center"/>
    </xf>
    <xf numFmtId="9" fontId="0" fillId="0" borderId="0" xfId="9" applyFont="1" applyAlignment="1">
      <alignment horizontal="center" vertical="center"/>
    </xf>
    <xf numFmtId="15" fontId="14" fillId="8" borderId="2" xfId="1" applyNumberFormat="1" applyFont="1" applyFill="1" applyBorder="1" applyAlignment="1">
      <alignment horizontal="center" vertical="center" wrapText="1"/>
    </xf>
    <xf numFmtId="0" fontId="61" fillId="42" borderId="0" xfId="0" applyFont="1" applyFill="1" applyAlignment="1">
      <alignment horizontal="justify" vertical="center"/>
    </xf>
    <xf numFmtId="0" fontId="61" fillId="18" borderId="0" xfId="0" applyFont="1" applyFill="1" applyAlignment="1">
      <alignment horizontal="justify" vertical="center"/>
    </xf>
    <xf numFmtId="0" fontId="61" fillId="53" borderId="0" xfId="0" applyFont="1" applyFill="1" applyAlignment="1">
      <alignment horizontal="justify" vertical="center"/>
    </xf>
    <xf numFmtId="0" fontId="0" fillId="53" borderId="1" xfId="0" applyFill="1" applyBorder="1" applyAlignment="1">
      <alignment horizontal="left" vertical="center"/>
    </xf>
    <xf numFmtId="0" fontId="0" fillId="42" borderId="1" xfId="0" applyFill="1" applyBorder="1" applyAlignment="1">
      <alignment horizontal="left" vertical="center"/>
    </xf>
    <xf numFmtId="0" fontId="59" fillId="0" borderId="1" xfId="0" applyFont="1" applyFill="1" applyBorder="1" applyAlignment="1">
      <alignment horizontal="center" vertical="center" wrapText="1"/>
    </xf>
    <xf numFmtId="0" fontId="14" fillId="0" borderId="1" xfId="0" applyFont="1" applyFill="1" applyBorder="1" applyAlignment="1">
      <alignment horizontal="justify" vertical="center" wrapText="1"/>
    </xf>
    <xf numFmtId="0" fontId="40" fillId="43" borderId="1" xfId="0" applyFont="1" applyFill="1" applyBorder="1" applyAlignment="1">
      <alignment vertical="center" wrapText="1"/>
    </xf>
    <xf numFmtId="0" fontId="3" fillId="43" borderId="1" xfId="0" applyFont="1" applyFill="1" applyBorder="1" applyAlignment="1">
      <alignment horizontal="center" vertical="center"/>
    </xf>
    <xf numFmtId="0" fontId="40" fillId="43" borderId="1" xfId="0" applyFont="1" applyFill="1" applyBorder="1" applyAlignment="1">
      <alignment vertical="center"/>
    </xf>
    <xf numFmtId="0" fontId="43" fillId="0" borderId="1" xfId="0" applyFont="1" applyFill="1" applyBorder="1" applyAlignment="1">
      <alignment horizontal="center" vertical="center"/>
    </xf>
    <xf numFmtId="9" fontId="2" fillId="0" borderId="1" xfId="9" applyNumberFormat="1" applyFont="1" applyFill="1" applyBorder="1" applyAlignment="1">
      <alignment horizontal="center" vertical="center"/>
    </xf>
    <xf numFmtId="0" fontId="59" fillId="15" borderId="1" xfId="0" applyFont="1" applyFill="1" applyBorder="1" applyAlignment="1">
      <alignment horizontal="center" vertical="center" wrapText="1"/>
    </xf>
    <xf numFmtId="0" fontId="59" fillId="15" borderId="1" xfId="0" applyFont="1" applyFill="1" applyBorder="1" applyAlignment="1">
      <alignment wrapText="1"/>
    </xf>
    <xf numFmtId="9" fontId="0" fillId="53" borderId="1" xfId="9" applyNumberFormat="1" applyFont="1" applyFill="1" applyBorder="1" applyAlignment="1">
      <alignment horizontal="center" vertical="center"/>
    </xf>
    <xf numFmtId="9" fontId="0" fillId="42" borderId="1" xfId="9" applyNumberFormat="1" applyFont="1" applyFill="1" applyBorder="1" applyAlignment="1">
      <alignment horizontal="center" vertical="center"/>
    </xf>
    <xf numFmtId="9" fontId="43" fillId="0" borderId="1" xfId="9" applyNumberFormat="1" applyFont="1" applyFill="1" applyBorder="1" applyAlignment="1">
      <alignment horizontal="center" vertical="center"/>
    </xf>
    <xf numFmtId="0" fontId="0" fillId="18" borderId="1" xfId="0" applyFill="1" applyBorder="1" applyAlignment="1">
      <alignment horizontal="left" vertical="center"/>
    </xf>
    <xf numFmtId="9" fontId="0" fillId="18" borderId="1" xfId="9" applyNumberFormat="1" applyFont="1" applyFill="1" applyBorder="1" applyAlignment="1">
      <alignment horizontal="center" vertical="center"/>
    </xf>
    <xf numFmtId="9" fontId="2" fillId="18" borderId="1" xfId="0" applyNumberFormat="1" applyFont="1" applyFill="1" applyBorder="1" applyAlignment="1">
      <alignment horizontal="center" vertical="center"/>
    </xf>
    <xf numFmtId="9" fontId="2" fillId="42" borderId="1" xfId="0" applyNumberFormat="1" applyFont="1" applyFill="1" applyBorder="1" applyAlignment="1">
      <alignment horizontal="center" vertical="center"/>
    </xf>
    <xf numFmtId="9" fontId="3" fillId="43" borderId="1" xfId="0" applyNumberFormat="1" applyFont="1" applyFill="1" applyBorder="1" applyAlignment="1">
      <alignment horizontal="center" vertical="center"/>
    </xf>
    <xf numFmtId="9" fontId="2" fillId="53" borderId="1" xfId="0" applyNumberFormat="1" applyFont="1" applyFill="1" applyBorder="1" applyAlignment="1">
      <alignment horizontal="center" vertical="center"/>
    </xf>
    <xf numFmtId="0" fontId="43" fillId="0" borderId="0" xfId="0" applyFont="1" applyAlignment="1">
      <alignment horizontal="center" vertical="center"/>
    </xf>
    <xf numFmtId="0" fontId="43" fillId="0" borderId="0" xfId="0" applyFont="1" applyAlignment="1">
      <alignment horizontal="center"/>
    </xf>
    <xf numFmtId="0" fontId="12" fillId="0" borderId="1" xfId="57" applyFont="1" applyBorder="1" applyAlignment="1">
      <alignment horizontal="center" vertical="center"/>
    </xf>
    <xf numFmtId="0" fontId="40" fillId="0" borderId="2" xfId="57" applyFont="1" applyBorder="1" applyAlignment="1">
      <alignment horizontal="center"/>
    </xf>
    <xf numFmtId="0" fontId="40" fillId="0" borderId="19" xfId="57" applyFont="1" applyBorder="1" applyAlignment="1">
      <alignment horizontal="center"/>
    </xf>
    <xf numFmtId="0" fontId="40" fillId="0" borderId="3" xfId="57" applyFont="1" applyBorder="1" applyAlignment="1">
      <alignment horizontal="center"/>
    </xf>
    <xf numFmtId="0" fontId="40" fillId="0" borderId="2" xfId="57" applyFont="1" applyBorder="1" applyAlignment="1">
      <alignment horizontal="left"/>
    </xf>
    <xf numFmtId="0" fontId="40" fillId="0" borderId="19" xfId="57" applyFont="1" applyBorder="1" applyAlignment="1">
      <alignment horizontal="left"/>
    </xf>
    <xf numFmtId="0" fontId="40" fillId="0" borderId="3" xfId="57" applyFont="1" applyBorder="1" applyAlignment="1">
      <alignment horizontal="left"/>
    </xf>
    <xf numFmtId="0" fontId="4" fillId="35" borderId="5" xfId="11" applyFont="1" applyFill="1" applyBorder="1" applyAlignment="1">
      <alignment horizontal="left" vertical="center" wrapText="1"/>
    </xf>
    <xf numFmtId="0" fontId="4" fillId="35" borderId="51" xfId="11" applyFont="1" applyFill="1" applyBorder="1" applyAlignment="1">
      <alignment horizontal="left" vertical="center" wrapText="1"/>
    </xf>
    <xf numFmtId="0" fontId="4" fillId="35" borderId="52" xfId="11" applyFont="1" applyFill="1" applyBorder="1" applyAlignment="1">
      <alignment horizontal="left" vertical="center" wrapText="1"/>
    </xf>
    <xf numFmtId="0" fontId="37" fillId="0" borderId="4" xfId="0" applyFont="1" applyFill="1" applyBorder="1" applyAlignment="1">
      <alignment horizontal="center" vertical="center" wrapText="1"/>
    </xf>
    <xf numFmtId="0" fontId="37" fillId="0" borderId="18" xfId="0" applyFont="1" applyFill="1" applyBorder="1" applyAlignment="1">
      <alignment horizontal="center" vertical="center" wrapText="1"/>
    </xf>
    <xf numFmtId="0" fontId="21" fillId="18" borderId="4" xfId="0" applyFont="1" applyFill="1" applyBorder="1" applyAlignment="1">
      <alignment horizontal="center" vertical="center" wrapText="1"/>
    </xf>
    <xf numFmtId="0" fontId="37" fillId="16" borderId="18" xfId="0" applyFont="1" applyFill="1" applyBorder="1" applyAlignment="1">
      <alignment horizontal="center" vertical="center" wrapText="1"/>
    </xf>
    <xf numFmtId="0" fontId="33" fillId="8" borderId="5" xfId="0" applyFont="1" applyFill="1" applyBorder="1" applyAlignment="1">
      <alignment horizontal="left" vertical="center" wrapText="1"/>
    </xf>
    <xf numFmtId="0" fontId="33" fillId="8" borderId="52" xfId="0" applyFont="1" applyFill="1" applyBorder="1" applyAlignment="1">
      <alignment horizontal="left" vertical="center" wrapText="1"/>
    </xf>
    <xf numFmtId="0" fontId="33" fillId="8" borderId="4" xfId="0" applyFont="1" applyFill="1" applyBorder="1" applyAlignment="1">
      <alignment horizontal="center" vertical="center" wrapText="1"/>
    </xf>
    <xf numFmtId="0" fontId="33" fillId="8" borderId="18" xfId="0" applyFont="1" applyFill="1" applyBorder="1" applyAlignment="1">
      <alignment horizontal="center" vertical="center" wrapText="1"/>
    </xf>
    <xf numFmtId="0" fontId="37" fillId="43" borderId="4" xfId="0" applyFont="1" applyFill="1" applyBorder="1" applyAlignment="1">
      <alignment horizontal="center" vertical="center" wrapText="1"/>
    </xf>
    <xf numFmtId="0" fontId="37" fillId="43" borderId="18" xfId="0" applyFont="1" applyFill="1" applyBorder="1" applyAlignment="1">
      <alignment horizontal="center" vertical="center" wrapText="1"/>
    </xf>
    <xf numFmtId="0" fontId="37" fillId="18" borderId="18" xfId="0" applyFont="1" applyFill="1" applyBorder="1" applyAlignment="1">
      <alignment horizontal="center" vertical="center" wrapText="1"/>
    </xf>
    <xf numFmtId="164" fontId="33" fillId="8" borderId="4" xfId="0" applyNumberFormat="1" applyFont="1" applyFill="1" applyBorder="1" applyAlignment="1">
      <alignment horizontal="center" vertical="center" wrapText="1"/>
    </xf>
    <xf numFmtId="164" fontId="33" fillId="8" borderId="18" xfId="0" applyNumberFormat="1" applyFont="1" applyFill="1" applyBorder="1" applyAlignment="1">
      <alignment horizontal="center" vertical="center" wrapText="1"/>
    </xf>
    <xf numFmtId="9" fontId="33" fillId="8" borderId="4" xfId="0" applyNumberFormat="1" applyFont="1" applyFill="1" applyBorder="1" applyAlignment="1">
      <alignment horizontal="center" vertical="center" wrapText="1"/>
    </xf>
    <xf numFmtId="9" fontId="33" fillId="8" borderId="18" xfId="0" applyNumberFormat="1" applyFont="1" applyFill="1" applyBorder="1" applyAlignment="1">
      <alignment horizontal="center" vertical="center" wrapText="1"/>
    </xf>
    <xf numFmtId="0" fontId="37" fillId="18" borderId="4" xfId="0" applyFont="1" applyFill="1" applyBorder="1" applyAlignment="1">
      <alignment horizontal="center" vertical="center" wrapText="1"/>
    </xf>
    <xf numFmtId="49" fontId="53" fillId="0" borderId="4" xfId="0" applyNumberFormat="1" applyFont="1" applyFill="1" applyBorder="1" applyAlignment="1">
      <alignment horizontal="center" vertical="center"/>
    </xf>
    <xf numFmtId="49" fontId="53" fillId="0" borderId="18" xfId="0" applyNumberFormat="1" applyFont="1" applyFill="1" applyBorder="1" applyAlignment="1">
      <alignment horizontal="center" vertical="center"/>
    </xf>
    <xf numFmtId="49" fontId="53" fillId="18" borderId="4" xfId="0" applyNumberFormat="1" applyFont="1" applyFill="1" applyBorder="1" applyAlignment="1">
      <alignment horizontal="center" vertical="center"/>
    </xf>
    <xf numFmtId="49" fontId="53" fillId="14" borderId="18" xfId="0" applyNumberFormat="1" applyFont="1" applyFill="1" applyBorder="1" applyAlignment="1">
      <alignment horizontal="center" vertical="center"/>
    </xf>
    <xf numFmtId="49" fontId="53" fillId="43" borderId="4" xfId="0" applyNumberFormat="1" applyFont="1" applyFill="1" applyBorder="1" applyAlignment="1">
      <alignment horizontal="center" vertical="center"/>
    </xf>
    <xf numFmtId="0" fontId="21" fillId="0" borderId="4" xfId="0" applyFont="1" applyFill="1" applyBorder="1" applyAlignment="1">
      <alignment horizontal="center" vertical="center" wrapText="1"/>
    </xf>
    <xf numFmtId="0" fontId="21" fillId="0" borderId="26" xfId="0" applyFont="1" applyFill="1" applyBorder="1" applyAlignment="1">
      <alignment horizontal="center" vertical="center" wrapText="1"/>
    </xf>
    <xf numFmtId="0" fontId="21" fillId="0" borderId="1" xfId="0" applyFont="1" applyFill="1" applyBorder="1" applyAlignment="1">
      <alignment horizontal="center" vertical="center" wrapText="1"/>
    </xf>
    <xf numFmtId="0" fontId="33" fillId="27" borderId="4" xfId="0" applyFont="1" applyFill="1" applyBorder="1" applyAlignment="1">
      <alignment horizontal="center" vertical="center" wrapText="1"/>
    </xf>
    <xf numFmtId="0" fontId="33" fillId="27" borderId="26" xfId="0" applyFont="1" applyFill="1" applyBorder="1" applyAlignment="1">
      <alignment horizontal="center" vertical="center" wrapText="1"/>
    </xf>
    <xf numFmtId="0" fontId="4" fillId="10" borderId="4" xfId="0" applyFont="1" applyFill="1" applyBorder="1" applyAlignment="1">
      <alignment horizontal="center" vertical="center" wrapText="1"/>
    </xf>
    <xf numFmtId="0" fontId="4" fillId="10" borderId="18" xfId="0" applyFont="1" applyFill="1" applyBorder="1" applyAlignment="1">
      <alignment horizontal="center" vertical="center" wrapText="1"/>
    </xf>
    <xf numFmtId="0" fontId="4" fillId="10" borderId="26" xfId="0" applyFont="1" applyFill="1" applyBorder="1" applyAlignment="1">
      <alignment horizontal="center" vertical="center" wrapText="1"/>
    </xf>
    <xf numFmtId="0" fontId="33" fillId="14" borderId="4" xfId="0" applyFont="1" applyFill="1" applyBorder="1" applyAlignment="1">
      <alignment horizontal="center" vertical="center" wrapText="1"/>
    </xf>
    <xf numFmtId="0" fontId="33" fillId="14" borderId="18" xfId="0" applyFont="1" applyFill="1" applyBorder="1" applyAlignment="1">
      <alignment horizontal="center" vertical="center" wrapText="1"/>
    </xf>
    <xf numFmtId="0" fontId="21" fillId="44" borderId="4" xfId="0" applyFont="1" applyFill="1" applyBorder="1" applyAlignment="1">
      <alignment horizontal="center" vertical="center" wrapText="1"/>
    </xf>
    <xf numFmtId="0" fontId="21" fillId="44" borderId="18" xfId="0" applyFont="1" applyFill="1" applyBorder="1" applyAlignment="1">
      <alignment horizontal="center" vertical="center" wrapText="1"/>
    </xf>
    <xf numFmtId="0" fontId="12" fillId="0" borderId="4" xfId="0" applyFont="1" applyFill="1" applyBorder="1" applyAlignment="1" applyProtection="1">
      <alignment horizontal="center" vertical="center"/>
    </xf>
    <xf numFmtId="0" fontId="12" fillId="0" borderId="18" xfId="0" applyFont="1" applyFill="1" applyBorder="1" applyAlignment="1" applyProtection="1">
      <alignment horizontal="center" vertical="center"/>
    </xf>
    <xf numFmtId="0" fontId="12" fillId="43" borderId="4" xfId="0" applyFont="1" applyFill="1" applyBorder="1" applyAlignment="1" applyProtection="1">
      <alignment horizontal="center" vertical="center"/>
    </xf>
    <xf numFmtId="0" fontId="12" fillId="14" borderId="18" xfId="0" applyFont="1" applyFill="1" applyBorder="1" applyAlignment="1" applyProtection="1">
      <alignment horizontal="center" vertical="center"/>
    </xf>
    <xf numFmtId="0" fontId="50" fillId="0" borderId="4" xfId="0" applyFont="1" applyFill="1" applyBorder="1" applyAlignment="1" applyProtection="1">
      <alignment horizontal="center" vertical="center"/>
    </xf>
    <xf numFmtId="0" fontId="50" fillId="0" borderId="18" xfId="0" applyFont="1" applyFill="1" applyBorder="1" applyAlignment="1" applyProtection="1">
      <alignment horizontal="center" vertical="center"/>
    </xf>
    <xf numFmtId="0" fontId="21" fillId="0" borderId="18" xfId="0" applyFont="1" applyFill="1" applyBorder="1" applyAlignment="1">
      <alignment horizontal="center" vertical="center" wrapText="1"/>
    </xf>
    <xf numFmtId="0" fontId="12" fillId="43" borderId="4" xfId="0" applyFont="1" applyFill="1" applyBorder="1" applyAlignment="1">
      <alignment horizontal="center" vertical="center" wrapText="1"/>
    </xf>
    <xf numFmtId="0" fontId="12" fillId="43" borderId="26" xfId="0" applyFont="1" applyFill="1" applyBorder="1" applyAlignment="1">
      <alignment horizontal="center" vertical="center" wrapText="1"/>
    </xf>
    <xf numFmtId="0" fontId="33" fillId="30" borderId="4" xfId="0" applyFont="1" applyFill="1" applyBorder="1" applyAlignment="1">
      <alignment horizontal="center" vertical="center" wrapText="1"/>
    </xf>
    <xf numFmtId="0" fontId="33" fillId="30" borderId="18"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12" fillId="0" borderId="26" xfId="0" applyFont="1" applyFill="1" applyBorder="1" applyAlignment="1">
      <alignment horizontal="center" vertical="center" wrapText="1"/>
    </xf>
    <xf numFmtId="49" fontId="51" fillId="0" borderId="4" xfId="0" applyNumberFormat="1" applyFont="1" applyFill="1" applyBorder="1" applyAlignment="1">
      <alignment horizontal="center" vertical="center"/>
    </xf>
    <xf numFmtId="49" fontId="51" fillId="0" borderId="18" xfId="0" applyNumberFormat="1" applyFont="1" applyFill="1" applyBorder="1" applyAlignment="1">
      <alignment horizontal="center" vertical="center"/>
    </xf>
    <xf numFmtId="0" fontId="33" fillId="32" borderId="5" xfId="0" applyFont="1" applyFill="1" applyBorder="1" applyAlignment="1">
      <alignment horizontal="left" vertical="center" wrapText="1"/>
    </xf>
    <xf numFmtId="0" fontId="33" fillId="32" borderId="51" xfId="0" applyFont="1" applyFill="1" applyBorder="1" applyAlignment="1">
      <alignment horizontal="left" vertical="center" wrapText="1"/>
    </xf>
    <xf numFmtId="0" fontId="50" fillId="0" borderId="4" xfId="0" applyFont="1" applyFill="1" applyBorder="1" applyAlignment="1">
      <alignment horizontal="center" vertical="center" wrapText="1"/>
    </xf>
    <xf numFmtId="0" fontId="50" fillId="0" borderId="18" xfId="0" applyFont="1" applyFill="1" applyBorder="1" applyAlignment="1">
      <alignment horizontal="center" vertical="center" wrapText="1"/>
    </xf>
    <xf numFmtId="49" fontId="51" fillId="42" borderId="4" xfId="0" applyNumberFormat="1" applyFont="1" applyFill="1" applyBorder="1" applyAlignment="1">
      <alignment horizontal="center" vertical="center"/>
    </xf>
    <xf numFmtId="49" fontId="51" fillId="0" borderId="26" xfId="0" applyNumberFormat="1" applyFont="1" applyFill="1" applyBorder="1" applyAlignment="1">
      <alignment horizontal="center" vertical="center"/>
    </xf>
    <xf numFmtId="0" fontId="12" fillId="0" borderId="18" xfId="0" applyFont="1" applyFill="1" applyBorder="1" applyAlignment="1">
      <alignment horizontal="center" vertical="center" wrapText="1"/>
    </xf>
    <xf numFmtId="0" fontId="50" fillId="0" borderId="26" xfId="0" applyFont="1" applyFill="1" applyBorder="1" applyAlignment="1">
      <alignment horizontal="center" vertical="center" wrapText="1"/>
    </xf>
    <xf numFmtId="0" fontId="33" fillId="29" borderId="4" xfId="0" applyFont="1" applyFill="1" applyBorder="1" applyAlignment="1">
      <alignment horizontal="center" vertical="center" wrapText="1"/>
    </xf>
    <xf numFmtId="0" fontId="33" fillId="29" borderId="18" xfId="0" applyFont="1" applyFill="1" applyBorder="1" applyAlignment="1">
      <alignment horizontal="center" vertical="center" wrapText="1"/>
    </xf>
    <xf numFmtId="0" fontId="33" fillId="29" borderId="26" xfId="0" applyFont="1" applyFill="1" applyBorder="1" applyAlignment="1">
      <alignment horizontal="center" vertical="center" wrapText="1"/>
    </xf>
    <xf numFmtId="0" fontId="4" fillId="48" borderId="55" xfId="0" applyFont="1" applyFill="1" applyBorder="1" applyAlignment="1">
      <alignment horizontal="left" vertical="center" wrapText="1"/>
    </xf>
    <xf numFmtId="0" fontId="36" fillId="0" borderId="56" xfId="0" applyFont="1" applyBorder="1" applyAlignment="1">
      <alignment horizontal="left"/>
    </xf>
    <xf numFmtId="0" fontId="36" fillId="0" borderId="57" xfId="0" applyFont="1" applyBorder="1" applyAlignment="1">
      <alignment horizontal="left"/>
    </xf>
    <xf numFmtId="14" fontId="33" fillId="32" borderId="4" xfId="0" applyNumberFormat="1" applyFont="1" applyFill="1" applyBorder="1" applyAlignment="1">
      <alignment horizontal="center" vertical="center" wrapText="1"/>
    </xf>
    <xf numFmtId="14" fontId="33" fillId="32" borderId="18" xfId="0" applyNumberFormat="1" applyFont="1" applyFill="1" applyBorder="1" applyAlignment="1">
      <alignment horizontal="center" vertical="center" wrapText="1"/>
    </xf>
    <xf numFmtId="0" fontId="33" fillId="32" borderId="2" xfId="0" applyFont="1" applyFill="1" applyBorder="1" applyAlignment="1">
      <alignment horizontal="left" vertical="center" wrapText="1"/>
    </xf>
    <xf numFmtId="0" fontId="33" fillId="32" borderId="4" xfId="0" applyFont="1" applyFill="1" applyBorder="1" applyAlignment="1">
      <alignment horizontal="left" vertical="center" wrapText="1"/>
    </xf>
    <xf numFmtId="0" fontId="33" fillId="32" borderId="18" xfId="0" applyFont="1" applyFill="1" applyBorder="1" applyAlignment="1">
      <alignment horizontal="left" vertical="center" wrapText="1"/>
    </xf>
    <xf numFmtId="0" fontId="33" fillId="32" borderId="4" xfId="0" applyFont="1" applyFill="1" applyBorder="1" applyAlignment="1">
      <alignment horizontal="center" vertical="center" wrapText="1"/>
    </xf>
    <xf numFmtId="0" fontId="33" fillId="32" borderId="18" xfId="0" applyFont="1" applyFill="1" applyBorder="1" applyAlignment="1">
      <alignment horizontal="center" vertical="center" wrapText="1"/>
    </xf>
    <xf numFmtId="0" fontId="33" fillId="32" borderId="26" xfId="0" applyFont="1" applyFill="1" applyBorder="1" applyAlignment="1">
      <alignment horizontal="center" vertical="center" wrapText="1"/>
    </xf>
    <xf numFmtId="0" fontId="33" fillId="32" borderId="52" xfId="0" applyFont="1" applyFill="1" applyBorder="1" applyAlignment="1">
      <alignment horizontal="left" vertical="center" wrapText="1"/>
    </xf>
    <xf numFmtId="0" fontId="21" fillId="18" borderId="18" xfId="0" applyFont="1" applyFill="1" applyBorder="1" applyAlignment="1">
      <alignment horizontal="center" vertical="center" wrapText="1"/>
    </xf>
    <xf numFmtId="0" fontId="21" fillId="16" borderId="18" xfId="0" applyFont="1" applyFill="1" applyBorder="1" applyAlignment="1">
      <alignment horizontal="center" vertical="center" wrapText="1"/>
    </xf>
    <xf numFmtId="0" fontId="12" fillId="44" borderId="4" xfId="0" applyFont="1" applyFill="1" applyBorder="1" applyAlignment="1">
      <alignment horizontal="center" vertical="center" wrapText="1"/>
    </xf>
    <xf numFmtId="0" fontId="12" fillId="44" borderId="18" xfId="0" applyFont="1" applyFill="1" applyBorder="1" applyAlignment="1">
      <alignment horizontal="center" vertical="center" wrapText="1"/>
    </xf>
    <xf numFmtId="49" fontId="51" fillId="18" borderId="4" xfId="0" applyNumberFormat="1" applyFont="1" applyFill="1" applyBorder="1" applyAlignment="1">
      <alignment horizontal="center" vertical="center"/>
    </xf>
    <xf numFmtId="0" fontId="50" fillId="43" borderId="4" xfId="0" applyFont="1" applyFill="1" applyBorder="1" applyAlignment="1" applyProtection="1">
      <alignment horizontal="center" vertical="center"/>
    </xf>
    <xf numFmtId="0" fontId="50" fillId="43" borderId="18" xfId="0" applyFont="1" applyFill="1" applyBorder="1" applyAlignment="1" applyProtection="1">
      <alignment horizontal="center" vertical="center"/>
    </xf>
    <xf numFmtId="0" fontId="33" fillId="29" borderId="5" xfId="0" applyFont="1" applyFill="1" applyBorder="1" applyAlignment="1">
      <alignment horizontal="left" vertical="center" wrapText="1"/>
    </xf>
    <xf numFmtId="0" fontId="33" fillId="29" borderId="51" xfId="0" applyFont="1" applyFill="1" applyBorder="1" applyAlignment="1">
      <alignment horizontal="left" vertical="center" wrapText="1"/>
    </xf>
    <xf numFmtId="0" fontId="33" fillId="29" borderId="52" xfId="0" applyFont="1" applyFill="1" applyBorder="1" applyAlignment="1">
      <alignment horizontal="left" vertical="center" wrapText="1"/>
    </xf>
    <xf numFmtId="0" fontId="4" fillId="27" borderId="5" xfId="0" applyFont="1" applyFill="1" applyBorder="1" applyAlignment="1">
      <alignment horizontal="left" vertical="top" wrapText="1"/>
    </xf>
    <xf numFmtId="0" fontId="4" fillId="27" borderId="52" xfId="0" applyFont="1" applyFill="1" applyBorder="1" applyAlignment="1">
      <alignment horizontal="left" vertical="top" wrapText="1"/>
    </xf>
    <xf numFmtId="0" fontId="12" fillId="43" borderId="1" xfId="0" applyFont="1" applyFill="1" applyBorder="1" applyAlignment="1">
      <alignment horizontal="center" vertical="center" wrapText="1"/>
    </xf>
    <xf numFmtId="0" fontId="12" fillId="10"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2" fillId="42" borderId="1" xfId="0" applyFont="1" applyFill="1" applyBorder="1" applyAlignment="1">
      <alignment horizontal="center" vertical="center" wrapText="1"/>
    </xf>
    <xf numFmtId="0" fontId="21" fillId="42" borderId="4" xfId="0" applyFont="1" applyFill="1" applyBorder="1" applyAlignment="1">
      <alignment horizontal="center" vertical="center" wrapText="1"/>
    </xf>
    <xf numFmtId="0" fontId="21" fillId="42" borderId="18" xfId="0" applyFont="1" applyFill="1" applyBorder="1" applyAlignment="1">
      <alignment horizontal="center" vertical="center" wrapText="1"/>
    </xf>
    <xf numFmtId="0" fontId="21" fillId="42" borderId="26" xfId="0" applyFont="1" applyFill="1" applyBorder="1" applyAlignment="1">
      <alignment horizontal="center" vertical="center" wrapText="1"/>
    </xf>
    <xf numFmtId="0" fontId="12" fillId="43" borderId="18" xfId="0" applyFont="1" applyFill="1" applyBorder="1" applyAlignment="1">
      <alignment horizontal="center" vertical="center" wrapText="1"/>
    </xf>
    <xf numFmtId="14" fontId="33" fillId="27" borderId="4" xfId="0" applyNumberFormat="1" applyFont="1" applyFill="1" applyBorder="1" applyAlignment="1">
      <alignment horizontal="center" vertical="center" wrapText="1"/>
    </xf>
    <xf numFmtId="14" fontId="33" fillId="27" borderId="26" xfId="0" applyNumberFormat="1" applyFont="1" applyFill="1" applyBorder="1" applyAlignment="1">
      <alignment horizontal="center" vertical="center" wrapText="1"/>
    </xf>
    <xf numFmtId="0" fontId="21" fillId="16" borderId="4" xfId="0" applyFont="1" applyFill="1" applyBorder="1" applyAlignment="1">
      <alignment horizontal="center" vertical="center" wrapText="1"/>
    </xf>
    <xf numFmtId="0" fontId="21" fillId="16" borderId="26" xfId="0" applyFont="1" applyFill="1" applyBorder="1" applyAlignment="1">
      <alignment horizontal="center" vertical="center" wrapText="1"/>
    </xf>
    <xf numFmtId="0" fontId="33" fillId="29" borderId="1" xfId="0" applyFont="1" applyFill="1" applyBorder="1" applyAlignment="1">
      <alignment horizontal="left" vertical="center" wrapText="1"/>
    </xf>
    <xf numFmtId="0" fontId="21" fillId="43" borderId="1" xfId="0" applyFont="1" applyFill="1" applyBorder="1" applyAlignment="1">
      <alignment horizontal="center" vertical="center" wrapText="1"/>
    </xf>
    <xf numFmtId="0" fontId="33" fillId="0" borderId="4" xfId="0" applyFont="1" applyBorder="1" applyAlignment="1">
      <alignment horizontal="center" vertical="center" wrapText="1"/>
    </xf>
    <xf numFmtId="0" fontId="33" fillId="0" borderId="26" xfId="0" applyFont="1" applyBorder="1" applyAlignment="1">
      <alignment horizontal="center" vertical="center" wrapText="1"/>
    </xf>
    <xf numFmtId="0" fontId="21" fillId="18" borderId="1" xfId="0" applyFont="1" applyFill="1" applyBorder="1" applyAlignment="1">
      <alignment horizontal="center" vertical="center" wrapText="1"/>
    </xf>
    <xf numFmtId="9" fontId="4" fillId="27" borderId="4" xfId="0" applyNumberFormat="1" applyFont="1" applyFill="1" applyBorder="1" applyAlignment="1">
      <alignment horizontal="center" vertical="center" wrapText="1"/>
    </xf>
    <xf numFmtId="9" fontId="4" fillId="27" borderId="18" xfId="0" applyNumberFormat="1" applyFont="1" applyFill="1" applyBorder="1" applyAlignment="1">
      <alignment horizontal="center" vertical="center" wrapText="1"/>
    </xf>
    <xf numFmtId="0" fontId="12" fillId="42" borderId="4" xfId="0" applyFont="1" applyFill="1" applyBorder="1" applyAlignment="1">
      <alignment horizontal="center" vertical="center" wrapText="1"/>
    </xf>
    <xf numFmtId="0" fontId="12" fillId="16" borderId="18" xfId="0" applyFont="1" applyFill="1" applyBorder="1" applyAlignment="1">
      <alignment horizontal="center" vertical="center" wrapText="1"/>
    </xf>
    <xf numFmtId="0" fontId="12" fillId="16" borderId="26" xfId="0" applyFont="1" applyFill="1" applyBorder="1" applyAlignment="1">
      <alignment horizontal="center" vertical="center" wrapText="1"/>
    </xf>
    <xf numFmtId="0" fontId="33" fillId="27" borderId="4" xfId="0" applyFont="1" applyFill="1" applyBorder="1" applyAlignment="1">
      <alignment horizontal="left" vertical="center" wrapText="1"/>
    </xf>
    <xf numFmtId="0" fontId="33" fillId="27" borderId="26" xfId="0" applyFont="1" applyFill="1" applyBorder="1" applyAlignment="1">
      <alignment horizontal="left" vertical="center" wrapText="1"/>
    </xf>
    <xf numFmtId="0" fontId="33" fillId="27" borderId="5" xfId="0" applyFont="1" applyFill="1" applyBorder="1" applyAlignment="1">
      <alignment horizontal="left" vertical="top" wrapText="1"/>
    </xf>
    <xf numFmtId="0" fontId="33" fillId="27" borderId="51" xfId="0" applyFont="1" applyFill="1" applyBorder="1" applyAlignment="1">
      <alignment horizontal="left" vertical="top" wrapText="1"/>
    </xf>
    <xf numFmtId="14" fontId="33" fillId="27" borderId="18" xfId="0" applyNumberFormat="1" applyFont="1" applyFill="1" applyBorder="1" applyAlignment="1">
      <alignment horizontal="center" vertical="center" wrapText="1"/>
    </xf>
    <xf numFmtId="0" fontId="33" fillId="27" borderId="18" xfId="0" applyFont="1" applyFill="1" applyBorder="1" applyAlignment="1">
      <alignment horizontal="center" vertical="center" wrapText="1"/>
    </xf>
    <xf numFmtId="0" fontId="33" fillId="0" borderId="5" xfId="0" quotePrefix="1" applyFont="1" applyFill="1" applyBorder="1" applyAlignment="1">
      <alignment horizontal="left" vertical="center" wrapText="1"/>
    </xf>
    <xf numFmtId="0" fontId="33" fillId="0" borderId="52" xfId="0" quotePrefix="1" applyFont="1" applyFill="1" applyBorder="1" applyAlignment="1">
      <alignment horizontal="left" vertical="center" wrapText="1"/>
    </xf>
    <xf numFmtId="0" fontId="33" fillId="0" borderId="4" xfId="0" applyFont="1" applyFill="1" applyBorder="1" applyAlignment="1">
      <alignment horizontal="center" vertical="center" wrapText="1"/>
    </xf>
    <xf numFmtId="0" fontId="33" fillId="0" borderId="26" xfId="0" applyFont="1" applyFill="1" applyBorder="1" applyAlignment="1">
      <alignment horizontal="center" vertical="center" wrapText="1"/>
    </xf>
    <xf numFmtId="14" fontId="33" fillId="0" borderId="4" xfId="0" applyNumberFormat="1" applyFont="1" applyBorder="1" applyAlignment="1">
      <alignment horizontal="center" vertical="center" wrapText="1"/>
    </xf>
    <xf numFmtId="14" fontId="33" fillId="0" borderId="26" xfId="0" applyNumberFormat="1" applyFont="1" applyBorder="1" applyAlignment="1">
      <alignment horizontal="center" vertical="center" wrapText="1"/>
    </xf>
    <xf numFmtId="0" fontId="21" fillId="16" borderId="1" xfId="0" applyFont="1" applyFill="1" applyBorder="1" applyAlignment="1">
      <alignment horizontal="center" vertical="center" wrapText="1"/>
    </xf>
    <xf numFmtId="0" fontId="21" fillId="44" borderId="1" xfId="0" applyFont="1" applyFill="1" applyBorder="1" applyAlignment="1">
      <alignment horizontal="center" vertical="center" wrapText="1"/>
    </xf>
    <xf numFmtId="0" fontId="33" fillId="0" borderId="4" xfId="0" applyFont="1" applyBorder="1" applyAlignment="1">
      <alignment horizontal="left" vertical="center" wrapText="1"/>
    </xf>
    <xf numFmtId="0" fontId="33" fillId="0" borderId="26" xfId="0" applyFont="1" applyBorder="1" applyAlignment="1">
      <alignment horizontal="left" vertical="center" wrapText="1"/>
    </xf>
    <xf numFmtId="0" fontId="33" fillId="0" borderId="4" xfId="0" applyFont="1" applyFill="1" applyBorder="1" applyAlignment="1">
      <alignment horizontal="left" vertical="center" wrapText="1"/>
    </xf>
    <xf numFmtId="0" fontId="33" fillId="0" borderId="26" xfId="0" applyFont="1" applyFill="1" applyBorder="1" applyAlignment="1">
      <alignment horizontal="left" vertical="center" wrapText="1"/>
    </xf>
    <xf numFmtId="9" fontId="33" fillId="0" borderId="4" xfId="0" applyNumberFormat="1" applyFont="1" applyFill="1" applyBorder="1" applyAlignment="1">
      <alignment horizontal="center" vertical="center" wrapText="1"/>
    </xf>
    <xf numFmtId="9" fontId="33" fillId="0" borderId="26" xfId="0" applyNumberFormat="1" applyFont="1" applyFill="1" applyBorder="1" applyAlignment="1">
      <alignment horizontal="center" vertical="center" wrapText="1"/>
    </xf>
    <xf numFmtId="0" fontId="33" fillId="0" borderId="18" xfId="0" applyFont="1" applyBorder="1" applyAlignment="1">
      <alignment horizontal="center" vertical="center" wrapText="1"/>
    </xf>
    <xf numFmtId="0" fontId="33" fillId="10" borderId="4" xfId="0" applyFont="1" applyFill="1" applyBorder="1" applyAlignment="1">
      <alignment horizontal="center" vertical="center" wrapText="1"/>
    </xf>
    <xf numFmtId="0" fontId="33" fillId="10" borderId="18" xfId="0" applyFont="1" applyFill="1" applyBorder="1" applyAlignment="1">
      <alignment horizontal="center" vertical="center" wrapText="1"/>
    </xf>
    <xf numFmtId="0" fontId="50" fillId="0" borderId="1" xfId="0" applyFont="1" applyFill="1" applyBorder="1" applyAlignment="1" applyProtection="1">
      <alignment horizontal="center" vertical="center"/>
    </xf>
    <xf numFmtId="0" fontId="21" fillId="18" borderId="26" xfId="0" applyFont="1" applyFill="1" applyBorder="1" applyAlignment="1">
      <alignment horizontal="center" vertical="center" wrapText="1"/>
    </xf>
    <xf numFmtId="0" fontId="12" fillId="14" borderId="4" xfId="0" applyFont="1" applyFill="1" applyBorder="1" applyAlignment="1">
      <alignment horizontal="center" vertical="center" wrapText="1"/>
    </xf>
    <xf numFmtId="0" fontId="12" fillId="14" borderId="18" xfId="0" applyFont="1" applyFill="1" applyBorder="1" applyAlignment="1">
      <alignment horizontal="center" vertical="center" wrapText="1"/>
    </xf>
    <xf numFmtId="0" fontId="38" fillId="0" borderId="2" xfId="0" applyFont="1" applyBorder="1" applyAlignment="1">
      <alignment horizontal="left" vertical="center"/>
    </xf>
    <xf numFmtId="0" fontId="38" fillId="0" borderId="3" xfId="0" applyFont="1" applyBorder="1" applyAlignment="1">
      <alignment horizontal="left" vertical="center"/>
    </xf>
    <xf numFmtId="0" fontId="36" fillId="0" borderId="1" xfId="0" applyFont="1" applyBorder="1" applyAlignment="1">
      <alignment horizontal="center"/>
    </xf>
    <xf numFmtId="0" fontId="36" fillId="0" borderId="4" xfId="0" applyFont="1" applyBorder="1" applyAlignment="1">
      <alignment horizontal="center"/>
    </xf>
    <xf numFmtId="0" fontId="37" fillId="0" borderId="1" xfId="0" applyFont="1" applyBorder="1" applyAlignment="1">
      <alignment horizontal="center" vertical="center"/>
    </xf>
    <xf numFmtId="0" fontId="37" fillId="0" borderId="4" xfId="0" applyFont="1" applyBorder="1" applyAlignment="1">
      <alignment horizontal="center" vertical="center"/>
    </xf>
    <xf numFmtId="0" fontId="38" fillId="0" borderId="8" xfId="0" applyFont="1" applyBorder="1" applyAlignment="1">
      <alignment horizontal="left" vertical="center"/>
    </xf>
    <xf numFmtId="0" fontId="38" fillId="0" borderId="10" xfId="0" applyFont="1" applyBorder="1" applyAlignment="1">
      <alignment horizontal="left" vertical="center"/>
    </xf>
    <xf numFmtId="0" fontId="37" fillId="0" borderId="43" xfId="0" applyFont="1" applyBorder="1" applyAlignment="1">
      <alignment horizontal="center" vertical="center" wrapText="1"/>
    </xf>
    <xf numFmtId="0" fontId="36" fillId="0" borderId="44" xfId="0" applyFont="1" applyBorder="1" applyAlignment="1">
      <alignment horizontal="center" vertical="center"/>
    </xf>
    <xf numFmtId="0" fontId="21" fillId="42" borderId="1" xfId="0" applyFont="1" applyFill="1" applyBorder="1" applyAlignment="1">
      <alignment horizontal="center" vertical="center" wrapText="1"/>
    </xf>
    <xf numFmtId="0" fontId="33" fillId="30" borderId="26" xfId="0" applyFont="1" applyFill="1" applyBorder="1" applyAlignment="1">
      <alignment horizontal="center" vertical="center" wrapText="1"/>
    </xf>
    <xf numFmtId="14" fontId="33" fillId="30" borderId="4" xfId="0" applyNumberFormat="1" applyFont="1" applyFill="1" applyBorder="1" applyAlignment="1">
      <alignment horizontal="center" vertical="center" wrapText="1"/>
    </xf>
    <xf numFmtId="14" fontId="33" fillId="30" borderId="26" xfId="0" applyNumberFormat="1" applyFont="1" applyFill="1" applyBorder="1" applyAlignment="1">
      <alignment horizontal="center" vertical="center" wrapText="1"/>
    </xf>
    <xf numFmtId="14" fontId="33" fillId="32" borderId="26" xfId="0" applyNumberFormat="1" applyFont="1" applyFill="1" applyBorder="1" applyAlignment="1">
      <alignment horizontal="center" vertical="center" wrapText="1"/>
    </xf>
    <xf numFmtId="0" fontId="33" fillId="32" borderId="26" xfId="0" applyFont="1" applyFill="1" applyBorder="1" applyAlignment="1">
      <alignment horizontal="left" vertical="center" wrapText="1"/>
    </xf>
    <xf numFmtId="49" fontId="51" fillId="18" borderId="18" xfId="0" applyNumberFormat="1" applyFont="1" applyFill="1" applyBorder="1" applyAlignment="1">
      <alignment horizontal="center" vertical="center"/>
    </xf>
    <xf numFmtId="0" fontId="50" fillId="0" borderId="26" xfId="0" applyFont="1" applyFill="1" applyBorder="1" applyAlignment="1" applyProtection="1">
      <alignment horizontal="center" vertical="center"/>
    </xf>
    <xf numFmtId="0" fontId="33" fillId="27" borderId="4" xfId="0" applyFont="1" applyFill="1" applyBorder="1" applyAlignment="1">
      <alignment horizontal="justify" vertical="center" wrapText="1"/>
    </xf>
    <xf numFmtId="0" fontId="33" fillId="27" borderId="18" xfId="0" applyFont="1" applyFill="1" applyBorder="1" applyAlignment="1">
      <alignment horizontal="justify" vertical="center" wrapText="1"/>
    </xf>
    <xf numFmtId="0" fontId="4" fillId="35" borderId="4" xfId="11" applyFont="1" applyFill="1" applyBorder="1" applyAlignment="1">
      <alignment horizontal="center" vertical="center" wrapText="1"/>
    </xf>
    <xf numFmtId="0" fontId="4" fillId="35" borderId="26" xfId="11" applyFont="1" applyFill="1" applyBorder="1" applyAlignment="1">
      <alignment horizontal="center" vertical="center" wrapText="1"/>
    </xf>
    <xf numFmtId="0" fontId="4" fillId="35" borderId="18" xfId="11" applyFont="1" applyFill="1" applyBorder="1" applyAlignment="1">
      <alignment horizontal="center" vertical="center" wrapText="1"/>
    </xf>
    <xf numFmtId="14" fontId="4" fillId="35" borderId="4" xfId="11" applyNumberFormat="1" applyFont="1" applyFill="1" applyBorder="1" applyAlignment="1">
      <alignment horizontal="center" vertical="center" wrapText="1"/>
    </xf>
    <xf numFmtId="14" fontId="4" fillId="35" borderId="26" xfId="11" applyNumberFormat="1" applyFont="1" applyFill="1" applyBorder="1" applyAlignment="1">
      <alignment horizontal="center" vertical="center" wrapText="1"/>
    </xf>
    <xf numFmtId="0" fontId="33" fillId="30" borderId="4" xfId="0" applyFont="1" applyFill="1" applyBorder="1" applyAlignment="1">
      <alignment horizontal="left" vertical="center" wrapText="1"/>
    </xf>
    <xf numFmtId="0" fontId="33" fillId="30" borderId="26" xfId="0" applyFont="1" applyFill="1" applyBorder="1" applyAlignment="1">
      <alignment horizontal="left" vertical="center" wrapText="1"/>
    </xf>
    <xf numFmtId="0" fontId="4" fillId="35" borderId="4" xfId="11" applyFont="1" applyFill="1" applyBorder="1" applyAlignment="1">
      <alignment horizontal="left" vertical="center" wrapText="1"/>
    </xf>
    <xf numFmtId="0" fontId="4" fillId="35" borderId="18" xfId="11" applyFont="1" applyFill="1" applyBorder="1" applyAlignment="1">
      <alignment horizontal="left" vertical="center" wrapText="1"/>
    </xf>
    <xf numFmtId="0" fontId="4" fillId="35" borderId="26" xfId="11" applyFont="1" applyFill="1" applyBorder="1" applyAlignment="1">
      <alignment horizontal="left" vertical="center" wrapText="1"/>
    </xf>
    <xf numFmtId="14" fontId="4" fillId="35" borderId="4" xfId="0" applyNumberFormat="1" applyFont="1" applyFill="1" applyBorder="1" applyAlignment="1">
      <alignment horizontal="center" vertical="center" wrapText="1"/>
    </xf>
    <xf numFmtId="14" fontId="4" fillId="35" borderId="18" xfId="0" applyNumberFormat="1" applyFont="1" applyFill="1" applyBorder="1" applyAlignment="1">
      <alignment horizontal="center" vertical="center" wrapText="1"/>
    </xf>
    <xf numFmtId="14" fontId="4" fillId="35" borderId="26" xfId="0" applyNumberFormat="1" applyFont="1" applyFill="1" applyBorder="1" applyAlignment="1">
      <alignment horizontal="center" vertical="center" wrapText="1"/>
    </xf>
    <xf numFmtId="0" fontId="12" fillId="42" borderId="1" xfId="11" applyFont="1" applyFill="1" applyBorder="1" applyAlignment="1">
      <alignment horizontal="center" vertical="center" wrapText="1"/>
    </xf>
    <xf numFmtId="0" fontId="12" fillId="36" borderId="1" xfId="11" applyFont="1" applyFill="1" applyBorder="1" applyAlignment="1">
      <alignment horizontal="center" vertical="center" wrapText="1"/>
    </xf>
    <xf numFmtId="0" fontId="12" fillId="0" borderId="1" xfId="11" applyFont="1" applyFill="1" applyBorder="1" applyAlignment="1">
      <alignment horizontal="center" vertical="center" wrapText="1"/>
    </xf>
    <xf numFmtId="0" fontId="4" fillId="0" borderId="55" xfId="0" applyFont="1" applyFill="1" applyBorder="1" applyAlignment="1">
      <alignment horizontal="left" vertical="center" wrapText="1"/>
    </xf>
    <xf numFmtId="0" fontId="36" fillId="0" borderId="57" xfId="0" applyFont="1" applyFill="1" applyBorder="1" applyAlignment="1">
      <alignment horizontal="left"/>
    </xf>
    <xf numFmtId="0" fontId="33" fillId="0" borderId="4" xfId="0" quotePrefix="1" applyFont="1" applyBorder="1" applyAlignment="1">
      <alignment horizontal="center" vertical="center" wrapText="1"/>
    </xf>
    <xf numFmtId="0" fontId="33" fillId="0" borderId="26" xfId="0" quotePrefix="1" applyFont="1" applyBorder="1" applyAlignment="1">
      <alignment horizontal="center" vertical="center" wrapText="1"/>
    </xf>
    <xf numFmtId="0" fontId="54" fillId="0" borderId="4" xfId="0" applyFont="1" applyFill="1" applyBorder="1" applyAlignment="1" applyProtection="1">
      <alignment horizontal="center" vertical="center"/>
    </xf>
    <xf numFmtId="0" fontId="54" fillId="0" borderId="18" xfId="0" applyFont="1" applyFill="1" applyBorder="1" applyAlignment="1" applyProtection="1">
      <alignment horizontal="center" vertical="center"/>
    </xf>
    <xf numFmtId="0" fontId="50" fillId="0" borderId="5" xfId="0" applyFont="1" applyFill="1" applyBorder="1" applyAlignment="1" applyProtection="1">
      <alignment horizontal="center" vertical="center"/>
    </xf>
    <xf numFmtId="0" fontId="50" fillId="0" borderId="51" xfId="0" applyFont="1" applyFill="1" applyBorder="1" applyAlignment="1" applyProtection="1">
      <alignment horizontal="center" vertical="center"/>
    </xf>
    <xf numFmtId="0" fontId="50" fillId="0" borderId="52" xfId="0" applyFont="1" applyFill="1" applyBorder="1" applyAlignment="1" applyProtection="1">
      <alignment horizontal="center" vertical="center"/>
    </xf>
    <xf numFmtId="0" fontId="33" fillId="30" borderId="5" xfId="0" applyFont="1" applyFill="1" applyBorder="1" applyAlignment="1">
      <alignment horizontal="left" vertical="center" wrapText="1"/>
    </xf>
    <xf numFmtId="0" fontId="33" fillId="30" borderId="52" xfId="0" applyFont="1" applyFill="1" applyBorder="1" applyAlignment="1">
      <alignment horizontal="left" vertical="center" wrapText="1"/>
    </xf>
    <xf numFmtId="0" fontId="50" fillId="18" borderId="4" xfId="0" applyFont="1" applyFill="1" applyBorder="1" applyAlignment="1" applyProtection="1">
      <alignment horizontal="center" vertical="center"/>
    </xf>
    <xf numFmtId="0" fontId="21" fillId="44" borderId="26" xfId="0" applyFont="1" applyFill="1" applyBorder="1" applyAlignment="1">
      <alignment horizontal="center" vertical="center" wrapText="1"/>
    </xf>
    <xf numFmtId="0" fontId="21" fillId="0" borderId="1" xfId="11" applyFont="1" applyFill="1" applyBorder="1" applyAlignment="1">
      <alignment horizontal="center" vertical="center" wrapText="1"/>
    </xf>
    <xf numFmtId="0" fontId="12" fillId="18" borderId="1" xfId="11" applyFont="1" applyFill="1" applyBorder="1" applyAlignment="1">
      <alignment horizontal="center" vertical="center" wrapText="1"/>
    </xf>
    <xf numFmtId="0" fontId="12" fillId="43" borderId="1" xfId="11" applyFont="1" applyFill="1" applyBorder="1" applyAlignment="1">
      <alignment horizontal="center" vertical="center" wrapText="1"/>
    </xf>
    <xf numFmtId="0" fontId="35" fillId="0" borderId="0" xfId="0" applyNumberFormat="1" applyFont="1" applyAlignment="1">
      <alignment horizontal="center" vertical="center"/>
    </xf>
    <xf numFmtId="0" fontId="35" fillId="30" borderId="0" xfId="0" applyNumberFormat="1" applyFont="1" applyFill="1" applyAlignment="1">
      <alignment horizontal="center" vertical="center"/>
    </xf>
    <xf numFmtId="10" fontId="57" fillId="0" borderId="1" xfId="9" applyNumberFormat="1" applyFont="1" applyBorder="1" applyAlignment="1">
      <alignment horizontal="center" vertical="center"/>
    </xf>
    <xf numFmtId="10" fontId="57" fillId="30" borderId="4" xfId="9" applyNumberFormat="1" applyFont="1" applyFill="1" applyBorder="1" applyAlignment="1">
      <alignment horizontal="center" vertical="center"/>
    </xf>
    <xf numFmtId="10" fontId="57" fillId="30" borderId="18" xfId="9" applyNumberFormat="1" applyFont="1" applyFill="1" applyBorder="1" applyAlignment="1">
      <alignment horizontal="center" vertical="center"/>
    </xf>
    <xf numFmtId="10" fontId="57" fillId="30" borderId="26" xfId="9" applyNumberFormat="1" applyFont="1" applyFill="1" applyBorder="1" applyAlignment="1">
      <alignment horizontal="center" vertical="center"/>
    </xf>
    <xf numFmtId="10" fontId="57" fillId="0" borderId="4" xfId="9" applyNumberFormat="1" applyFont="1" applyBorder="1" applyAlignment="1">
      <alignment horizontal="center" vertical="center"/>
    </xf>
    <xf numFmtId="10" fontId="57" fillId="0" borderId="18" xfId="9" applyNumberFormat="1" applyFont="1" applyBorder="1" applyAlignment="1">
      <alignment horizontal="center" vertical="center"/>
    </xf>
    <xf numFmtId="10" fontId="57" fillId="0" borderId="26" xfId="9" applyNumberFormat="1" applyFont="1" applyBorder="1" applyAlignment="1">
      <alignment horizontal="center" vertical="center"/>
    </xf>
    <xf numFmtId="0" fontId="35" fillId="0" borderId="51" xfId="0" applyFont="1" applyBorder="1" applyAlignment="1">
      <alignment horizontal="center" vertical="center"/>
    </xf>
    <xf numFmtId="1" fontId="35" fillId="0" borderId="51" xfId="0" applyNumberFormat="1" applyFont="1" applyBorder="1" applyAlignment="1">
      <alignment horizontal="center" vertical="center"/>
    </xf>
    <xf numFmtId="0" fontId="3" fillId="0" borderId="4" xfId="0" applyFont="1" applyFill="1" applyBorder="1" applyAlignment="1">
      <alignment horizontal="center" vertical="center" wrapText="1"/>
    </xf>
    <xf numFmtId="0" fontId="3" fillId="0" borderId="18"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1" xfId="0" applyFont="1" applyBorder="1" applyAlignment="1">
      <alignment horizontal="center" vertical="center" wrapText="1"/>
    </xf>
    <xf numFmtId="0" fontId="2" fillId="0" borderId="1" xfId="0" applyFont="1" applyBorder="1" applyAlignment="1">
      <alignment horizontal="center"/>
    </xf>
    <xf numFmtId="0" fontId="46" fillId="14" borderId="1" xfId="0" applyFont="1" applyFill="1" applyBorder="1" applyAlignment="1">
      <alignment horizontal="center" vertical="center" wrapText="1"/>
    </xf>
    <xf numFmtId="0" fontId="46" fillId="14" borderId="2" xfId="0" applyFont="1" applyFill="1" applyBorder="1" applyAlignment="1">
      <alignment horizontal="center" vertical="center" wrapText="1"/>
    </xf>
    <xf numFmtId="0" fontId="46" fillId="14" borderId="19" xfId="0" applyFont="1" applyFill="1" applyBorder="1" applyAlignment="1">
      <alignment horizontal="center" vertical="center" wrapText="1"/>
    </xf>
    <xf numFmtId="0" fontId="46" fillId="14" borderId="3" xfId="0" applyFont="1" applyFill="1" applyBorder="1" applyAlignment="1">
      <alignment horizontal="center" vertical="center" wrapText="1"/>
    </xf>
    <xf numFmtId="0" fontId="16" fillId="0" borderId="2" xfId="0" applyFont="1" applyBorder="1" applyAlignment="1">
      <alignment horizontal="center" vertical="center"/>
    </xf>
    <xf numFmtId="0" fontId="16" fillId="0" borderId="19" xfId="0" applyFont="1" applyBorder="1" applyAlignment="1">
      <alignment horizontal="center" vertical="center"/>
    </xf>
    <xf numFmtId="0" fontId="16" fillId="0" borderId="3" xfId="0" applyFont="1" applyBorder="1" applyAlignment="1">
      <alignment horizontal="center" vertical="center"/>
    </xf>
    <xf numFmtId="0" fontId="3" fillId="38" borderId="1" xfId="0" applyFont="1" applyFill="1" applyBorder="1" applyAlignment="1">
      <alignment horizontal="center" vertical="center" wrapText="1"/>
    </xf>
    <xf numFmtId="0" fontId="3" fillId="38" borderId="1" xfId="0" applyFont="1" applyFill="1" applyBorder="1" applyAlignment="1">
      <alignment horizontal="center" vertical="center"/>
    </xf>
    <xf numFmtId="0" fontId="3" fillId="0" borderId="1" xfId="0" applyFont="1" applyFill="1" applyBorder="1" applyAlignment="1">
      <alignment horizontal="center" vertical="center" wrapText="1"/>
    </xf>
    <xf numFmtId="0" fontId="37" fillId="38" borderId="1" xfId="0" applyFont="1" applyFill="1" applyBorder="1" applyAlignment="1">
      <alignment horizontal="center" vertical="center"/>
    </xf>
    <xf numFmtId="0" fontId="12" fillId="8" borderId="4" xfId="0" applyFont="1" applyFill="1" applyBorder="1" applyAlignment="1">
      <alignment horizontal="center" vertical="center" wrapText="1"/>
    </xf>
    <xf numFmtId="0" fontId="12" fillId="8" borderId="22" xfId="0" applyFont="1" applyFill="1" applyBorder="1" applyAlignment="1">
      <alignment horizontal="center" vertical="center" wrapText="1"/>
    </xf>
    <xf numFmtId="0" fontId="3" fillId="10" borderId="4" xfId="0" applyFont="1" applyFill="1" applyBorder="1" applyAlignment="1">
      <alignment horizontal="center" vertical="center" wrapText="1"/>
    </xf>
    <xf numFmtId="0" fontId="3" fillId="10" borderId="22"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6" fillId="2" borderId="6"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6" fillId="2" borderId="8" xfId="0" applyFont="1" applyFill="1" applyBorder="1" applyAlignment="1">
      <alignment horizontal="left" vertical="center" wrapText="1"/>
    </xf>
    <xf numFmtId="0" fontId="6" fillId="2" borderId="9" xfId="0" applyFont="1" applyFill="1" applyBorder="1" applyAlignment="1">
      <alignment horizontal="left" vertical="center" wrapText="1"/>
    </xf>
    <xf numFmtId="0" fontId="6" fillId="2" borderId="10" xfId="0" applyFont="1" applyFill="1" applyBorder="1" applyAlignment="1">
      <alignment horizontal="left" vertical="center" wrapText="1"/>
    </xf>
    <xf numFmtId="0" fontId="7" fillId="2" borderId="11" xfId="0" applyFont="1" applyFill="1" applyBorder="1" applyAlignment="1">
      <alignment horizontal="center" vertical="center" wrapText="1"/>
    </xf>
    <xf numFmtId="0" fontId="7" fillId="2" borderId="17" xfId="0" applyFont="1" applyFill="1" applyBorder="1" applyAlignment="1">
      <alignment horizontal="center" vertical="center" wrapText="1"/>
    </xf>
    <xf numFmtId="0" fontId="7" fillId="2" borderId="21" xfId="0" applyFont="1" applyFill="1" applyBorder="1" applyAlignment="1">
      <alignment horizontal="center" vertical="center" wrapText="1"/>
    </xf>
    <xf numFmtId="0" fontId="7" fillId="2" borderId="12" xfId="0" applyFont="1" applyFill="1" applyBorder="1" applyAlignment="1">
      <alignment horizontal="center" vertical="center" wrapText="1"/>
    </xf>
    <xf numFmtId="0" fontId="7" fillId="2" borderId="18" xfId="0" applyFont="1" applyFill="1" applyBorder="1" applyAlignment="1">
      <alignment horizontal="center" vertical="center" wrapText="1"/>
    </xf>
    <xf numFmtId="0" fontId="7" fillId="2" borderId="22" xfId="0" applyFont="1" applyFill="1" applyBorder="1" applyAlignment="1">
      <alignment horizontal="center" vertical="center" wrapText="1"/>
    </xf>
    <xf numFmtId="0" fontId="7" fillId="2" borderId="13" xfId="0" applyFont="1" applyFill="1" applyBorder="1" applyAlignment="1">
      <alignment horizontal="center" vertical="center" wrapText="1"/>
    </xf>
    <xf numFmtId="0" fontId="7" fillId="2" borderId="14" xfId="0" applyFont="1" applyFill="1" applyBorder="1" applyAlignment="1">
      <alignment horizontal="center" vertical="center" wrapText="1"/>
    </xf>
    <xf numFmtId="0" fontId="8" fillId="3" borderId="15"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8" fillId="3" borderId="24" xfId="0" applyFont="1" applyFill="1" applyBorder="1" applyAlignment="1">
      <alignment horizontal="center" vertical="center" wrapText="1"/>
    </xf>
    <xf numFmtId="0" fontId="10" fillId="3" borderId="16" xfId="0" applyFont="1" applyFill="1" applyBorder="1" applyAlignment="1">
      <alignment horizontal="center" vertical="center" wrapText="1"/>
    </xf>
    <xf numFmtId="0" fontId="10" fillId="3" borderId="20" xfId="0" applyFont="1" applyFill="1" applyBorder="1" applyAlignment="1">
      <alignment horizontal="center" vertical="center" wrapText="1"/>
    </xf>
    <xf numFmtId="0" fontId="10" fillId="3" borderId="25" xfId="0" applyFont="1" applyFill="1" applyBorder="1" applyAlignment="1">
      <alignment horizontal="center" vertical="center" wrapText="1"/>
    </xf>
    <xf numFmtId="0" fontId="11" fillId="4" borderId="2" xfId="0" applyFont="1" applyFill="1" applyBorder="1" applyAlignment="1">
      <alignment horizontal="center" vertical="center" wrapText="1"/>
    </xf>
    <xf numFmtId="0" fontId="11" fillId="4" borderId="19" xfId="0" applyFont="1" applyFill="1" applyBorder="1" applyAlignment="1">
      <alignment horizontal="center" vertical="center" wrapText="1"/>
    </xf>
    <xf numFmtId="0" fontId="11" fillId="4" borderId="3" xfId="0" applyFont="1" applyFill="1" applyBorder="1" applyAlignment="1">
      <alignment horizontal="center" vertical="center" wrapText="1"/>
    </xf>
    <xf numFmtId="0" fontId="11" fillId="5" borderId="2" xfId="0" applyFont="1" applyFill="1" applyBorder="1" applyAlignment="1">
      <alignment horizontal="center" vertical="center" wrapText="1"/>
    </xf>
    <xf numFmtId="0" fontId="11" fillId="5" borderId="19" xfId="0" applyFont="1" applyFill="1" applyBorder="1" applyAlignment="1">
      <alignment horizontal="center" vertical="center" wrapText="1"/>
    </xf>
    <xf numFmtId="0" fontId="11" fillId="5" borderId="3"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7" borderId="19" xfId="0" applyFont="1" applyFill="1" applyBorder="1" applyAlignment="1">
      <alignment horizontal="center" vertical="center" wrapText="1"/>
    </xf>
    <xf numFmtId="0" fontId="9" fillId="3" borderId="15" xfId="0" applyFont="1" applyFill="1" applyBorder="1" applyAlignment="1">
      <alignment horizontal="center" vertical="center" wrapText="1"/>
    </xf>
    <xf numFmtId="0" fontId="9" fillId="3" borderId="1" xfId="0" applyFont="1" applyFill="1" applyBorder="1" applyAlignment="1">
      <alignment horizontal="center" vertical="center" wrapText="1"/>
    </xf>
    <xf numFmtId="0" fontId="9" fillId="3" borderId="24" xfId="0" applyFont="1" applyFill="1" applyBorder="1" applyAlignment="1">
      <alignment horizontal="center" vertical="center" wrapText="1"/>
    </xf>
    <xf numFmtId="0" fontId="3" fillId="11" borderId="4" xfId="0" applyFont="1" applyFill="1" applyBorder="1" applyAlignment="1">
      <alignment horizontal="center" vertical="center" wrapText="1"/>
    </xf>
    <xf numFmtId="0" fontId="3" fillId="11" borderId="22" xfId="0" applyFont="1" applyFill="1" applyBorder="1" applyAlignment="1">
      <alignment horizontal="center" vertical="center" wrapText="1"/>
    </xf>
    <xf numFmtId="0" fontId="3" fillId="11" borderId="5" xfId="0" applyFont="1" applyFill="1" applyBorder="1" applyAlignment="1">
      <alignment horizontal="center" vertical="center" wrapText="1"/>
    </xf>
    <xf numFmtId="0" fontId="3" fillId="11" borderId="23" xfId="0" applyFont="1" applyFill="1" applyBorder="1" applyAlignment="1">
      <alignment horizontal="center" vertical="center" wrapText="1"/>
    </xf>
    <xf numFmtId="0" fontId="12" fillId="9" borderId="4" xfId="0" applyFont="1" applyFill="1" applyBorder="1" applyAlignment="1">
      <alignment horizontal="center" vertical="center" wrapText="1"/>
    </xf>
    <xf numFmtId="0" fontId="12" fillId="9" borderId="22" xfId="0" applyFont="1" applyFill="1" applyBorder="1" applyAlignment="1">
      <alignment horizontal="center" vertical="center" wrapText="1"/>
    </xf>
    <xf numFmtId="0" fontId="0" fillId="39" borderId="0" xfId="0" applyFill="1" applyAlignment="1">
      <alignment horizontal="left" vertical="center" wrapText="1"/>
    </xf>
    <xf numFmtId="0" fontId="49" fillId="39" borderId="0" xfId="0" applyFont="1" applyFill="1" applyAlignment="1">
      <alignment horizontal="left" vertical="center" wrapText="1"/>
    </xf>
    <xf numFmtId="0" fontId="48" fillId="39" borderId="0" xfId="0" applyFont="1" applyFill="1" applyBorder="1" applyAlignment="1">
      <alignment horizontal="left" vertical="center" wrapText="1"/>
    </xf>
    <xf numFmtId="0" fontId="48" fillId="0" borderId="1" xfId="0" applyFont="1" applyFill="1" applyBorder="1" applyAlignment="1">
      <alignment vertical="center" wrapText="1"/>
    </xf>
    <xf numFmtId="0" fontId="0" fillId="0" borderId="1" xfId="0" applyBorder="1" applyAlignment="1">
      <alignment horizontal="center"/>
    </xf>
    <xf numFmtId="0" fontId="46" fillId="14" borderId="5" xfId="0" applyFont="1" applyFill="1" applyBorder="1" applyAlignment="1">
      <alignment horizontal="center" vertical="center"/>
    </xf>
    <xf numFmtId="0" fontId="46" fillId="14" borderId="6" xfId="0" applyFont="1" applyFill="1" applyBorder="1" applyAlignment="1">
      <alignment horizontal="center" vertical="center"/>
    </xf>
    <xf numFmtId="0" fontId="46" fillId="14" borderId="7" xfId="0" applyFont="1" applyFill="1" applyBorder="1" applyAlignment="1">
      <alignment horizontal="center" vertical="center"/>
    </xf>
    <xf numFmtId="0" fontId="46" fillId="14" borderId="51" xfId="0" applyFont="1" applyFill="1" applyBorder="1" applyAlignment="1">
      <alignment horizontal="center" vertical="center"/>
    </xf>
    <xf numFmtId="0" fontId="46" fillId="14" borderId="0" xfId="0" applyFont="1" applyFill="1" applyBorder="1" applyAlignment="1">
      <alignment horizontal="center" vertical="center"/>
    </xf>
    <xf numFmtId="0" fontId="46" fillId="14" borderId="49" xfId="0" applyFont="1" applyFill="1" applyBorder="1" applyAlignment="1">
      <alignment horizontal="center" vertical="center"/>
    </xf>
    <xf numFmtId="0" fontId="46" fillId="14" borderId="52" xfId="0" applyFont="1" applyFill="1" applyBorder="1" applyAlignment="1">
      <alignment horizontal="center" vertical="center"/>
    </xf>
    <xf numFmtId="0" fontId="46" fillId="14" borderId="40" xfId="0" applyFont="1" applyFill="1" applyBorder="1" applyAlignment="1">
      <alignment horizontal="center" vertical="center"/>
    </xf>
    <xf numFmtId="0" fontId="46" fillId="14" borderId="50" xfId="0" applyFont="1" applyFill="1" applyBorder="1" applyAlignment="1">
      <alignment horizontal="center" vertical="center"/>
    </xf>
    <xf numFmtId="0" fontId="36" fillId="0" borderId="2" xfId="0" applyFont="1" applyFill="1" applyBorder="1" applyAlignment="1">
      <alignment horizontal="left" vertical="center"/>
    </xf>
    <xf numFmtId="0" fontId="36" fillId="0" borderId="3" xfId="0" applyFont="1" applyFill="1" applyBorder="1" applyAlignment="1">
      <alignment horizontal="left" vertical="center"/>
    </xf>
    <xf numFmtId="0" fontId="43" fillId="39" borderId="0" xfId="0" applyFont="1" applyFill="1" applyAlignment="1">
      <alignment horizontal="center" vertical="center"/>
    </xf>
    <xf numFmtId="0" fontId="17" fillId="5" borderId="1" xfId="1" applyFont="1" applyFill="1" applyBorder="1" applyAlignment="1">
      <alignment horizontal="center" vertical="center"/>
    </xf>
    <xf numFmtId="0" fontId="17" fillId="6" borderId="1" xfId="1" applyFont="1" applyFill="1" applyBorder="1" applyAlignment="1">
      <alignment horizontal="center" vertical="center"/>
    </xf>
    <xf numFmtId="0" fontId="6" fillId="2" borderId="1" xfId="0" applyFont="1" applyFill="1" applyBorder="1" applyAlignment="1">
      <alignment horizontal="center" vertical="center" wrapText="1"/>
    </xf>
    <xf numFmtId="0" fontId="16" fillId="2" borderId="27" xfId="0" applyFont="1" applyFill="1" applyBorder="1" applyAlignment="1">
      <alignment horizontal="center" vertical="center" wrapText="1"/>
    </xf>
    <xf numFmtId="0" fontId="16" fillId="2" borderId="19" xfId="0" applyFont="1" applyFill="1" applyBorder="1" applyAlignment="1">
      <alignment horizontal="center" vertical="center" wrapText="1"/>
    </xf>
    <xf numFmtId="0" fontId="16" fillId="2" borderId="3" xfId="0" applyFont="1" applyFill="1" applyBorder="1" applyAlignment="1">
      <alignment horizontal="center" vertical="center" wrapText="1"/>
    </xf>
    <xf numFmtId="0" fontId="17" fillId="28" borderId="2" xfId="1" applyFont="1" applyFill="1" applyBorder="1" applyAlignment="1">
      <alignment horizontal="center" vertical="center"/>
    </xf>
    <xf numFmtId="0" fontId="17" fillId="28" borderId="19" xfId="1" applyFont="1" applyFill="1" applyBorder="1" applyAlignment="1">
      <alignment horizontal="center" vertical="center"/>
    </xf>
    <xf numFmtId="0" fontId="17" fillId="28" borderId="3" xfId="1" applyFont="1" applyFill="1" applyBorder="1" applyAlignment="1">
      <alignment horizontal="center" vertical="center"/>
    </xf>
    <xf numFmtId="0" fontId="17" fillId="4" borderId="1" xfId="1" applyFont="1" applyFill="1" applyBorder="1" applyAlignment="1">
      <alignment horizontal="center" vertical="center"/>
    </xf>
    <xf numFmtId="0" fontId="20" fillId="5" borderId="27" xfId="0" applyFont="1" applyFill="1" applyBorder="1" applyAlignment="1">
      <alignment horizontal="center" vertical="center" wrapText="1"/>
    </xf>
    <xf numFmtId="0" fontId="20" fillId="5" borderId="19" xfId="0" applyFont="1" applyFill="1" applyBorder="1" applyAlignment="1">
      <alignment horizontal="center" vertical="center" wrapText="1"/>
    </xf>
    <xf numFmtId="0" fontId="20" fillId="5" borderId="31" xfId="0" applyFont="1" applyFill="1" applyBorder="1" applyAlignment="1">
      <alignment horizontal="center" vertical="center" wrapText="1"/>
    </xf>
    <xf numFmtId="0" fontId="20" fillId="4" borderId="27" xfId="0" applyFont="1" applyFill="1" applyBorder="1" applyAlignment="1">
      <alignment horizontal="center" vertical="center" wrapText="1"/>
    </xf>
    <xf numFmtId="0" fontId="20" fillId="4" borderId="19" xfId="0" applyFont="1" applyFill="1" applyBorder="1" applyAlignment="1">
      <alignment horizontal="center" vertical="center" wrapText="1"/>
    </xf>
    <xf numFmtId="0" fontId="20" fillId="4" borderId="31" xfId="0" applyFont="1" applyFill="1" applyBorder="1" applyAlignment="1">
      <alignment horizontal="center" vertical="center" wrapText="1"/>
    </xf>
    <xf numFmtId="0" fontId="20" fillId="28" borderId="27" xfId="0" applyFont="1" applyFill="1" applyBorder="1" applyAlignment="1">
      <alignment horizontal="center" vertical="center" wrapText="1"/>
    </xf>
    <xf numFmtId="0" fontId="20" fillId="28" borderId="19" xfId="0" applyFont="1" applyFill="1" applyBorder="1" applyAlignment="1">
      <alignment horizontal="center" vertical="center" wrapText="1"/>
    </xf>
    <xf numFmtId="0" fontId="20" fillId="28" borderId="31" xfId="0" applyFont="1" applyFill="1" applyBorder="1" applyAlignment="1">
      <alignment horizontal="center" vertical="center" wrapText="1"/>
    </xf>
    <xf numFmtId="0" fontId="16" fillId="2" borderId="28" xfId="7" applyFont="1" applyFill="1" applyBorder="1" applyAlignment="1">
      <alignment horizontal="center" vertical="center" wrapText="1"/>
    </xf>
    <xf numFmtId="0" fontId="16" fillId="2" borderId="15" xfId="7" applyFont="1" applyFill="1" applyBorder="1" applyAlignment="1">
      <alignment horizontal="center" vertical="center" wrapText="1"/>
    </xf>
    <xf numFmtId="0" fontId="16" fillId="2" borderId="16" xfId="7" applyFont="1" applyFill="1" applyBorder="1" applyAlignment="1">
      <alignment horizontal="center" vertical="center" wrapText="1"/>
    </xf>
    <xf numFmtId="0" fontId="16" fillId="2" borderId="29" xfId="7" applyFont="1" applyFill="1" applyBorder="1" applyAlignment="1">
      <alignment horizontal="center" vertical="center" wrapText="1"/>
    </xf>
    <xf numFmtId="0" fontId="16" fillId="2" borderId="1" xfId="7" applyFont="1" applyFill="1" applyBorder="1" applyAlignment="1">
      <alignment horizontal="center" vertical="center" wrapText="1"/>
    </xf>
    <xf numFmtId="0" fontId="16" fillId="2" borderId="20" xfId="7" applyFont="1" applyFill="1" applyBorder="1" applyAlignment="1">
      <alignment horizontal="center" vertical="center" wrapText="1"/>
    </xf>
    <xf numFmtId="0" fontId="16" fillId="26" borderId="27" xfId="7" applyFont="1" applyFill="1" applyBorder="1" applyAlignment="1">
      <alignment horizontal="center" vertical="center" wrapText="1"/>
    </xf>
    <xf numFmtId="0" fontId="16" fillId="26" borderId="19" xfId="7" applyFont="1" applyFill="1" applyBorder="1" applyAlignment="1">
      <alignment horizontal="center" vertical="center" wrapText="1"/>
    </xf>
    <xf numFmtId="0" fontId="20" fillId="16" borderId="39" xfId="0" applyFont="1" applyFill="1" applyBorder="1" applyAlignment="1">
      <alignment horizontal="center" vertical="center" wrapText="1"/>
    </xf>
    <xf numFmtId="0" fontId="20" fillId="16" borderId="40" xfId="0" applyFont="1" applyFill="1" applyBorder="1" applyAlignment="1">
      <alignment horizontal="center" vertical="center" wrapText="1"/>
    </xf>
    <xf numFmtId="0" fontId="20" fillId="16" borderId="41" xfId="0" applyFont="1" applyFill="1" applyBorder="1" applyAlignment="1">
      <alignment horizontal="center" vertical="center" wrapText="1"/>
    </xf>
    <xf numFmtId="0" fontId="20" fillId="7" borderId="27" xfId="0" applyFont="1" applyFill="1" applyBorder="1" applyAlignment="1">
      <alignment horizontal="center" vertical="center" wrapText="1"/>
    </xf>
    <xf numFmtId="0" fontId="20" fillId="7" borderId="19" xfId="0" applyFont="1" applyFill="1" applyBorder="1" applyAlignment="1">
      <alignment horizontal="center" vertical="center" wrapText="1"/>
    </xf>
    <xf numFmtId="0" fontId="20" fillId="7" borderId="31" xfId="0" applyFont="1" applyFill="1" applyBorder="1" applyAlignment="1">
      <alignment horizontal="center" vertical="center" wrapText="1"/>
    </xf>
    <xf numFmtId="0" fontId="20" fillId="6" borderId="27" xfId="0" applyFont="1" applyFill="1" applyBorder="1" applyAlignment="1">
      <alignment horizontal="center" vertical="center" wrapText="1"/>
    </xf>
    <xf numFmtId="0" fontId="20" fillId="6" borderId="19" xfId="0" applyFont="1" applyFill="1" applyBorder="1" applyAlignment="1">
      <alignment horizontal="center" vertical="center" wrapText="1"/>
    </xf>
    <xf numFmtId="0" fontId="20" fillId="6" borderId="31" xfId="0" applyFont="1" applyFill="1" applyBorder="1" applyAlignment="1">
      <alignment horizontal="center" vertical="center" wrapText="1"/>
    </xf>
    <xf numFmtId="0" fontId="17" fillId="31" borderId="2" xfId="0" applyFont="1" applyFill="1" applyBorder="1" applyAlignment="1">
      <alignment horizontal="center" vertical="center" wrapText="1"/>
    </xf>
    <xf numFmtId="0" fontId="17" fillId="31" borderId="19" xfId="0" applyFont="1" applyFill="1" applyBorder="1" applyAlignment="1">
      <alignment horizontal="center" vertical="center" wrapText="1"/>
    </xf>
    <xf numFmtId="0" fontId="17" fillId="31" borderId="3" xfId="0" applyFont="1" applyFill="1" applyBorder="1" applyAlignment="1">
      <alignment horizontal="center" vertical="center" wrapText="1"/>
    </xf>
    <xf numFmtId="0" fontId="17" fillId="5" borderId="2" xfId="7" applyFont="1" applyFill="1" applyBorder="1" applyAlignment="1">
      <alignment horizontal="center" vertical="center" wrapText="1"/>
    </xf>
    <xf numFmtId="0" fontId="17" fillId="5" borderId="19" xfId="7" applyFont="1" applyFill="1" applyBorder="1" applyAlignment="1">
      <alignment horizontal="center" vertical="center" wrapText="1"/>
    </xf>
    <xf numFmtId="0" fontId="17" fillId="5" borderId="3" xfId="7" applyFont="1" applyFill="1" applyBorder="1" applyAlignment="1">
      <alignment horizontal="center" vertical="center" wrapText="1"/>
    </xf>
    <xf numFmtId="0" fontId="6" fillId="2" borderId="1" xfId="7" applyFont="1" applyFill="1" applyBorder="1" applyAlignment="1">
      <alignment horizontal="center" vertical="center" wrapText="1"/>
    </xf>
    <xf numFmtId="0" fontId="17" fillId="16" borderId="2" xfId="7" applyFont="1" applyFill="1" applyBorder="1" applyAlignment="1">
      <alignment horizontal="center" vertical="center" wrapText="1"/>
    </xf>
    <xf numFmtId="0" fontId="17" fillId="16" borderId="19" xfId="7" applyFont="1" applyFill="1" applyBorder="1" applyAlignment="1">
      <alignment horizontal="center" vertical="center" wrapText="1"/>
    </xf>
    <xf numFmtId="0" fontId="17" fillId="16" borderId="3" xfId="7" applyFont="1" applyFill="1" applyBorder="1" applyAlignment="1">
      <alignment horizontal="center" vertical="center" wrapText="1"/>
    </xf>
    <xf numFmtId="0" fontId="17" fillId="7" borderId="2" xfId="7" applyFont="1" applyFill="1" applyBorder="1" applyAlignment="1">
      <alignment horizontal="center" vertical="center" wrapText="1"/>
    </xf>
    <xf numFmtId="0" fontId="17" fillId="7" borderId="19" xfId="7" applyFont="1" applyFill="1" applyBorder="1" applyAlignment="1">
      <alignment horizontal="center" vertical="center" wrapText="1"/>
    </xf>
    <xf numFmtId="0" fontId="17" fillId="7" borderId="3" xfId="7" applyFont="1" applyFill="1" applyBorder="1" applyAlignment="1">
      <alignment horizontal="center" vertical="center" wrapText="1"/>
    </xf>
    <xf numFmtId="0" fontId="17" fillId="6" borderId="2" xfId="7" applyFont="1" applyFill="1" applyBorder="1" applyAlignment="1">
      <alignment horizontal="center" vertical="center" wrapText="1"/>
    </xf>
    <xf numFmtId="0" fontId="17" fillId="6" borderId="19" xfId="7" applyFont="1" applyFill="1" applyBorder="1" applyAlignment="1">
      <alignment horizontal="center" vertical="center" wrapText="1"/>
    </xf>
    <xf numFmtId="0" fontId="17" fillId="6" borderId="3" xfId="7" applyFont="1" applyFill="1" applyBorder="1" applyAlignment="1">
      <alignment horizontal="center" vertical="center" wrapText="1"/>
    </xf>
    <xf numFmtId="0" fontId="6" fillId="2" borderId="28" xfId="0" applyFont="1" applyFill="1" applyBorder="1" applyAlignment="1">
      <alignment horizontal="center" vertical="center" wrapText="1"/>
    </xf>
    <xf numFmtId="0" fontId="6" fillId="2" borderId="15" xfId="0" applyFont="1" applyFill="1" applyBorder="1" applyAlignment="1">
      <alignment horizontal="center" vertical="center" wrapText="1"/>
    </xf>
    <xf numFmtId="0" fontId="6" fillId="2" borderId="16" xfId="0" applyFont="1" applyFill="1" applyBorder="1" applyAlignment="1">
      <alignment horizontal="center" vertical="center" wrapText="1"/>
    </xf>
    <xf numFmtId="0" fontId="6" fillId="2" borderId="29" xfId="0" applyFont="1" applyFill="1" applyBorder="1" applyAlignment="1">
      <alignment horizontal="center" vertical="center" wrapText="1"/>
    </xf>
    <xf numFmtId="0" fontId="6" fillId="2" borderId="20" xfId="0" applyFont="1" applyFill="1" applyBorder="1" applyAlignment="1">
      <alignment horizontal="center" vertical="center" wrapText="1"/>
    </xf>
    <xf numFmtId="0" fontId="16" fillId="2" borderId="31" xfId="0" applyFont="1" applyFill="1" applyBorder="1" applyAlignment="1">
      <alignment horizontal="center" vertical="center" wrapText="1"/>
    </xf>
    <xf numFmtId="0" fontId="17" fillId="16" borderId="27" xfId="0" applyFont="1" applyFill="1" applyBorder="1" applyAlignment="1">
      <alignment horizontal="center" vertical="center" wrapText="1"/>
    </xf>
    <xf numFmtId="0" fontId="17" fillId="16" borderId="19" xfId="0" applyFont="1" applyFill="1" applyBorder="1" applyAlignment="1">
      <alignment horizontal="center" vertical="center" wrapText="1"/>
    </xf>
    <xf numFmtId="0" fontId="17" fillId="16" borderId="31" xfId="0" applyFont="1" applyFill="1" applyBorder="1" applyAlignment="1">
      <alignment horizontal="center" vertical="center" wrapText="1"/>
    </xf>
    <xf numFmtId="0" fontId="26" fillId="14" borderId="37" xfId="0" applyFont="1" applyFill="1" applyBorder="1" applyAlignment="1">
      <alignment horizontal="center" vertical="center" wrapText="1"/>
    </xf>
    <xf numFmtId="0" fontId="26" fillId="14" borderId="17" xfId="0" applyFont="1" applyFill="1" applyBorder="1" applyAlignment="1">
      <alignment horizontal="center" vertical="center" wrapText="1"/>
    </xf>
    <xf numFmtId="0" fontId="26" fillId="14" borderId="38" xfId="0" applyFont="1" applyFill="1" applyBorder="1" applyAlignment="1">
      <alignment horizontal="center" vertical="center" wrapText="1"/>
    </xf>
    <xf numFmtId="0" fontId="26" fillId="33" borderId="29" xfId="0" applyFont="1" applyFill="1" applyBorder="1" applyAlignment="1">
      <alignment horizontal="center" vertical="center" wrapText="1"/>
    </xf>
    <xf numFmtId="0" fontId="25" fillId="19" borderId="32" xfId="0" applyFont="1" applyFill="1" applyBorder="1" applyAlignment="1">
      <alignment horizontal="center" vertical="center" wrapText="1"/>
    </xf>
    <xf numFmtId="0" fontId="25" fillId="19" borderId="33" xfId="0" applyFont="1" applyFill="1" applyBorder="1" applyAlignment="1">
      <alignment horizontal="center" vertical="center" wrapText="1"/>
    </xf>
    <xf numFmtId="0" fontId="25" fillId="19" borderId="34" xfId="0" applyFont="1" applyFill="1" applyBorder="1" applyAlignment="1">
      <alignment horizontal="center" vertical="center" wrapText="1"/>
    </xf>
    <xf numFmtId="0" fontId="25" fillId="19" borderId="35" xfId="0" applyFont="1" applyFill="1" applyBorder="1" applyAlignment="1">
      <alignment horizontal="center" vertical="center" wrapText="1"/>
    </xf>
    <xf numFmtId="0" fontId="25" fillId="19" borderId="0" xfId="0" applyFont="1" applyFill="1" applyBorder="1" applyAlignment="1">
      <alignment horizontal="center" vertical="center" wrapText="1"/>
    </xf>
    <xf numFmtId="0" fontId="25" fillId="19" borderId="36" xfId="0" applyFont="1" applyFill="1" applyBorder="1" applyAlignment="1">
      <alignment horizontal="center" vertical="center" wrapText="1"/>
    </xf>
    <xf numFmtId="0" fontId="6" fillId="2" borderId="43" xfId="0" applyFont="1" applyFill="1" applyBorder="1" applyAlignment="1">
      <alignment horizontal="center" vertical="center" wrapText="1"/>
    </xf>
    <xf numFmtId="0" fontId="6" fillId="2" borderId="44" xfId="0" applyFont="1" applyFill="1" applyBorder="1" applyAlignment="1">
      <alignment horizontal="center" vertical="center" wrapText="1"/>
    </xf>
    <xf numFmtId="0" fontId="6" fillId="2" borderId="45" xfId="0" applyFont="1" applyFill="1" applyBorder="1" applyAlignment="1">
      <alignment horizontal="center" vertical="center" wrapText="1"/>
    </xf>
    <xf numFmtId="0" fontId="26" fillId="15" borderId="38" xfId="0" applyFont="1" applyFill="1" applyBorder="1" applyAlignment="1">
      <alignment horizontal="center" vertical="center" wrapText="1"/>
    </xf>
    <xf numFmtId="0" fontId="26" fillId="15" borderId="29" xfId="0" applyFont="1" applyFill="1" applyBorder="1" applyAlignment="1">
      <alignment horizontal="center" vertical="center" wrapText="1"/>
    </xf>
    <xf numFmtId="0" fontId="26" fillId="15" borderId="26" xfId="0" applyFont="1" applyFill="1" applyBorder="1" applyAlignment="1">
      <alignment horizontal="center" vertical="center"/>
    </xf>
    <xf numFmtId="0" fontId="26" fillId="15" borderId="1" xfId="0" applyFont="1" applyFill="1" applyBorder="1" applyAlignment="1">
      <alignment horizontal="center" vertical="center"/>
    </xf>
    <xf numFmtId="0" fontId="26" fillId="15" borderId="26" xfId="0" applyFont="1" applyFill="1" applyBorder="1" applyAlignment="1">
      <alignment horizontal="center" vertical="center" wrapText="1"/>
    </xf>
    <xf numFmtId="0" fontId="26" fillId="15" borderId="1" xfId="0" applyFont="1" applyFill="1" applyBorder="1" applyAlignment="1">
      <alignment horizontal="center" vertical="center" wrapText="1"/>
    </xf>
    <xf numFmtId="0" fontId="26" fillId="15" borderId="18" xfId="0" applyFont="1" applyFill="1" applyBorder="1" applyAlignment="1">
      <alignment horizontal="center" vertical="center" wrapText="1"/>
    </xf>
    <xf numFmtId="0" fontId="26" fillId="15" borderId="42" xfId="0" applyFont="1" applyFill="1" applyBorder="1" applyAlignment="1">
      <alignment horizontal="center" vertical="center"/>
    </xf>
    <xf numFmtId="0" fontId="2" fillId="0" borderId="1" xfId="0" applyFont="1" applyBorder="1" applyAlignment="1">
      <alignment horizontal="center" vertical="center" wrapText="1"/>
    </xf>
    <xf numFmtId="14" fontId="2" fillId="0" borderId="1" xfId="0" applyNumberFormat="1" applyFont="1" applyBorder="1" applyAlignment="1">
      <alignment horizontal="center" vertical="center"/>
    </xf>
    <xf numFmtId="0" fontId="2" fillId="0" borderId="1" xfId="0" applyFont="1" applyBorder="1" applyAlignment="1">
      <alignment horizontal="left" vertical="center" wrapText="1"/>
    </xf>
    <xf numFmtId="0" fontId="2" fillId="0" borderId="1" xfId="0" applyFont="1" applyBorder="1" applyAlignment="1">
      <alignment horizontal="left" vertical="center"/>
    </xf>
    <xf numFmtId="0" fontId="14" fillId="0" borderId="1" xfId="0" applyFont="1" applyBorder="1" applyAlignment="1">
      <alignment horizontal="center" vertical="center"/>
    </xf>
    <xf numFmtId="0" fontId="2" fillId="0" borderId="1" xfId="0" applyFont="1" applyBorder="1" applyAlignment="1">
      <alignment horizontal="center" vertical="center"/>
    </xf>
    <xf numFmtId="0" fontId="14" fillId="0" borderId="1" xfId="0" applyFont="1" applyBorder="1" applyAlignment="1">
      <alignment horizontal="left"/>
    </xf>
    <xf numFmtId="0" fontId="2" fillId="0" borderId="1" xfId="0" applyFont="1" applyBorder="1" applyAlignment="1">
      <alignment horizontal="left"/>
    </xf>
    <xf numFmtId="0" fontId="21" fillId="25" borderId="1" xfId="0" applyFont="1" applyFill="1" applyBorder="1" applyAlignment="1">
      <alignment horizontal="center"/>
    </xf>
    <xf numFmtId="0" fontId="0" fillId="0" borderId="1" xfId="0" applyBorder="1" applyAlignment="1">
      <alignment horizontal="center" vertical="center"/>
    </xf>
    <xf numFmtId="14" fontId="0" fillId="0" borderId="1" xfId="0" applyNumberFormat="1" applyBorder="1" applyAlignment="1">
      <alignment horizontal="center" vertical="center"/>
    </xf>
    <xf numFmtId="0" fontId="14" fillId="0" borderId="1" xfId="0" applyFont="1" applyBorder="1" applyAlignment="1">
      <alignment horizontal="left" vertical="center" wrapText="1"/>
    </xf>
    <xf numFmtId="0" fontId="0" fillId="0" borderId="1" xfId="0" applyBorder="1" applyAlignment="1">
      <alignment horizontal="left" vertical="center" wrapText="1"/>
    </xf>
    <xf numFmtId="0" fontId="21" fillId="22" borderId="1" xfId="0" applyFont="1" applyFill="1" applyBorder="1" applyAlignment="1">
      <alignment horizontal="center"/>
    </xf>
    <xf numFmtId="0" fontId="21" fillId="23" borderId="1" xfId="0" applyFont="1" applyFill="1" applyBorder="1" applyAlignment="1">
      <alignment horizontal="center"/>
    </xf>
    <xf numFmtId="0" fontId="21" fillId="24" borderId="1" xfId="0" applyFont="1" applyFill="1" applyBorder="1" applyAlignment="1">
      <alignment horizontal="center"/>
    </xf>
    <xf numFmtId="0" fontId="2" fillId="0" borderId="1" xfId="0" applyFont="1" applyBorder="1" applyAlignment="1"/>
    <xf numFmtId="0" fontId="2" fillId="0" borderId="1" xfId="0" applyFont="1" applyBorder="1" applyAlignment="1">
      <alignment horizontal="left" wrapText="1"/>
    </xf>
    <xf numFmtId="0" fontId="2" fillId="0" borderId="1" xfId="0" applyFont="1" applyBorder="1" applyAlignment="1">
      <alignment wrapText="1"/>
    </xf>
    <xf numFmtId="0" fontId="14" fillId="0" borderId="1" xfId="0" applyFont="1" applyBorder="1" applyAlignment="1">
      <alignment horizontal="left" wrapText="1"/>
    </xf>
    <xf numFmtId="0" fontId="21" fillId="37" borderId="1" xfId="0" applyFont="1" applyFill="1" applyBorder="1" applyAlignment="1">
      <alignment horizontal="center" vertical="center"/>
    </xf>
    <xf numFmtId="0" fontId="21" fillId="21" borderId="1" xfId="0" applyFont="1" applyFill="1" applyBorder="1" applyAlignment="1">
      <alignment horizontal="center" vertical="center"/>
    </xf>
    <xf numFmtId="0" fontId="21" fillId="27" borderId="1" xfId="0" applyFont="1" applyFill="1" applyBorder="1" applyAlignment="1">
      <alignment horizontal="center" vertical="center"/>
    </xf>
    <xf numFmtId="0" fontId="21" fillId="18" borderId="1" xfId="0" applyFont="1" applyFill="1" applyBorder="1" applyAlignment="1">
      <alignment horizontal="center" vertical="center"/>
    </xf>
    <xf numFmtId="0" fontId="14" fillId="0" borderId="1" xfId="0" applyFont="1" applyFill="1" applyBorder="1" applyAlignment="1">
      <alignment horizontal="center" vertical="center"/>
    </xf>
    <xf numFmtId="0" fontId="2" fillId="0" borderId="1" xfId="0" applyFont="1" applyFill="1" applyBorder="1" applyAlignment="1">
      <alignment horizontal="center" vertical="center"/>
    </xf>
    <xf numFmtId="14" fontId="2" fillId="0" borderId="2" xfId="0" applyNumberFormat="1" applyFont="1" applyFill="1" applyBorder="1" applyAlignment="1">
      <alignment horizontal="center" vertical="center"/>
    </xf>
    <xf numFmtId="14" fontId="2" fillId="0" borderId="3" xfId="0" applyNumberFormat="1" applyFont="1" applyFill="1" applyBorder="1" applyAlignment="1">
      <alignment horizontal="center" vertical="center"/>
    </xf>
    <xf numFmtId="0" fontId="14" fillId="0" borderId="1" xfId="0" applyFont="1" applyFill="1" applyBorder="1" applyAlignment="1">
      <alignment horizontal="left" vertical="center" wrapText="1"/>
    </xf>
    <xf numFmtId="0" fontId="36" fillId="0" borderId="1" xfId="0" applyFont="1" applyFill="1" applyBorder="1" applyAlignment="1">
      <alignment horizontal="left" vertical="center" wrapText="1"/>
    </xf>
    <xf numFmtId="0" fontId="14" fillId="0" borderId="2" xfId="0" applyFont="1" applyBorder="1" applyAlignment="1">
      <alignment horizontal="center" vertical="center"/>
    </xf>
    <xf numFmtId="0" fontId="14" fillId="0" borderId="19" xfId="0" applyFont="1" applyBorder="1" applyAlignment="1">
      <alignment horizontal="center" vertical="center"/>
    </xf>
    <xf numFmtId="0" fontId="14" fillId="0" borderId="3" xfId="0" applyFont="1" applyBorder="1" applyAlignment="1">
      <alignment horizontal="center" vertical="center"/>
    </xf>
    <xf numFmtId="14" fontId="2" fillId="0" borderId="2" xfId="0" applyNumberFormat="1" applyFont="1" applyBorder="1" applyAlignment="1">
      <alignment horizontal="center" vertical="center"/>
    </xf>
    <xf numFmtId="14" fontId="2" fillId="0" borderId="3" xfId="0" applyNumberFormat="1" applyFont="1" applyBorder="1" applyAlignment="1">
      <alignment horizontal="center" vertical="center"/>
    </xf>
    <xf numFmtId="0" fontId="14" fillId="0" borderId="2" xfId="0" applyFont="1" applyBorder="1" applyAlignment="1">
      <alignment horizontal="left" vertical="center" wrapText="1"/>
    </xf>
    <xf numFmtId="0" fontId="14" fillId="0" borderId="19" xfId="0" applyFont="1" applyBorder="1" applyAlignment="1">
      <alignment horizontal="left" vertical="center" wrapText="1"/>
    </xf>
    <xf numFmtId="0" fontId="14" fillId="0" borderId="3" xfId="0" applyFont="1" applyBorder="1" applyAlignment="1">
      <alignment horizontal="left" vertical="center" wrapText="1"/>
    </xf>
    <xf numFmtId="0" fontId="21" fillId="0" borderId="1" xfId="0" applyFont="1" applyBorder="1" applyAlignment="1">
      <alignment horizontal="center" vertical="center" wrapText="1"/>
    </xf>
    <xf numFmtId="0" fontId="21" fillId="0" borderId="1" xfId="0" applyFont="1" applyBorder="1" applyAlignment="1">
      <alignment horizontal="center" vertical="center"/>
    </xf>
    <xf numFmtId="14" fontId="21" fillId="0" borderId="1" xfId="0" applyNumberFormat="1" applyFont="1" applyBorder="1" applyAlignment="1">
      <alignment horizontal="center" vertical="center"/>
    </xf>
    <xf numFmtId="0" fontId="21" fillId="0" borderId="1" xfId="0" applyFont="1" applyBorder="1" applyAlignment="1">
      <alignment horizontal="center"/>
    </xf>
    <xf numFmtId="0" fontId="21" fillId="20" borderId="1" xfId="0" applyFont="1" applyFill="1" applyBorder="1" applyAlignment="1">
      <alignment horizontal="center" vertical="center"/>
    </xf>
    <xf numFmtId="0" fontId="14" fillId="0" borderId="1" xfId="0" applyFont="1" applyBorder="1" applyAlignment="1">
      <alignment vertical="center" wrapText="1"/>
    </xf>
    <xf numFmtId="0" fontId="2" fillId="0" borderId="1" xfId="0" applyFont="1" applyBorder="1" applyAlignment="1">
      <alignment vertical="center" wrapText="1"/>
    </xf>
  </cellXfs>
  <cellStyles count="66">
    <cellStyle name="Hipervínculo" xfId="4" builtinId="8"/>
    <cellStyle name="Hipervínculo 2" xfId="62" xr:uid="{00000000-0005-0000-0000-000001000000}"/>
    <cellStyle name="Hipervínculo 3" xfId="60" xr:uid="{00000000-0005-0000-0000-000002000000}"/>
    <cellStyle name="Millares [0] 2" xfId="10" xr:uid="{00000000-0005-0000-0000-000003000000}"/>
    <cellStyle name="Millares [0] 2 2" xfId="15" xr:uid="{00000000-0005-0000-0000-000004000000}"/>
    <cellStyle name="Millares [0] 2 2 2" xfId="25" xr:uid="{00000000-0005-0000-0000-000005000000}"/>
    <cellStyle name="Millares [0] 2 2 2 2" xfId="45" xr:uid="{00000000-0005-0000-0000-000006000000}"/>
    <cellStyle name="Millares [0] 2 2 3" xfId="35" xr:uid="{00000000-0005-0000-0000-000007000000}"/>
    <cellStyle name="Millares [0] 2 3" xfId="18" xr:uid="{00000000-0005-0000-0000-000008000000}"/>
    <cellStyle name="Millares [0] 2 3 2" xfId="28" xr:uid="{00000000-0005-0000-0000-000009000000}"/>
    <cellStyle name="Millares [0] 2 3 2 2" xfId="48" xr:uid="{00000000-0005-0000-0000-00000A000000}"/>
    <cellStyle name="Millares [0] 2 3 3" xfId="38" xr:uid="{00000000-0005-0000-0000-00000B000000}"/>
    <cellStyle name="Millares [0] 2 4" xfId="22" xr:uid="{00000000-0005-0000-0000-00000C000000}"/>
    <cellStyle name="Millares [0] 2 4 2" xfId="42" xr:uid="{00000000-0005-0000-0000-00000D000000}"/>
    <cellStyle name="Millares [0] 2 5" xfId="32" xr:uid="{00000000-0005-0000-0000-00000E000000}"/>
    <cellStyle name="Millares [0] 3" xfId="12" xr:uid="{00000000-0005-0000-0000-00000F000000}"/>
    <cellStyle name="Millares [0] 3 2" xfId="16" xr:uid="{00000000-0005-0000-0000-000010000000}"/>
    <cellStyle name="Millares [0] 3 2 2" xfId="26" xr:uid="{00000000-0005-0000-0000-000011000000}"/>
    <cellStyle name="Millares [0] 3 2 2 2" xfId="46" xr:uid="{00000000-0005-0000-0000-000012000000}"/>
    <cellStyle name="Millares [0] 3 2 3" xfId="36" xr:uid="{00000000-0005-0000-0000-000013000000}"/>
    <cellStyle name="Millares [0] 3 3" xfId="19" xr:uid="{00000000-0005-0000-0000-000014000000}"/>
    <cellStyle name="Millares [0] 3 3 2" xfId="29" xr:uid="{00000000-0005-0000-0000-000015000000}"/>
    <cellStyle name="Millares [0] 3 3 2 2" xfId="49" xr:uid="{00000000-0005-0000-0000-000016000000}"/>
    <cellStyle name="Millares [0] 3 3 3" xfId="39" xr:uid="{00000000-0005-0000-0000-000017000000}"/>
    <cellStyle name="Millares [0] 3 4" xfId="23" xr:uid="{00000000-0005-0000-0000-000018000000}"/>
    <cellStyle name="Millares [0] 3 4 2" xfId="43" xr:uid="{00000000-0005-0000-0000-000019000000}"/>
    <cellStyle name="Millares [0] 3 5" xfId="33" xr:uid="{00000000-0005-0000-0000-00001A000000}"/>
    <cellStyle name="Millares [0] 4" xfId="13" xr:uid="{00000000-0005-0000-0000-00001B000000}"/>
    <cellStyle name="Millares [0] 4 2" xfId="17" xr:uid="{00000000-0005-0000-0000-00001C000000}"/>
    <cellStyle name="Millares [0] 4 2 2" xfId="27" xr:uid="{00000000-0005-0000-0000-00001D000000}"/>
    <cellStyle name="Millares [0] 4 2 2 2" xfId="47" xr:uid="{00000000-0005-0000-0000-00001E000000}"/>
    <cellStyle name="Millares [0] 4 2 3" xfId="37" xr:uid="{00000000-0005-0000-0000-00001F000000}"/>
    <cellStyle name="Millares [0] 4 3" xfId="20" xr:uid="{00000000-0005-0000-0000-000020000000}"/>
    <cellStyle name="Millares [0] 4 3 2" xfId="30" xr:uid="{00000000-0005-0000-0000-000021000000}"/>
    <cellStyle name="Millares [0] 4 3 2 2" xfId="50" xr:uid="{00000000-0005-0000-0000-000022000000}"/>
    <cellStyle name="Millares [0] 4 3 3" xfId="40" xr:uid="{00000000-0005-0000-0000-000023000000}"/>
    <cellStyle name="Millares [0] 4 4" xfId="24" xr:uid="{00000000-0005-0000-0000-000024000000}"/>
    <cellStyle name="Millares [0] 4 4 2" xfId="44" xr:uid="{00000000-0005-0000-0000-000025000000}"/>
    <cellStyle name="Millares [0] 4 5" xfId="34" xr:uid="{00000000-0005-0000-0000-000026000000}"/>
    <cellStyle name="Millares [0] 5" xfId="21" xr:uid="{00000000-0005-0000-0000-000027000000}"/>
    <cellStyle name="Millares [0] 5 2" xfId="41" xr:uid="{00000000-0005-0000-0000-000028000000}"/>
    <cellStyle name="Millares [0] 5 3" xfId="63" xr:uid="{00000000-0005-0000-0000-000029000000}"/>
    <cellStyle name="Millares [0] 6" xfId="31" xr:uid="{00000000-0005-0000-0000-00002A000000}"/>
    <cellStyle name="Millares [0] 6 2" xfId="51" xr:uid="{00000000-0005-0000-0000-00002B000000}"/>
    <cellStyle name="Millares 2" xfId="52" xr:uid="{00000000-0005-0000-0000-00002C000000}"/>
    <cellStyle name="Millares 2 2" xfId="53" xr:uid="{00000000-0005-0000-0000-00002D000000}"/>
    <cellStyle name="Normal" xfId="0" builtinId="0"/>
    <cellStyle name="Normal 2" xfId="7" xr:uid="{00000000-0005-0000-0000-00002F000000}"/>
    <cellStyle name="Normal 2 2" xfId="11" xr:uid="{00000000-0005-0000-0000-000030000000}"/>
    <cellStyle name="Normal 2 3" xfId="1" xr:uid="{00000000-0005-0000-0000-000031000000}"/>
    <cellStyle name="Normal 2 3 4" xfId="8" xr:uid="{00000000-0005-0000-0000-000032000000}"/>
    <cellStyle name="Normal 2 4" xfId="54" xr:uid="{00000000-0005-0000-0000-000033000000}"/>
    <cellStyle name="Normal 3" xfId="55" xr:uid="{00000000-0005-0000-0000-000034000000}"/>
    <cellStyle name="Normal 3 2" xfId="64" xr:uid="{00000000-0005-0000-0000-000035000000}"/>
    <cellStyle name="Normal 3 3" xfId="59" xr:uid="{00000000-0005-0000-0000-000036000000}"/>
    <cellStyle name="Normal 4" xfId="5" xr:uid="{00000000-0005-0000-0000-000037000000}"/>
    <cellStyle name="Normal 4 2" xfId="6" xr:uid="{00000000-0005-0000-0000-000038000000}"/>
    <cellStyle name="Normal 4 3" xfId="56" xr:uid="{00000000-0005-0000-0000-000039000000}"/>
    <cellStyle name="Normal 4 4" xfId="61" xr:uid="{00000000-0005-0000-0000-00003A000000}"/>
    <cellStyle name="Normal 5" xfId="57" xr:uid="{00000000-0005-0000-0000-00003B000000}"/>
    <cellStyle name="Normal 6" xfId="58" xr:uid="{00000000-0005-0000-0000-00003C000000}"/>
    <cellStyle name="Normal 6 2" xfId="65" xr:uid="{00000000-0005-0000-0000-00003D000000}"/>
    <cellStyle name="Porcentaje" xfId="9" builtinId="5"/>
    <cellStyle name="Porcentaje 2" xfId="2" xr:uid="{00000000-0005-0000-0000-00003F000000}"/>
    <cellStyle name="Porcentual 2" xfId="3" xr:uid="{00000000-0005-0000-0000-000040000000}"/>
    <cellStyle name="Texto explicativo 2" xfId="14" xr:uid="{00000000-0005-0000-0000-000041000000}"/>
  </cellStyles>
  <dxfs count="98">
    <dxf>
      <font>
        <color rgb="FF9C0006"/>
      </font>
      <fill>
        <patternFill>
          <bgColor rgb="FFFFC7CE"/>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0" tint="-0.14996795556505021"/>
        </patternFill>
      </fill>
    </dxf>
    <dxf>
      <fill>
        <patternFill>
          <bgColor rgb="FFFF7C80"/>
        </patternFill>
      </fill>
    </dxf>
    <dxf>
      <fill>
        <patternFill>
          <bgColor rgb="FFFFFF00"/>
        </patternFill>
      </fill>
    </dxf>
    <dxf>
      <fill>
        <patternFill>
          <bgColor rgb="FF92D050"/>
        </patternFill>
      </fill>
    </dxf>
    <dxf>
      <fill>
        <patternFill>
          <bgColor rgb="FFFFC000"/>
        </patternFill>
      </fill>
    </dxf>
    <dxf>
      <fill>
        <patternFill>
          <bgColor rgb="FFFFC000"/>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numFmt numFmtId="14" formatCode="0.00%"/>
    </dxf>
    <dxf>
      <numFmt numFmtId="167" formatCode="0.0%"/>
    </dxf>
    <dxf>
      <numFmt numFmtId="167" formatCode="0.0%"/>
    </dxf>
    <dxf>
      <alignment vertic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3" formatCode="0%"/>
    </dxf>
  </dxfs>
  <tableStyles count="0" defaultTableStyle="TableStyleMedium2" defaultPivotStyle="PivotStyleLight16"/>
  <colors>
    <mruColors>
      <color rgb="FFFF7C80"/>
      <color rgb="FFCCECFF"/>
      <color rgb="FFFF5050"/>
      <color rgb="FFFF0000"/>
      <color rgb="FFFFCCFF"/>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rAngAx val="1"/>
    </c:view3D>
    <c:floor>
      <c:thickness val="0"/>
    </c:floor>
    <c:sideWall>
      <c:thickness val="0"/>
    </c:sideWall>
    <c:backWall>
      <c:thickness val="0"/>
    </c:backWall>
    <c:plotArea>
      <c:layout>
        <c:manualLayout>
          <c:layoutTarget val="inner"/>
          <c:xMode val="edge"/>
          <c:yMode val="edge"/>
          <c:x val="1.8607712606953734E-4"/>
          <c:y val="1.6458276767128247E-2"/>
          <c:w val="0.99457064196696354"/>
          <c:h val="0.73615214046520061"/>
        </c:manualLayout>
      </c:layout>
      <c:bar3DChart>
        <c:barDir val="col"/>
        <c:grouping val="clustered"/>
        <c:varyColors val="0"/>
        <c:ser>
          <c:idx val="0"/>
          <c:order val="0"/>
          <c:spPr>
            <a:solidFill>
              <a:srgbClr val="00B050"/>
            </a:solidFill>
            <a:ln>
              <a:solidFill>
                <a:schemeClr val="tx1"/>
              </a:solidFill>
            </a:ln>
          </c:spPr>
          <c:invertIfNegative val="0"/>
          <c:dPt>
            <c:idx val="0"/>
            <c:invertIfNegative val="0"/>
            <c:bubble3D val="0"/>
            <c:spPr>
              <a:solidFill>
                <a:srgbClr val="FFFF00"/>
              </a:solidFill>
              <a:ln>
                <a:solidFill>
                  <a:schemeClr val="tx1"/>
                </a:solidFill>
              </a:ln>
            </c:spPr>
            <c:extLst>
              <c:ext xmlns:c16="http://schemas.microsoft.com/office/drawing/2014/chart" uri="{C3380CC4-5D6E-409C-BE32-E72D297353CC}">
                <c16:uniqueId val="{00000001-2C39-4A7A-B41F-1F98333762AE}"/>
              </c:ext>
            </c:extLst>
          </c:dPt>
          <c:dPt>
            <c:idx val="1"/>
            <c:invertIfNegative val="0"/>
            <c:bubble3D val="0"/>
            <c:extLst>
              <c:ext xmlns:c16="http://schemas.microsoft.com/office/drawing/2014/chart" uri="{C3380CC4-5D6E-409C-BE32-E72D297353CC}">
                <c16:uniqueId val="{00000000-6DE1-4E7C-80DD-D21A15079546}"/>
              </c:ext>
            </c:extLst>
          </c:dPt>
          <c:dPt>
            <c:idx val="3"/>
            <c:invertIfNegative val="0"/>
            <c:bubble3D val="0"/>
            <c:spPr>
              <a:solidFill>
                <a:srgbClr val="00B0F0"/>
              </a:solidFill>
              <a:ln>
                <a:solidFill>
                  <a:schemeClr val="tx1"/>
                </a:solidFill>
              </a:ln>
            </c:spPr>
            <c:extLst>
              <c:ext xmlns:c16="http://schemas.microsoft.com/office/drawing/2014/chart" uri="{C3380CC4-5D6E-409C-BE32-E72D297353CC}">
                <c16:uniqueId val="{00000004-16C1-4F0B-98DA-240D92DC7355}"/>
              </c:ext>
            </c:extLst>
          </c:dPt>
          <c:dPt>
            <c:idx val="4"/>
            <c:invertIfNegative val="0"/>
            <c:bubble3D val="0"/>
            <c:extLst>
              <c:ext xmlns:c16="http://schemas.microsoft.com/office/drawing/2014/chart" uri="{C3380CC4-5D6E-409C-BE32-E72D297353CC}">
                <c16:uniqueId val="{00000004-2C39-4A7A-B41F-1F98333762AE}"/>
              </c:ext>
            </c:extLst>
          </c:dPt>
          <c:dPt>
            <c:idx val="5"/>
            <c:invertIfNegative val="0"/>
            <c:bubble3D val="0"/>
            <c:spPr>
              <a:solidFill>
                <a:srgbClr val="FFFF00"/>
              </a:solidFill>
              <a:ln>
                <a:solidFill>
                  <a:schemeClr val="tx1"/>
                </a:solidFill>
              </a:ln>
            </c:spPr>
            <c:extLst>
              <c:ext xmlns:c16="http://schemas.microsoft.com/office/drawing/2014/chart" uri="{C3380CC4-5D6E-409C-BE32-E72D297353CC}">
                <c16:uniqueId val="{00000002-6DE1-4E7C-80DD-D21A15079546}"/>
              </c:ext>
            </c:extLst>
          </c:dPt>
          <c:dPt>
            <c:idx val="6"/>
            <c:invertIfNegative val="0"/>
            <c:bubble3D val="0"/>
            <c:spPr>
              <a:solidFill>
                <a:srgbClr val="FFFF00"/>
              </a:solidFill>
              <a:ln>
                <a:solidFill>
                  <a:schemeClr val="tx1"/>
                </a:solidFill>
              </a:ln>
            </c:spPr>
            <c:extLst>
              <c:ext xmlns:c16="http://schemas.microsoft.com/office/drawing/2014/chart" uri="{C3380CC4-5D6E-409C-BE32-E72D297353CC}">
                <c16:uniqueId val="{0000000A-16C1-4F0B-98DA-240D92DC7355}"/>
              </c:ext>
            </c:extLst>
          </c:dPt>
          <c:dPt>
            <c:idx val="7"/>
            <c:invertIfNegative val="0"/>
            <c:bubble3D val="0"/>
            <c:spPr>
              <a:solidFill>
                <a:srgbClr val="FF7C80"/>
              </a:solidFill>
              <a:ln>
                <a:solidFill>
                  <a:schemeClr val="tx1"/>
                </a:solidFill>
              </a:ln>
            </c:spPr>
            <c:extLst>
              <c:ext xmlns:c16="http://schemas.microsoft.com/office/drawing/2014/chart" uri="{C3380CC4-5D6E-409C-BE32-E72D297353CC}">
                <c16:uniqueId val="{0000000C-16C1-4F0B-98DA-240D92DC7355}"/>
              </c:ext>
            </c:extLst>
          </c:dPt>
          <c:dPt>
            <c:idx val="8"/>
            <c:invertIfNegative val="0"/>
            <c:bubble3D val="0"/>
            <c:spPr>
              <a:solidFill>
                <a:srgbClr val="FF7C80"/>
              </a:solidFill>
              <a:ln>
                <a:solidFill>
                  <a:schemeClr val="tx1"/>
                </a:solidFill>
              </a:ln>
            </c:spPr>
            <c:extLst>
              <c:ext xmlns:c16="http://schemas.microsoft.com/office/drawing/2014/chart" uri="{C3380CC4-5D6E-409C-BE32-E72D297353CC}">
                <c16:uniqueId val="{0000000E-16C1-4F0B-98DA-240D92DC7355}"/>
              </c:ext>
            </c:extLst>
          </c:dPt>
          <c:dLbls>
            <c:dLbl>
              <c:idx val="0"/>
              <c:layout>
                <c:manualLayout>
                  <c:x val="3.3472797465766697E-3"/>
                  <c:y val="-2.01149425287356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C39-4A7A-B41F-1F98333762AE}"/>
                </c:ext>
              </c:extLst>
            </c:dLbl>
            <c:dLbl>
              <c:idx val="1"/>
              <c:layout>
                <c:manualLayout>
                  <c:x val="6.6945594931533195E-3"/>
                  <c:y val="-2.01149425287356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DE1-4E7C-80DD-D21A15079546}"/>
                </c:ext>
              </c:extLst>
            </c:dLbl>
            <c:dLbl>
              <c:idx val="2"/>
              <c:layout>
                <c:manualLayout>
                  <c:x val="2.2315198310511064E-3"/>
                  <c:y val="-2.29885057471263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6C1-4F0B-98DA-240D92DC7355}"/>
                </c:ext>
              </c:extLst>
            </c:dLbl>
            <c:dLbl>
              <c:idx val="3"/>
              <c:layout>
                <c:manualLayout>
                  <c:x val="6.6945594931533195E-3"/>
                  <c:y val="-2.29885057471264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6C1-4F0B-98DA-240D92DC7355}"/>
                </c:ext>
              </c:extLst>
            </c:dLbl>
            <c:dLbl>
              <c:idx val="4"/>
              <c:layout>
                <c:manualLayout>
                  <c:x val="1.0041839239729979E-2"/>
                  <c:y val="-2.58620689655172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C39-4A7A-B41F-1F98333762AE}"/>
                </c:ext>
              </c:extLst>
            </c:dLbl>
            <c:dLbl>
              <c:idx val="5"/>
              <c:layout>
                <c:manualLayout>
                  <c:x val="1.0041839239730061E-2"/>
                  <c:y val="-2.58622952303376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DE1-4E7C-80DD-D21A15079546}"/>
                </c:ext>
              </c:extLst>
            </c:dLbl>
            <c:dLbl>
              <c:idx val="6"/>
              <c:layout>
                <c:manualLayout>
                  <c:x val="1.0041839239730061E-2"/>
                  <c:y val="-1.72413793103448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6C1-4F0B-98DA-240D92DC7355}"/>
                </c:ext>
              </c:extLst>
            </c:dLbl>
            <c:dLbl>
              <c:idx val="7"/>
              <c:layout>
                <c:manualLayout>
                  <c:x val="1.0041839239729979E-2"/>
                  <c:y val="-1.72413793103448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6C1-4F0B-98DA-240D92DC7355}"/>
                </c:ext>
              </c:extLst>
            </c:dLbl>
            <c:dLbl>
              <c:idx val="8"/>
              <c:layout>
                <c:manualLayout>
                  <c:x val="8.9260793242044254E-3"/>
                  <c:y val="-1.14942528735632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6C1-4F0B-98DA-240D92DC7355}"/>
                </c:ext>
              </c:extLst>
            </c:dLbl>
            <c:spPr>
              <a:noFill/>
              <a:ln>
                <a:noFill/>
              </a:ln>
              <a:effectLst/>
            </c:spPr>
            <c:txPr>
              <a:bodyPr/>
              <a:lstStyle/>
              <a:p>
                <a:pPr>
                  <a:defRPr sz="105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'Resultados PAAC'!$A$5:$A$13</c:f>
              <c:strCache>
                <c:ptCount val="9"/>
                <c:pt idx="0">
                  <c:v>1. Mapa de Riesgos</c:v>
                </c:pt>
                <c:pt idx="1">
                  <c:v>1.1 Estrategia de la Administración del Riesgo</c:v>
                </c:pt>
                <c:pt idx="2">
                  <c:v>2. Estrategia Antitrámites</c:v>
                </c:pt>
                <c:pt idx="3">
                  <c:v>2.1 Estrategia de Racionalización de trámites</c:v>
                </c:pt>
                <c:pt idx="4">
                  <c:v>3. Rendición de Cuentas</c:v>
                </c:pt>
                <c:pt idx="5">
                  <c:v>4. Mecanismos para Mejorar la Atención al Ciudadano</c:v>
                </c:pt>
                <c:pt idx="6">
                  <c:v>5.Mecanismos para la Transparencia y el Acceso a la Información</c:v>
                </c:pt>
                <c:pt idx="7">
                  <c:v>6. Iniciativas Adicionales</c:v>
                </c:pt>
                <c:pt idx="8">
                  <c:v>7. Gestión de la Integridad</c:v>
                </c:pt>
              </c:strCache>
            </c:strRef>
          </c:cat>
          <c:val>
            <c:numRef>
              <c:f>'Resultados PAAC'!$D$5:$D$13</c:f>
              <c:numCache>
                <c:formatCode>0%</c:formatCode>
                <c:ptCount val="9"/>
                <c:pt idx="0">
                  <c:v>0.25522441860465095</c:v>
                </c:pt>
                <c:pt idx="1">
                  <c:v>0.68625000000000003</c:v>
                </c:pt>
                <c:pt idx="2">
                  <c:v>0.33</c:v>
                </c:pt>
                <c:pt idx="3">
                  <c:v>0</c:v>
                </c:pt>
                <c:pt idx="4">
                  <c:v>0.34</c:v>
                </c:pt>
                <c:pt idx="5">
                  <c:v>0.31222222222222229</c:v>
                </c:pt>
                <c:pt idx="6">
                  <c:v>0.26034482758620692</c:v>
                </c:pt>
                <c:pt idx="7">
                  <c:v>9.8000000000000004E-2</c:v>
                </c:pt>
                <c:pt idx="8">
                  <c:v>0.13750000000000001</c:v>
                </c:pt>
              </c:numCache>
            </c:numRef>
          </c:val>
          <c:extLst>
            <c:ext xmlns:c16="http://schemas.microsoft.com/office/drawing/2014/chart" uri="{C3380CC4-5D6E-409C-BE32-E72D297353CC}">
              <c16:uniqueId val="{00000003-6DE1-4E7C-80DD-D21A15079546}"/>
            </c:ext>
          </c:extLst>
        </c:ser>
        <c:dLbls>
          <c:showLegendKey val="0"/>
          <c:showVal val="1"/>
          <c:showCatName val="0"/>
          <c:showSerName val="0"/>
          <c:showPercent val="0"/>
          <c:showBubbleSize val="0"/>
        </c:dLbls>
        <c:gapWidth val="150"/>
        <c:shape val="box"/>
        <c:axId val="180022272"/>
        <c:axId val="160432896"/>
        <c:axId val="0"/>
      </c:bar3DChart>
      <c:catAx>
        <c:axId val="180022272"/>
        <c:scaling>
          <c:orientation val="minMax"/>
        </c:scaling>
        <c:delete val="0"/>
        <c:axPos val="b"/>
        <c:numFmt formatCode="General" sourceLinked="0"/>
        <c:majorTickMark val="none"/>
        <c:minorTickMark val="none"/>
        <c:tickLblPos val="nextTo"/>
        <c:txPr>
          <a:bodyPr/>
          <a:lstStyle/>
          <a:p>
            <a:pPr>
              <a:defRPr sz="900"/>
            </a:pPr>
            <a:endParaRPr lang="es-CO"/>
          </a:p>
        </c:txPr>
        <c:crossAx val="160432896"/>
        <c:crosses val="autoZero"/>
        <c:auto val="1"/>
        <c:lblAlgn val="ctr"/>
        <c:lblOffset val="100"/>
        <c:noMultiLvlLbl val="0"/>
      </c:catAx>
      <c:valAx>
        <c:axId val="160432896"/>
        <c:scaling>
          <c:orientation val="minMax"/>
        </c:scaling>
        <c:delete val="1"/>
        <c:axPos val="l"/>
        <c:numFmt formatCode="0%" sourceLinked="0"/>
        <c:majorTickMark val="out"/>
        <c:minorTickMark val="none"/>
        <c:tickLblPos val="nextTo"/>
        <c:crossAx val="180022272"/>
        <c:crosses val="autoZero"/>
        <c:crossBetween val="between"/>
      </c:valAx>
    </c:plotArea>
    <c:plotVisOnly val="1"/>
    <c:dispBlanksAs val="gap"/>
    <c:showDLblsOverMax val="0"/>
  </c:chart>
  <c:spPr>
    <a:noFill/>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132107</xdr:colOff>
      <xdr:row>28</xdr:row>
      <xdr:rowOff>183460</xdr:rowOff>
    </xdr:from>
    <xdr:to>
      <xdr:col>5</xdr:col>
      <xdr:colOff>579368</xdr:colOff>
      <xdr:row>37</xdr:row>
      <xdr:rowOff>158612</xdr:rowOff>
    </xdr:to>
    <xdr:pic>
      <xdr:nvPicPr>
        <xdr:cNvPr id="3" name="2 Imagen">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1"/>
        <a:srcRect l="19441" t="43180" r="21078" b="23483"/>
        <a:stretch/>
      </xdr:blipFill>
      <xdr:spPr>
        <a:xfrm>
          <a:off x="132107" y="5946085"/>
          <a:ext cx="6295611" cy="16896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95249</xdr:colOff>
      <xdr:row>15</xdr:row>
      <xdr:rowOff>76200</xdr:rowOff>
    </xdr:from>
    <xdr:to>
      <xdr:col>4</xdr:col>
      <xdr:colOff>1676401</xdr:colOff>
      <xdr:row>34</xdr:row>
      <xdr:rowOff>47625</xdr:rowOff>
    </xdr:to>
    <xdr:graphicFrame macro="">
      <xdr:nvGraphicFramePr>
        <xdr:cNvPr id="2" name="1 Gráfico">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449035</xdr:colOff>
      <xdr:row>0</xdr:row>
      <xdr:rowOff>81643</xdr:rowOff>
    </xdr:from>
    <xdr:to>
      <xdr:col>0</xdr:col>
      <xdr:colOff>1200455</xdr:colOff>
      <xdr:row>0</xdr:row>
      <xdr:rowOff>827987</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449035" y="81643"/>
          <a:ext cx="751420" cy="746344"/>
        </a:xfrm>
        <a:prstGeom prst="rect">
          <a:avLst/>
        </a:prstGeom>
      </xdr:spPr>
    </xdr:pic>
    <xdr:clientData/>
  </xdr:twoCellAnchor>
  <xdr:twoCellAnchor editAs="oneCell">
    <xdr:from>
      <xdr:col>0</xdr:col>
      <xdr:colOff>47625</xdr:colOff>
      <xdr:row>42</xdr:row>
      <xdr:rowOff>57150</xdr:rowOff>
    </xdr:from>
    <xdr:to>
      <xdr:col>4</xdr:col>
      <xdr:colOff>2753072</xdr:colOff>
      <xdr:row>57</xdr:row>
      <xdr:rowOff>57150</xdr:rowOff>
    </xdr:to>
    <xdr:pic>
      <xdr:nvPicPr>
        <xdr:cNvPr id="4" name="3 Imagen">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3"/>
        <a:srcRect l="19441" t="43180" r="21078" b="23483"/>
        <a:stretch/>
      </xdr:blipFill>
      <xdr:spPr>
        <a:xfrm>
          <a:off x="47625" y="21202650"/>
          <a:ext cx="9065906" cy="2857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737235</xdr:colOff>
      <xdr:row>0</xdr:row>
      <xdr:rowOff>78105</xdr:rowOff>
    </xdr:from>
    <xdr:to>
      <xdr:col>2</xdr:col>
      <xdr:colOff>1323975</xdr:colOff>
      <xdr:row>2</xdr:row>
      <xdr:rowOff>181179</xdr:rowOff>
    </xdr:to>
    <xdr:pic>
      <xdr:nvPicPr>
        <xdr:cNvPr id="7" name="2 Imagen">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5384" t="5443" r="9790" b="9525"/>
        <a:stretch>
          <a:fillRect/>
        </a:stretch>
      </xdr:blipFill>
      <xdr:spPr bwMode="auto">
        <a:xfrm>
          <a:off x="3930015" y="139065"/>
          <a:ext cx="617220" cy="668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737235</xdr:colOff>
      <xdr:row>0</xdr:row>
      <xdr:rowOff>78105</xdr:rowOff>
    </xdr:from>
    <xdr:to>
      <xdr:col>2</xdr:col>
      <xdr:colOff>1323975</xdr:colOff>
      <xdr:row>2</xdr:row>
      <xdr:rowOff>181179</xdr:rowOff>
    </xdr:to>
    <xdr:pic>
      <xdr:nvPicPr>
        <xdr:cNvPr id="3" name="2 Imagen">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5384" t="5443" r="9790" b="9525"/>
        <a:stretch>
          <a:fillRect/>
        </a:stretch>
      </xdr:blipFill>
      <xdr:spPr bwMode="auto">
        <a:xfrm>
          <a:off x="4118610" y="66675"/>
          <a:ext cx="586740" cy="6721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737235</xdr:colOff>
      <xdr:row>0</xdr:row>
      <xdr:rowOff>78105</xdr:rowOff>
    </xdr:from>
    <xdr:to>
      <xdr:col>2</xdr:col>
      <xdr:colOff>1323975</xdr:colOff>
      <xdr:row>2</xdr:row>
      <xdr:rowOff>181179</xdr:rowOff>
    </xdr:to>
    <xdr:pic>
      <xdr:nvPicPr>
        <xdr:cNvPr id="4" name="2 Imagen">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5384" t="5443" r="9790" b="9525"/>
        <a:stretch>
          <a:fillRect/>
        </a:stretch>
      </xdr:blipFill>
      <xdr:spPr bwMode="auto">
        <a:xfrm>
          <a:off x="4118610" y="66675"/>
          <a:ext cx="586740" cy="6721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737235</xdr:colOff>
      <xdr:row>0</xdr:row>
      <xdr:rowOff>78105</xdr:rowOff>
    </xdr:from>
    <xdr:to>
      <xdr:col>2</xdr:col>
      <xdr:colOff>1323975</xdr:colOff>
      <xdr:row>2</xdr:row>
      <xdr:rowOff>181179</xdr:rowOff>
    </xdr:to>
    <xdr:pic>
      <xdr:nvPicPr>
        <xdr:cNvPr id="5" name="2 Imagen">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5384" t="5443" r="9790" b="9525"/>
        <a:stretch>
          <a:fillRect/>
        </a:stretch>
      </xdr:blipFill>
      <xdr:spPr bwMode="auto">
        <a:xfrm>
          <a:off x="4118610" y="66675"/>
          <a:ext cx="586740" cy="6721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866774</xdr:colOff>
      <xdr:row>0</xdr:row>
      <xdr:rowOff>369094</xdr:rowOff>
    </xdr:from>
    <xdr:to>
      <xdr:col>0</xdr:col>
      <xdr:colOff>2028825</xdr:colOff>
      <xdr:row>2</xdr:row>
      <xdr:rowOff>285751</xdr:rowOff>
    </xdr:to>
    <xdr:pic>
      <xdr:nvPicPr>
        <xdr:cNvPr id="2" name="2 Imagen" descr="C:\Users\afrojas\AppData\Local\Microsoft\Windows\Temporary Internet Files\Content.IE5\QBJB3MOR\Escudo_CVP.jpg">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rcRect/>
        <a:stretch>
          <a:fillRect/>
        </a:stretch>
      </xdr:blipFill>
      <xdr:spPr bwMode="auto">
        <a:xfrm>
          <a:off x="866774" y="369094"/>
          <a:ext cx="1162051" cy="1031082"/>
        </a:xfrm>
        <a:prstGeom prst="rect">
          <a:avLst/>
        </a:prstGeom>
        <a:noFill/>
        <a:ln w="9525">
          <a:noFill/>
          <a:miter lim="800000"/>
          <a:headEnd/>
          <a:tailEnd/>
        </a:ln>
      </xdr:spPr>
    </xdr:pic>
    <xdr:clientData/>
  </xdr:twoCellAnchor>
  <xdr:twoCellAnchor editAs="oneCell">
    <xdr:from>
      <xdr:col>0</xdr:col>
      <xdr:colOff>866774</xdr:colOff>
      <xdr:row>0</xdr:row>
      <xdr:rowOff>369094</xdr:rowOff>
    </xdr:from>
    <xdr:to>
      <xdr:col>0</xdr:col>
      <xdr:colOff>2028825</xdr:colOff>
      <xdr:row>2</xdr:row>
      <xdr:rowOff>285751</xdr:rowOff>
    </xdr:to>
    <xdr:pic>
      <xdr:nvPicPr>
        <xdr:cNvPr id="3" name="2 Imagen" descr="C:\Users\afrojas\AppData\Local\Microsoft\Windows\Temporary Internet Files\Content.IE5\QBJB3MOR\Escudo_CVP.jpg">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1" cstate="print"/>
        <a:srcRect/>
        <a:stretch>
          <a:fillRect/>
        </a:stretch>
      </xdr:blipFill>
      <xdr:spPr bwMode="auto">
        <a:xfrm>
          <a:off x="866774" y="369094"/>
          <a:ext cx="1162051" cy="1031082"/>
        </a:xfrm>
        <a:prstGeom prst="rect">
          <a:avLst/>
        </a:prstGeom>
        <a:noFill/>
        <a:ln w="9525">
          <a:noFill/>
          <a:miter lim="800000"/>
          <a:headEnd/>
          <a:tailEnd/>
        </a:ln>
      </xdr:spPr>
    </xdr:pic>
    <xdr:clientData/>
  </xdr:twoCellAnchor>
  <xdr:twoCellAnchor editAs="oneCell">
    <xdr:from>
      <xdr:col>0</xdr:col>
      <xdr:colOff>866774</xdr:colOff>
      <xdr:row>0</xdr:row>
      <xdr:rowOff>369094</xdr:rowOff>
    </xdr:from>
    <xdr:to>
      <xdr:col>0</xdr:col>
      <xdr:colOff>2028825</xdr:colOff>
      <xdr:row>2</xdr:row>
      <xdr:rowOff>285751</xdr:rowOff>
    </xdr:to>
    <xdr:pic>
      <xdr:nvPicPr>
        <xdr:cNvPr id="4" name="2 Imagen" descr="C:\Users\afrojas\AppData\Local\Microsoft\Windows\Temporary Internet Files\Content.IE5\QBJB3MOR\Escudo_CVP.jpg">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cstate="print"/>
        <a:srcRect/>
        <a:stretch>
          <a:fillRect/>
        </a:stretch>
      </xdr:blipFill>
      <xdr:spPr bwMode="auto">
        <a:xfrm>
          <a:off x="866774" y="369094"/>
          <a:ext cx="1162051" cy="1031082"/>
        </a:xfrm>
        <a:prstGeom prst="rect">
          <a:avLst/>
        </a:prstGeom>
        <a:noFill/>
        <a:ln w="9525">
          <a:noFill/>
          <a:miter lim="800000"/>
          <a:headEnd/>
          <a:tailEnd/>
        </a:ln>
      </xdr:spPr>
    </xdr:pic>
    <xdr:clientData/>
  </xdr:twoCellAnchor>
  <xdr:twoCellAnchor editAs="oneCell">
    <xdr:from>
      <xdr:col>0</xdr:col>
      <xdr:colOff>866774</xdr:colOff>
      <xdr:row>0</xdr:row>
      <xdr:rowOff>369094</xdr:rowOff>
    </xdr:from>
    <xdr:to>
      <xdr:col>0</xdr:col>
      <xdr:colOff>2028825</xdr:colOff>
      <xdr:row>2</xdr:row>
      <xdr:rowOff>285751</xdr:rowOff>
    </xdr:to>
    <xdr:pic>
      <xdr:nvPicPr>
        <xdr:cNvPr id="5" name="2 Imagen" descr="C:\Users\afrojas\AppData\Local\Microsoft\Windows\Temporary Internet Files\Content.IE5\QBJB3MOR\Escudo_CVP.jpg">
          <a:extLst>
            <a:ext uri="{FF2B5EF4-FFF2-40B4-BE49-F238E27FC236}">
              <a16:creationId xmlns:a16="http://schemas.microsoft.com/office/drawing/2014/main" id="{00000000-0008-0000-0400-000005000000}"/>
            </a:ext>
          </a:extLst>
        </xdr:cNvPr>
        <xdr:cNvPicPr/>
      </xdr:nvPicPr>
      <xdr:blipFill>
        <a:blip xmlns:r="http://schemas.openxmlformats.org/officeDocument/2006/relationships" r:embed="rId1" cstate="print"/>
        <a:srcRect/>
        <a:stretch>
          <a:fillRect/>
        </a:stretch>
      </xdr:blipFill>
      <xdr:spPr bwMode="auto">
        <a:xfrm>
          <a:off x="866774" y="369094"/>
          <a:ext cx="1162051" cy="1031082"/>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355087</xdr:colOff>
      <xdr:row>0</xdr:row>
      <xdr:rowOff>212212</xdr:rowOff>
    </xdr:from>
    <xdr:to>
      <xdr:col>0</xdr:col>
      <xdr:colOff>1355912</xdr:colOff>
      <xdr:row>2</xdr:row>
      <xdr:rowOff>182655</xdr:rowOff>
    </xdr:to>
    <xdr:pic>
      <xdr:nvPicPr>
        <xdr:cNvPr id="2" name="2 Imagen" descr="C:\Users\afrojas\AppData\Local\Microsoft\Windows\Temporary Internet Files\Content.IE5\QBJB3MOR\Escudo_CVP.jpg">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cstate="print"/>
        <a:srcRect/>
        <a:stretch>
          <a:fillRect/>
        </a:stretch>
      </xdr:blipFill>
      <xdr:spPr bwMode="auto">
        <a:xfrm>
          <a:off x="355087" y="212212"/>
          <a:ext cx="1000825" cy="780068"/>
        </a:xfrm>
        <a:prstGeom prst="rect">
          <a:avLst/>
        </a:prstGeom>
        <a:noFill/>
        <a:ln w="9525">
          <a:noFill/>
          <a:miter lim="800000"/>
          <a:headEnd/>
          <a:tailEnd/>
        </a:ln>
      </xdr:spPr>
    </xdr:pic>
    <xdr:clientData/>
  </xdr:twoCellAnchor>
  <xdr:twoCellAnchor editAs="oneCell">
    <xdr:from>
      <xdr:col>0</xdr:col>
      <xdr:colOff>0</xdr:colOff>
      <xdr:row>12</xdr:row>
      <xdr:rowOff>121228</xdr:rowOff>
    </xdr:from>
    <xdr:to>
      <xdr:col>6</xdr:col>
      <xdr:colOff>190500</xdr:colOff>
      <xdr:row>25</xdr:row>
      <xdr:rowOff>146668</xdr:rowOff>
    </xdr:to>
    <xdr:pic>
      <xdr:nvPicPr>
        <xdr:cNvPr id="3" name="Imagen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9103303"/>
          <a:ext cx="11039475" cy="51117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bout:blank"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10.216.160.201\planeacion\Oficial\EVIDENCIAS%20PLANEACION%20-%20CONTRATISTAS\2019\CONTRATO%20133%20-%202019%20CRISTHIAN%20CAMILO%20RODRIGUEZ%20MELO\12.%20Diciembre\Obligaci&#243;n%206\Riesgos\Administrativa\208-PLA-Ft-73-74-75%20y%2078%20Riesgos%20-%20DIC%20-%202019%2019122019%20-%20TH.xlsx?17A0D49B" TargetMode="External"/><Relationship Id="rId1" Type="http://schemas.openxmlformats.org/officeDocument/2006/relationships/externalLinkPath" Target="file:///\\17A0D49B\208-PLA-Ft-73-74-75%20y%2078%20Riesgos%20-%20DIC%20-%202019%2019122019%20-%20TH.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Users\CRodriguezm\Downloads\208-PLA-Ft-73-74-75%20y%2078%20Riesgos%20(3er%20periodo%20-%20DMV)%20fina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0.216.160.201\Oficial\Users\user\Downloads\208-PLA-Ft-73-74-75%20y%2078%20Riesgos%20DUT-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0.216.160.201\Oficial\Users\user\Downloads\3.%20208-PLA-Ft-73%20-%2075%20y%2078%20Riesgos%20-%202019%20%20sub.%20financier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del Proceso"/>
      <sheetName val="Riesgo(1)"/>
      <sheetName val="BD"/>
      <sheetName val="Riesgo(2)"/>
      <sheetName val="Riesgo(3)"/>
      <sheetName val="RiesCrr(1)"/>
      <sheetName val="Matriz de Riesgos"/>
      <sheetName val="Hoja1"/>
      <sheetName val="Hoja2"/>
      <sheetName val="DOFA"/>
      <sheetName val="Ejemplo Causas y Consecuencias"/>
      <sheetName val="INSTRUCTIVO"/>
      <sheetName val="ESTRATEGIAS DE RACIONALIZACION"/>
      <sheetName val="CADENA DE TRÁMITES"/>
      <sheetName val="TABLA"/>
      <sheetName val="Tablas instituciones"/>
      <sheetName val="INFORMACIÓN"/>
      <sheetName val="3. RENDICION DE CUENTAS"/>
      <sheetName val="4. ATENCION AL CIUDADANO"/>
      <sheetName val="5. TRANSPARENCIA"/>
      <sheetName val="RiesCrr(2)"/>
    </sheetNames>
    <sheetDataSet>
      <sheetData sheetId="0"/>
      <sheetData sheetId="1" refreshError="1"/>
      <sheetData sheetId="2">
        <row r="2">
          <cell r="B2" t="str">
            <v>La materialización del riesgo no conlleva a pérdidas económicas.</v>
          </cell>
          <cell r="C2" t="str">
            <v>La materialización del riesgo conlleva a pérdidas económicas mínimas que para su atención no requieren modificaciones en términos presupuestales</v>
          </cell>
          <cell r="D2" t="str">
            <v>La materialización del riesgo conlleva a pérdidas económicas mínimas que implican modificaciones leves a los presupuestos de los proyectos de inversión relacionados.</v>
          </cell>
          <cell r="E2" t="str">
            <v xml:space="preserve">La materialización del riesgo conlleva a pérdidas económicas considerables y modifica los presupuestos del o de los proyectos de inversión con que tenga relación. </v>
          </cell>
          <cell r="F2" t="str">
            <v xml:space="preserve">La materialización del riesgo conlleva a pérdidas económicas significativas que afectan directamente el cumplimiento de los objetivos del o de los proyectos de inversión con que tenga relación. </v>
          </cell>
        </row>
        <row r="3">
          <cell r="B3" t="str">
            <v>En caso de materializarse el riesgo afectaría los tiempos de operación en periodos inferiores a cuatro horas.</v>
          </cell>
          <cell r="C3" t="str">
            <v>En caso de materializarse el riesgo afectaría los tiempos de operación entre uno y dos días.</v>
          </cell>
          <cell r="D3" t="str">
            <v>En caso de materializarse el riesgo afectaría los tiempos de operación en más de dos y hasta tres días.</v>
          </cell>
          <cell r="E3" t="str">
            <v>En caso de materializarse el riesgo afectaría los tiempos de operación en más de tres y hasta cuatro días.</v>
          </cell>
          <cell r="F3" t="str">
            <v>En caso de materializarse el riesgo afectaría los tiempos de operación en periodos superiores a cuatro días.</v>
          </cell>
        </row>
        <row r="4">
          <cell r="B4" t="str">
            <v>El riesgo tiene una afectación puntual en el procedimiento, no afecta otras tareas desarrolladas en el proceso evaluado.</v>
          </cell>
          <cell r="C4" t="str">
            <v>El riesgo tiene una afectación en el procedimiento y afecta algunos procedimeintos  del proceso evaluado.</v>
          </cell>
          <cell r="D4" t="str">
            <v>El riesgo tiene una afectación local y tiene impacto sobre el proceso evaluado.</v>
          </cell>
          <cell r="E4" t="str">
            <v>El riesgo tiene una afectación extensa y afecta otro proceso además del proceso evaluado.</v>
          </cell>
          <cell r="F4" t="str">
            <v>El riesgo tiene una afectación extensa y afecta varios procesos además del proceso evaluado.</v>
          </cell>
        </row>
        <row r="5">
          <cell r="B5" t="str">
            <v>La materialización del riesgo afectaría levemente la operación normal del proceso.</v>
          </cell>
          <cell r="C5" t="str">
            <v>La materialización del riesgo afectaría la operación normal del proceso.</v>
          </cell>
          <cell r="D5" t="str">
            <v xml:space="preserve">La materialización del riesgo afectaría la operación normal del proceso e implica el despliegue de una contingencia </v>
          </cell>
          <cell r="E5" t="str">
            <v>La materialización del riesgo afectaría la operación normal del proceso, desplazando varios recursos para su atención.</v>
          </cell>
          <cell r="F5" t="str">
            <v>La materialización del riesgo afectaría por completo la operación normal del proceso.</v>
          </cell>
        </row>
        <row r="6">
          <cell r="B6" t="str">
            <v>De materializarse el riesgo no conlleva a afectaciones ambientales.</v>
          </cell>
          <cell r="C6" t="str">
            <v>De materializarse el riesgo conlleva a afectaciones ambientales mínimas que no son consideradas en una matriz ambiental.</v>
          </cell>
          <cell r="D6" t="str">
            <v>De materializarse el riesgo conlleva a un impacto ambiental no significativo.</v>
          </cell>
          <cell r="E6" t="str">
            <v>De materializarse el riesgo conlleva a un impacto ambiental significativo con control operacional.</v>
          </cell>
          <cell r="F6" t="str">
            <v>De materializarse el riesgo conlleva a un impacto ambiental significativo que aún no contempla un control operacional.</v>
          </cell>
        </row>
        <row r="7">
          <cell r="B7" t="str">
            <v>De materializarse el riesgo no conlleva a afectaciones en la seguridad o la salud del personal.</v>
          </cell>
          <cell r="C7" t="str">
            <v>De materializarse el riesgo conlleva a afectaciones mínimas en términos de la seguridad para el personal.</v>
          </cell>
          <cell r="D7" t="str">
            <v>De materializarse el riesgo conlleva a afectaciones mínimas en términos de la salud del personal.</v>
          </cell>
          <cell r="E7" t="str">
            <v>De materializarse el riesgo conlleva a afectaciones en que implica ausentismo del personal.</v>
          </cell>
          <cell r="F7" t="str">
            <v>De materializarse el riesgo puede comprometer la salud o la vida de los colaboradores</v>
          </cell>
        </row>
        <row r="25">
          <cell r="D25" t="str">
            <v>ExcepcionalInsignificante</v>
          </cell>
          <cell r="E25" t="str">
            <v>Bajo</v>
          </cell>
        </row>
        <row r="26">
          <cell r="D26" t="str">
            <v>ExcepcionalMenor</v>
          </cell>
          <cell r="E26" t="str">
            <v>Bajo</v>
          </cell>
        </row>
        <row r="27">
          <cell r="D27" t="str">
            <v>ExcepcionalModerado</v>
          </cell>
          <cell r="E27" t="str">
            <v>Medio</v>
          </cell>
        </row>
        <row r="28">
          <cell r="A28" t="str">
            <v>Cumplimiento</v>
          </cell>
          <cell r="D28" t="str">
            <v>ExcepcionalMayor</v>
          </cell>
          <cell r="E28" t="str">
            <v>Alto</v>
          </cell>
        </row>
        <row r="29">
          <cell r="A29" t="str">
            <v>Estrategico</v>
          </cell>
          <cell r="D29" t="str">
            <v>ExcepcionalCatastrófico</v>
          </cell>
          <cell r="E29" t="str">
            <v>Alto</v>
          </cell>
        </row>
        <row r="30">
          <cell r="A30" t="str">
            <v>Financiero</v>
          </cell>
          <cell r="D30" t="str">
            <v>ImprobableInsignificante</v>
          </cell>
          <cell r="E30" t="str">
            <v>Bajo</v>
          </cell>
        </row>
        <row r="31">
          <cell r="A31" t="str">
            <v>Gerenciales</v>
          </cell>
          <cell r="D31" t="str">
            <v>ImprobableMenor</v>
          </cell>
          <cell r="E31" t="str">
            <v>Bajo</v>
          </cell>
        </row>
        <row r="32">
          <cell r="A32" t="str">
            <v>Imagen</v>
          </cell>
          <cell r="D32" t="str">
            <v>ImprobableModerado</v>
          </cell>
          <cell r="E32" t="str">
            <v>Medio</v>
          </cell>
        </row>
        <row r="33">
          <cell r="A33" t="str">
            <v>Operacion</v>
          </cell>
          <cell r="D33" t="str">
            <v>ImprobableMayor</v>
          </cell>
          <cell r="E33" t="str">
            <v>Alto</v>
          </cell>
        </row>
        <row r="34">
          <cell r="A34" t="str">
            <v>Seguridad Digital</v>
          </cell>
          <cell r="D34" t="str">
            <v>ImprobableCatastrófico</v>
          </cell>
          <cell r="E34" t="str">
            <v>Extremo</v>
          </cell>
        </row>
        <row r="35">
          <cell r="A35" t="str">
            <v>Tecnologico</v>
          </cell>
          <cell r="D35" t="str">
            <v>PosibleInsignificante</v>
          </cell>
          <cell r="E35" t="str">
            <v>Bajo</v>
          </cell>
        </row>
        <row r="36">
          <cell r="D36" t="str">
            <v>PosibleMenor</v>
          </cell>
          <cell r="E36" t="str">
            <v>Medio</v>
          </cell>
        </row>
        <row r="37">
          <cell r="D37" t="str">
            <v>PosibleModerado</v>
          </cell>
          <cell r="E37" t="str">
            <v>Alto</v>
          </cell>
        </row>
        <row r="38">
          <cell r="A38" t="str">
            <v>Corrupción</v>
          </cell>
          <cell r="D38" t="str">
            <v>PosibleMayor</v>
          </cell>
          <cell r="E38" t="str">
            <v>Extremo</v>
          </cell>
        </row>
        <row r="39">
          <cell r="D39" t="str">
            <v>PosibleCatastrófico</v>
          </cell>
          <cell r="E39" t="str">
            <v>Extremo</v>
          </cell>
        </row>
        <row r="40">
          <cell r="D40" t="str">
            <v>ProbableInsignificante</v>
          </cell>
          <cell r="E40" t="str">
            <v>Medio</v>
          </cell>
        </row>
        <row r="41">
          <cell r="D41" t="str">
            <v>ProbableMenor</v>
          </cell>
          <cell r="E41" t="str">
            <v>Alto</v>
          </cell>
        </row>
        <row r="42">
          <cell r="D42" t="str">
            <v>ProbableModerado</v>
          </cell>
          <cell r="E42" t="str">
            <v>Alto</v>
          </cell>
        </row>
        <row r="43">
          <cell r="D43" t="str">
            <v>ProbableMayor</v>
          </cell>
          <cell r="E43" t="str">
            <v>Extremo</v>
          </cell>
        </row>
        <row r="44">
          <cell r="D44" t="str">
            <v>ProbableCatastrófico</v>
          </cell>
          <cell r="E44" t="str">
            <v>Extremo</v>
          </cell>
        </row>
        <row r="45">
          <cell r="D45" t="str">
            <v>Casi SeguroInsignificante</v>
          </cell>
          <cell r="E45" t="str">
            <v>Alto</v>
          </cell>
        </row>
        <row r="46">
          <cell r="D46" t="str">
            <v>Casi SeguroMenor</v>
          </cell>
          <cell r="E46" t="str">
            <v>Alto</v>
          </cell>
        </row>
        <row r="47">
          <cell r="D47" t="str">
            <v>Casi SeguroModerado</v>
          </cell>
          <cell r="E47" t="str">
            <v>Extremo</v>
          </cell>
        </row>
        <row r="48">
          <cell r="D48" t="str">
            <v>Casi SeguroMayor</v>
          </cell>
          <cell r="E48" t="str">
            <v>Extremo</v>
          </cell>
        </row>
        <row r="49">
          <cell r="D49" t="str">
            <v>Casi SeguroCatastrófico</v>
          </cell>
          <cell r="E49" t="str">
            <v>Extremo</v>
          </cell>
        </row>
        <row r="57">
          <cell r="D57" t="str">
            <v>ExcepcionalModerado</v>
          </cell>
          <cell r="E57" t="str">
            <v>Baja</v>
          </cell>
        </row>
        <row r="58">
          <cell r="D58" t="str">
            <v>ExcepcionalMayor</v>
          </cell>
          <cell r="E58" t="str">
            <v>Baja</v>
          </cell>
        </row>
        <row r="59">
          <cell r="D59" t="str">
            <v>ExcepcionalCatastrófico</v>
          </cell>
          <cell r="E59" t="str">
            <v>Moderada</v>
          </cell>
        </row>
        <row r="60">
          <cell r="D60" t="str">
            <v>ImprobableModerado</v>
          </cell>
          <cell r="E60" t="str">
            <v>Baja</v>
          </cell>
        </row>
        <row r="61">
          <cell r="D61" t="str">
            <v>ImprobableMayor</v>
          </cell>
          <cell r="E61" t="str">
            <v>Moderada</v>
          </cell>
        </row>
        <row r="62">
          <cell r="D62" t="str">
            <v>ImprobableCatastrófico</v>
          </cell>
          <cell r="E62" t="str">
            <v>Alta</v>
          </cell>
        </row>
        <row r="63">
          <cell r="D63" t="str">
            <v>PosibleModerado</v>
          </cell>
          <cell r="E63" t="str">
            <v>Moderada</v>
          </cell>
        </row>
        <row r="64">
          <cell r="D64" t="str">
            <v>PosibleMayor</v>
          </cell>
          <cell r="E64" t="str">
            <v>Alta</v>
          </cell>
        </row>
        <row r="65">
          <cell r="D65" t="str">
            <v>PosibleCatastrófico</v>
          </cell>
          <cell r="E65" t="str">
            <v>Extrema</v>
          </cell>
        </row>
        <row r="66">
          <cell r="D66" t="str">
            <v>ProbableModerado</v>
          </cell>
          <cell r="E66" t="str">
            <v>Moderada</v>
          </cell>
        </row>
        <row r="67">
          <cell r="D67" t="str">
            <v>ProbableMayor</v>
          </cell>
          <cell r="E67" t="str">
            <v>Alta</v>
          </cell>
        </row>
        <row r="68">
          <cell r="D68" t="str">
            <v>ProbableCatastrófico</v>
          </cell>
          <cell r="E68" t="str">
            <v>Extrema</v>
          </cell>
        </row>
        <row r="69">
          <cell r="D69" t="str">
            <v>Casi SeguroModerado</v>
          </cell>
          <cell r="E69" t="str">
            <v>Moderada</v>
          </cell>
        </row>
        <row r="70">
          <cell r="D70" t="str">
            <v>Casi SeguroMayor</v>
          </cell>
          <cell r="E70" t="str">
            <v>Alta</v>
          </cell>
        </row>
        <row r="71">
          <cell r="D71" t="str">
            <v>Casi SeguroCatastrófico</v>
          </cell>
          <cell r="E71" t="str">
            <v>Extrema</v>
          </cell>
        </row>
        <row r="80">
          <cell r="B80" t="str">
            <v>Estratégico</v>
          </cell>
        </row>
        <row r="81">
          <cell r="B81" t="str">
            <v>Misional</v>
          </cell>
        </row>
        <row r="82">
          <cell r="B82" t="str">
            <v>Apoyo</v>
          </cell>
        </row>
        <row r="83">
          <cell r="B83" t="str">
            <v>Evaluación</v>
          </cell>
        </row>
        <row r="86">
          <cell r="A86" t="str">
            <v>Gestión_Estratégica</v>
          </cell>
          <cell r="B86" t="str">
            <v>Gestión_de_Comunicaciones</v>
          </cell>
          <cell r="C86" t="str">
            <v>Prevención_del_Daño_Antijurídico_y_Representación_Judicial</v>
          </cell>
          <cell r="D86" t="str">
            <v>Gestión_del_Talento_Humano</v>
          </cell>
          <cell r="E86" t="str">
            <v>Gestión_Tecnología_de_la_Información_y_Comunicaciones</v>
          </cell>
          <cell r="F86" t="str">
            <v>Reasentamientos_Humanos</v>
          </cell>
          <cell r="G86" t="str">
            <v>Mejoramiento_de_Vivienda</v>
          </cell>
          <cell r="H86" t="str">
            <v>Mejoramiento_de_Barrios</v>
          </cell>
          <cell r="I86" t="str">
            <v>Urbanizaciones_y_Titulación</v>
          </cell>
          <cell r="J86" t="str">
            <v>Servicio_al_Ciudadano</v>
          </cell>
          <cell r="K86" t="str">
            <v>Gestión_Administrativa</v>
          </cell>
          <cell r="L86" t="str">
            <v>Gestión_Documental</v>
          </cell>
          <cell r="M86" t="str">
            <v>Adquisición_de_Bienes_y_Servicios</v>
          </cell>
          <cell r="N86" t="str">
            <v>Gestión_Financiera</v>
          </cell>
          <cell r="O86" t="str">
            <v>Gestión_del_Control_Interno_Disciplinario</v>
          </cell>
          <cell r="P86" t="str">
            <v>Evaluación_de_la_Gestión</v>
          </cell>
        </row>
        <row r="137">
          <cell r="D137" t="str">
            <v>Más de 1 vez al año.</v>
          </cell>
        </row>
        <row r="138">
          <cell r="D138" t="str">
            <v>Al menos 1 vez en el último año.</v>
          </cell>
        </row>
        <row r="139">
          <cell r="D139" t="str">
            <v>Al menos 1 vez en los últimos 2 años.</v>
          </cell>
        </row>
        <row r="140">
          <cell r="D140" t="str">
            <v>Al menos 1 vez en los últimos 5 años.</v>
          </cell>
        </row>
        <row r="141">
          <cell r="D141" t="str">
            <v>No se ha presentado en los últimos 5 años.</v>
          </cell>
        </row>
        <row r="167">
          <cell r="B167" t="str">
            <v>Rara VezInsignificante</v>
          </cell>
          <cell r="C167" t="str">
            <v>Bajo</v>
          </cell>
        </row>
        <row r="168">
          <cell r="B168" t="str">
            <v>Rara VezMenor</v>
          </cell>
          <cell r="C168" t="str">
            <v>Bajo</v>
          </cell>
        </row>
        <row r="169">
          <cell r="B169" t="str">
            <v>Rara VezModerado</v>
          </cell>
          <cell r="C169" t="str">
            <v>Moderado</v>
          </cell>
        </row>
        <row r="170">
          <cell r="B170" t="str">
            <v>Rara VezMayor</v>
          </cell>
          <cell r="C170" t="str">
            <v>Alto</v>
          </cell>
        </row>
        <row r="171">
          <cell r="B171" t="str">
            <v>Rara VezCatastrófico</v>
          </cell>
          <cell r="C171" t="str">
            <v>Alto</v>
          </cell>
        </row>
        <row r="172">
          <cell r="B172" t="str">
            <v>ImprobableInsignificante</v>
          </cell>
          <cell r="C172" t="str">
            <v>Bajo</v>
          </cell>
        </row>
        <row r="173">
          <cell r="B173" t="str">
            <v>ImprobableMenor</v>
          </cell>
          <cell r="C173" t="str">
            <v>Bajo</v>
          </cell>
        </row>
        <row r="174">
          <cell r="B174" t="str">
            <v>ImprobableModerado</v>
          </cell>
          <cell r="C174" t="str">
            <v>Moderado</v>
          </cell>
        </row>
        <row r="175">
          <cell r="B175" t="str">
            <v>ImprobableMayor</v>
          </cell>
          <cell r="C175" t="str">
            <v>Alto</v>
          </cell>
        </row>
        <row r="176">
          <cell r="B176" t="str">
            <v>ImprobableCatastrófico</v>
          </cell>
          <cell r="C176" t="str">
            <v>Extremo</v>
          </cell>
        </row>
        <row r="177">
          <cell r="B177" t="str">
            <v>PosibleInsignificante</v>
          </cell>
          <cell r="C177" t="str">
            <v>Bajo</v>
          </cell>
        </row>
        <row r="178">
          <cell r="B178" t="str">
            <v>PosibleMenor</v>
          </cell>
          <cell r="C178" t="str">
            <v>Moderado</v>
          </cell>
        </row>
        <row r="179">
          <cell r="B179" t="str">
            <v>PosibleModerado</v>
          </cell>
          <cell r="C179" t="str">
            <v>Alto</v>
          </cell>
        </row>
        <row r="180">
          <cell r="B180" t="str">
            <v>PosibleMayor</v>
          </cell>
          <cell r="C180" t="str">
            <v>Extremo</v>
          </cell>
        </row>
        <row r="181">
          <cell r="B181" t="str">
            <v>PosibleCatastrófico</v>
          </cell>
          <cell r="C181" t="str">
            <v>Extremo</v>
          </cell>
        </row>
        <row r="182">
          <cell r="B182" t="str">
            <v>ProbableInsignificante</v>
          </cell>
          <cell r="C182" t="str">
            <v>Moderado</v>
          </cell>
        </row>
        <row r="183">
          <cell r="B183" t="str">
            <v>ProbableMenor</v>
          </cell>
          <cell r="C183" t="str">
            <v>Alto</v>
          </cell>
        </row>
        <row r="184">
          <cell r="B184" t="str">
            <v>ProbableModerado</v>
          </cell>
          <cell r="C184" t="str">
            <v>Alto</v>
          </cell>
        </row>
        <row r="185">
          <cell r="B185" t="str">
            <v>ProbableMayor</v>
          </cell>
          <cell r="C185" t="str">
            <v>Extremo</v>
          </cell>
        </row>
        <row r="186">
          <cell r="B186" t="str">
            <v>ProbableCatastrófico</v>
          </cell>
          <cell r="C186" t="str">
            <v>Extremo</v>
          </cell>
        </row>
        <row r="187">
          <cell r="B187" t="str">
            <v>Casi SeguroInsignificante</v>
          </cell>
          <cell r="C187" t="str">
            <v>Alto</v>
          </cell>
        </row>
        <row r="188">
          <cell r="B188" t="str">
            <v>Casi SeguroMenor</v>
          </cell>
          <cell r="C188" t="str">
            <v>Alto</v>
          </cell>
        </row>
        <row r="189">
          <cell r="B189" t="str">
            <v>Casi SeguroModerado</v>
          </cell>
          <cell r="C189" t="str">
            <v>Extremo</v>
          </cell>
        </row>
        <row r="190">
          <cell r="B190" t="str">
            <v>Casi SeguroMayor</v>
          </cell>
          <cell r="C190" t="str">
            <v>Extremo</v>
          </cell>
        </row>
        <row r="191">
          <cell r="B191" t="str">
            <v>Casi SeguroCatastrófico</v>
          </cell>
          <cell r="C191" t="str">
            <v>Extremo</v>
          </cell>
        </row>
        <row r="202">
          <cell r="A202" t="str">
            <v>Anual</v>
          </cell>
        </row>
        <row r="203">
          <cell r="A203" t="str">
            <v>Semestral</v>
          </cell>
        </row>
        <row r="204">
          <cell r="A204" t="str">
            <v>Cuatrimestral</v>
          </cell>
        </row>
        <row r="205">
          <cell r="A205" t="str">
            <v>Trimestral</v>
          </cell>
        </row>
        <row r="206">
          <cell r="A206" t="str">
            <v>Bimensual</v>
          </cell>
        </row>
        <row r="207">
          <cell r="A207" t="str">
            <v>Mensual</v>
          </cell>
        </row>
        <row r="208">
          <cell r="A208" t="str">
            <v>Quincenal</v>
          </cell>
        </row>
        <row r="209">
          <cell r="A209" t="str">
            <v>Semanal</v>
          </cell>
        </row>
        <row r="210">
          <cell r="A210" t="str">
            <v>Diaria</v>
          </cell>
        </row>
        <row r="212">
          <cell r="A212" t="str">
            <v>FuerteFuerte</v>
          </cell>
          <cell r="B212" t="str">
            <v>Fuerte</v>
          </cell>
        </row>
        <row r="213">
          <cell r="A213" t="str">
            <v>FuerteModerado</v>
          </cell>
          <cell r="B213" t="str">
            <v>Moderado</v>
          </cell>
        </row>
        <row r="214">
          <cell r="A214" t="str">
            <v>FuerteDébil</v>
          </cell>
          <cell r="B214" t="str">
            <v>Débil</v>
          </cell>
        </row>
        <row r="215">
          <cell r="A215" t="str">
            <v>ModeradoFuerte</v>
          </cell>
          <cell r="B215" t="str">
            <v>Moderado</v>
          </cell>
        </row>
        <row r="216">
          <cell r="A216" t="str">
            <v>ModeradoModerado</v>
          </cell>
          <cell r="B216" t="str">
            <v>Moderado</v>
          </cell>
        </row>
        <row r="217">
          <cell r="A217" t="str">
            <v>ModeradoDébil</v>
          </cell>
          <cell r="B217" t="str">
            <v>Débil</v>
          </cell>
        </row>
        <row r="218">
          <cell r="A218" t="str">
            <v>DébilFuerte</v>
          </cell>
          <cell r="B218" t="str">
            <v>Débil</v>
          </cell>
        </row>
        <row r="219">
          <cell r="A219" t="str">
            <v>DébilModerado</v>
          </cell>
          <cell r="B219" t="str">
            <v>Débil</v>
          </cell>
        </row>
        <row r="220">
          <cell r="A220" t="str">
            <v>DébilDébil</v>
          </cell>
          <cell r="B220" t="str">
            <v>Débil</v>
          </cell>
        </row>
        <row r="224">
          <cell r="F224" t="str">
            <v>Directamente</v>
          </cell>
        </row>
        <row r="225">
          <cell r="F225" t="str">
            <v>No disminuye</v>
          </cell>
        </row>
        <row r="266">
          <cell r="D266" t="str">
            <v>Director de Reasentamientos</v>
          </cell>
        </row>
        <row r="267">
          <cell r="D267" t="str">
            <v>Director de Mejoramiento de Barrios</v>
          </cell>
        </row>
        <row r="268">
          <cell r="D268" t="str">
            <v>Director de Mejoramiento de Vivienda</v>
          </cell>
        </row>
        <row r="269">
          <cell r="D269" t="str">
            <v>Director de Urbanizaciones y Titulación</v>
          </cell>
        </row>
        <row r="270">
          <cell r="D270" t="str">
            <v>Director de Gestión Corporativa y CID</v>
          </cell>
        </row>
        <row r="271">
          <cell r="D271" t="str">
            <v xml:space="preserve">Director Jurídico </v>
          </cell>
        </row>
        <row r="272">
          <cell r="D272" t="str">
            <v xml:space="preserve">Subdirector Administrativo </v>
          </cell>
        </row>
        <row r="273">
          <cell r="D273" t="str">
            <v>Subdirector Financiero</v>
          </cell>
        </row>
        <row r="274">
          <cell r="D274" t="str">
            <v xml:space="preserve">Jefe Oficina Asesora de Comunicaciones </v>
          </cell>
        </row>
        <row r="275">
          <cell r="D275" t="str">
            <v xml:space="preserve">Jefe Oficina Asesora de Planeación </v>
          </cell>
        </row>
        <row r="276">
          <cell r="D276" t="str">
            <v>Jefe Oficina de Tecnologías de la Información y las Comunicaciones</v>
          </cell>
        </row>
        <row r="277">
          <cell r="D277" t="str">
            <v xml:space="preserve">Asesor de Control Interno </v>
          </cell>
        </row>
        <row r="278">
          <cell r="D278" t="str">
            <v>Lider del Proceso</v>
          </cell>
        </row>
        <row r="297">
          <cell r="A297" t="str">
            <v>BajoBajo</v>
          </cell>
          <cell r="B297" t="str">
            <v>ACEPTAR</v>
          </cell>
        </row>
        <row r="298">
          <cell r="A298" t="str">
            <v>BajoModerado</v>
          </cell>
          <cell r="B298" t="str">
            <v>ACEPTAR</v>
          </cell>
        </row>
        <row r="299">
          <cell r="A299" t="str">
            <v>BajoAlto</v>
          </cell>
          <cell r="B299" t="str">
            <v>EVITAR</v>
          </cell>
        </row>
        <row r="300">
          <cell r="A300" t="str">
            <v>BajoExtremo</v>
          </cell>
          <cell r="B300" t="str">
            <v>COMPARTIR</v>
          </cell>
        </row>
        <row r="301">
          <cell r="A301" t="str">
            <v>ModeradoBajo</v>
          </cell>
          <cell r="B301" t="str">
            <v>ACEPTAR</v>
          </cell>
        </row>
        <row r="302">
          <cell r="A302" t="str">
            <v>ModeradoModerado</v>
          </cell>
          <cell r="B302" t="str">
            <v>EVITAR</v>
          </cell>
        </row>
        <row r="303">
          <cell r="A303" t="str">
            <v>ModeradoAlto</v>
          </cell>
          <cell r="B303" t="str">
            <v>EVITAR</v>
          </cell>
        </row>
        <row r="304">
          <cell r="A304" t="str">
            <v>ModeradoExtremo</v>
          </cell>
          <cell r="B304" t="str">
            <v>COMPARTIR</v>
          </cell>
        </row>
        <row r="305">
          <cell r="A305" t="str">
            <v>AltoBajo</v>
          </cell>
          <cell r="B305" t="str">
            <v>EVITAR</v>
          </cell>
        </row>
        <row r="306">
          <cell r="A306" t="str">
            <v>AltoModerado</v>
          </cell>
          <cell r="B306" t="str">
            <v>COMPARTIR</v>
          </cell>
        </row>
        <row r="307">
          <cell r="A307" t="str">
            <v>AltoAlto</v>
          </cell>
          <cell r="B307" t="str">
            <v>COMPARTIR</v>
          </cell>
        </row>
        <row r="308">
          <cell r="A308" t="str">
            <v>AltoExtremo</v>
          </cell>
          <cell r="B308" t="str">
            <v>REDUCIR</v>
          </cell>
        </row>
        <row r="309">
          <cell r="A309" t="str">
            <v>ExtremoBajo</v>
          </cell>
          <cell r="B309" t="str">
            <v>COMPARTIR</v>
          </cell>
        </row>
        <row r="310">
          <cell r="A310" t="str">
            <v>ExtremoModerado</v>
          </cell>
          <cell r="B310" t="str">
            <v>COMPARTIR</v>
          </cell>
        </row>
        <row r="311">
          <cell r="A311" t="str">
            <v>ExtremoAlto</v>
          </cell>
          <cell r="B311" t="str">
            <v>REDUCIR</v>
          </cell>
        </row>
        <row r="312">
          <cell r="A312" t="str">
            <v>ExtremoExtremo</v>
          </cell>
          <cell r="B312" t="str">
            <v>REDUCIR</v>
          </cell>
        </row>
        <row r="315">
          <cell r="A315" t="str">
            <v>Preventivo</v>
          </cell>
        </row>
        <row r="316">
          <cell r="A316" t="str">
            <v>Detectivo</v>
          </cell>
        </row>
        <row r="324">
          <cell r="A324" t="str">
            <v>BajoBajo</v>
          </cell>
          <cell r="B324" t="str">
            <v>ACEPTAR</v>
          </cell>
        </row>
        <row r="325">
          <cell r="A325" t="str">
            <v>BajoModerado</v>
          </cell>
          <cell r="B325" t="str">
            <v>ACEPTAR</v>
          </cell>
        </row>
        <row r="326">
          <cell r="A326" t="str">
            <v>BajoAlto</v>
          </cell>
          <cell r="B326" t="str">
            <v>EVITAR</v>
          </cell>
        </row>
        <row r="327">
          <cell r="A327" t="str">
            <v>BajoExtremo</v>
          </cell>
          <cell r="B327" t="str">
            <v>COMPARTIR</v>
          </cell>
        </row>
        <row r="328">
          <cell r="A328" t="str">
            <v>ModeradoBajo</v>
          </cell>
          <cell r="B328" t="str">
            <v>ACEPTAR</v>
          </cell>
        </row>
        <row r="329">
          <cell r="A329" t="str">
            <v>ModeradoModerado</v>
          </cell>
          <cell r="B329" t="str">
            <v>EVITAR</v>
          </cell>
        </row>
        <row r="330">
          <cell r="A330" t="str">
            <v>ModeradoAlto</v>
          </cell>
          <cell r="B330" t="str">
            <v>EVITAR</v>
          </cell>
        </row>
        <row r="331">
          <cell r="A331" t="str">
            <v>ModeradoExtremo</v>
          </cell>
          <cell r="B331" t="str">
            <v>COMPARTIR</v>
          </cell>
        </row>
        <row r="332">
          <cell r="A332" t="str">
            <v>AltoBajo</v>
          </cell>
          <cell r="B332" t="str">
            <v>EVITAR</v>
          </cell>
        </row>
        <row r="333">
          <cell r="A333" t="str">
            <v>AltoModerado</v>
          </cell>
          <cell r="B333" t="str">
            <v>COMPARTIR</v>
          </cell>
        </row>
        <row r="334">
          <cell r="A334" t="str">
            <v>AltoAlto</v>
          </cell>
          <cell r="B334" t="str">
            <v>COMPARTIR</v>
          </cell>
        </row>
        <row r="335">
          <cell r="A335" t="str">
            <v>AltoExtremo</v>
          </cell>
          <cell r="B335" t="str">
            <v>REDUCIR</v>
          </cell>
        </row>
        <row r="336">
          <cell r="A336" t="str">
            <v>ExtremoBajo</v>
          </cell>
          <cell r="B336" t="str">
            <v>COMPARTIR</v>
          </cell>
        </row>
        <row r="337">
          <cell r="A337" t="str">
            <v>ExtremoModerado</v>
          </cell>
          <cell r="B337" t="str">
            <v>COMPARTIR</v>
          </cell>
        </row>
        <row r="338">
          <cell r="A338" t="str">
            <v>ExtremoAlto</v>
          </cell>
          <cell r="B338" t="str">
            <v>REDUCIR</v>
          </cell>
        </row>
        <row r="339">
          <cell r="A339" t="str">
            <v>ExtremoExtremo</v>
          </cell>
          <cell r="B339" t="str">
            <v>REDUCIR</v>
          </cell>
        </row>
      </sheetData>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ow r="2">
          <cell r="B2" t="str">
            <v>Agricultura y Desarrollo Rural</v>
          </cell>
          <cell r="C2" t="str">
            <v>Central</v>
          </cell>
          <cell r="D2" t="str">
            <v>Amazonas</v>
          </cell>
          <cell r="E2">
            <v>2015</v>
          </cell>
          <cell r="G2" t="str">
            <v>Normativas</v>
          </cell>
        </row>
        <row r="3">
          <cell r="A3" t="str">
            <v>Nacional</v>
          </cell>
          <cell r="B3" t="str">
            <v>Ambiente y Desarrollo Sostenible</v>
          </cell>
          <cell r="C3" t="str">
            <v>Descentralizado</v>
          </cell>
          <cell r="D3" t="str">
            <v>Antioquia</v>
          </cell>
          <cell r="E3">
            <v>2016</v>
          </cell>
          <cell r="G3" t="str">
            <v>Administrativas</v>
          </cell>
        </row>
        <row r="4">
          <cell r="A4" t="str">
            <v>Territorial</v>
          </cell>
          <cell r="B4" t="str">
            <v>Ciencia, Tecnología e innovación</v>
          </cell>
          <cell r="D4" t="str">
            <v>Arauca</v>
          </cell>
          <cell r="E4">
            <v>2017</v>
          </cell>
          <cell r="G4" t="str">
            <v>Tecnologicas</v>
          </cell>
        </row>
        <row r="5">
          <cell r="B5" t="str">
            <v>Comercio, Industria y Turismo</v>
          </cell>
          <cell r="D5" t="str">
            <v>Atlántico</v>
          </cell>
          <cell r="E5">
            <v>2018</v>
          </cell>
        </row>
        <row r="6">
          <cell r="B6" t="str">
            <v>Cultura</v>
          </cell>
          <cell r="D6" t="str">
            <v>Bolívar</v>
          </cell>
          <cell r="E6">
            <v>2019</v>
          </cell>
        </row>
        <row r="7">
          <cell r="B7" t="str">
            <v>Defensa</v>
          </cell>
          <cell r="D7" t="str">
            <v>Boyacá</v>
          </cell>
          <cell r="E7">
            <v>2020</v>
          </cell>
        </row>
        <row r="8">
          <cell r="B8" t="str">
            <v>Del Deporte, la Recreación, la Actividad Física y el Aprovechamiento del Tiempo Libre</v>
          </cell>
          <cell r="D8" t="str">
            <v>Caldas</v>
          </cell>
        </row>
        <row r="9">
          <cell r="B9" t="str">
            <v>Educación</v>
          </cell>
          <cell r="D9" t="str">
            <v>Caquetá</v>
          </cell>
        </row>
        <row r="10">
          <cell r="B10" t="str">
            <v>Estadísticas</v>
          </cell>
          <cell r="D10" t="str">
            <v>Casanare</v>
          </cell>
        </row>
        <row r="11">
          <cell r="B11" t="str">
            <v>Función Pública</v>
          </cell>
          <cell r="D11" t="str">
            <v>Cauca</v>
          </cell>
        </row>
        <row r="12">
          <cell r="B12" t="str">
            <v>Hacienda y Crédito Público</v>
          </cell>
          <cell r="D12" t="str">
            <v>Cesar</v>
          </cell>
        </row>
        <row r="13">
          <cell r="B13" t="str">
            <v>Inclusión Social y Reconciliación</v>
          </cell>
          <cell r="D13" t="str">
            <v>Choco</v>
          </cell>
        </row>
        <row r="14">
          <cell r="B14">
            <v>0</v>
          </cell>
          <cell r="D14" t="str">
            <v>Córdoba</v>
          </cell>
        </row>
        <row r="15">
          <cell r="B15" t="str">
            <v>Inteligencia Estratégica y Contrainteligencia</v>
          </cell>
          <cell r="D15" t="str">
            <v>Cundinamarca</v>
          </cell>
        </row>
        <row r="16">
          <cell r="B16" t="str">
            <v>Interior</v>
          </cell>
          <cell r="D16" t="str">
            <v>Guainía</v>
          </cell>
        </row>
        <row r="17">
          <cell r="B17" t="str">
            <v>Justicia y del Derecho</v>
          </cell>
          <cell r="D17" t="str">
            <v>Guaviare</v>
          </cell>
        </row>
        <row r="18">
          <cell r="B18" t="str">
            <v>Minas y Energía</v>
          </cell>
          <cell r="D18" t="str">
            <v>Huila</v>
          </cell>
        </row>
        <row r="19">
          <cell r="B19" t="str">
            <v>Planeación</v>
          </cell>
          <cell r="D19" t="str">
            <v>La Guajira</v>
          </cell>
        </row>
        <row r="20">
          <cell r="B20" t="str">
            <v>Presidencia de la República</v>
          </cell>
          <cell r="D20" t="str">
            <v>Magdalena</v>
          </cell>
        </row>
        <row r="21">
          <cell r="B21" t="str">
            <v>Relaciones Exteriores</v>
          </cell>
          <cell r="D21" t="str">
            <v>Meta</v>
          </cell>
        </row>
        <row r="22">
          <cell r="B22" t="str">
            <v>Salud y Protección Social</v>
          </cell>
          <cell r="D22" t="str">
            <v>Nariño</v>
          </cell>
        </row>
        <row r="23">
          <cell r="B23" t="str">
            <v>Tecnologías de la Información y las Comunicaciones</v>
          </cell>
          <cell r="D23" t="str">
            <v>Norte de Santander</v>
          </cell>
        </row>
        <row r="24">
          <cell r="B24" t="str">
            <v>Trabajo</v>
          </cell>
          <cell r="D24" t="str">
            <v>Putumayo</v>
          </cell>
        </row>
        <row r="25">
          <cell r="B25" t="str">
            <v>Transporte</v>
          </cell>
          <cell r="D25" t="str">
            <v>Quindío</v>
          </cell>
        </row>
        <row r="26">
          <cell r="B26" t="str">
            <v>Vivienda Ciudad y Territorio</v>
          </cell>
          <cell r="D26" t="str">
            <v>Risaralda</v>
          </cell>
        </row>
        <row r="27">
          <cell r="D27" t="str">
            <v>San Andrés y Providencia</v>
          </cell>
        </row>
        <row r="28">
          <cell r="D28" t="str">
            <v>Santander</v>
          </cell>
        </row>
        <row r="29">
          <cell r="D29" t="str">
            <v>Sucre</v>
          </cell>
        </row>
        <row r="30">
          <cell r="D30" t="str">
            <v>Tolima</v>
          </cell>
        </row>
        <row r="31">
          <cell r="D31" t="str">
            <v>Valle del Cauca</v>
          </cell>
        </row>
        <row r="32">
          <cell r="D32" t="str">
            <v>Vaupes</v>
          </cell>
        </row>
        <row r="33">
          <cell r="D33" t="str">
            <v>Vichada</v>
          </cell>
        </row>
        <row r="34">
          <cell r="D34" t="str">
            <v>Bogotá D.C</v>
          </cell>
        </row>
        <row r="36">
          <cell r="D36">
            <v>0</v>
          </cell>
        </row>
      </sheetData>
      <sheetData sheetId="15" refreshError="1"/>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
    </sheetNames>
    <sheetDataSet>
      <sheetData sheetId="0"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ka1010@hotmail.com" refreshedDate="43965.710723379627" createdVersion="4" refreshedVersion="4" minRefreshableVersion="3" recordCount="96" xr:uid="{00000000-000A-0000-FFFF-FFFF00000000}">
  <cacheSource type="worksheet">
    <worksheetSource ref="A5:W101" sheet="1. MAPA DE RIESGOS "/>
  </cacheSource>
  <cacheFields count="23">
    <cacheField name="1. Proceso" numFmtId="0">
      <sharedItems containsBlank="1" count="18">
        <s v="1. Gestión Estratégica"/>
        <s v="2. Gestión de Comunicaciones"/>
        <s v="3. Prevención del Daño Antijurídico y Representación Judicial"/>
        <s v="4. Reasentamientos Humanos"/>
        <s v="5. Mejoramiento de Vivienda"/>
        <s v="6. Mejoramiento de Barrios "/>
        <s v="7. Urbanizaciones y Titulación"/>
        <s v="8. Servicio al Ciudadano"/>
        <s v="9.Gestión_Administrativa"/>
        <s v="10. Gestión Financiera"/>
        <s v="11. Gestión Documental"/>
        <s v="12. Gestión del Talento Humano"/>
        <s v="13. Adquisición de Bienes y Servicios"/>
        <s v="14. Gestión Tecnología de la Información y Comunicaciones"/>
        <s v="14. Gestión Tecnología de la Información y Comunicaciones "/>
        <s v="15. Gestión del Control Interno Disciplinario"/>
        <s v="16. Evaluación de la Gestión"/>
        <m u="1"/>
      </sharedItems>
    </cacheField>
    <cacheField name="2. Procedimiento" numFmtId="0">
      <sharedItems containsBlank="1" longText="1"/>
    </cacheField>
    <cacheField name="3. Dependencia" numFmtId="0">
      <sharedItems containsBlank="1"/>
    </cacheField>
    <cacheField name="4. Líder de Proceso" numFmtId="0">
      <sharedItems containsBlank="1"/>
    </cacheField>
    <cacheField name="5. Riesgo" numFmtId="0">
      <sharedItems containsBlank="1"/>
    </cacheField>
    <cacheField name="6. Descripción" numFmtId="0">
      <sharedItems containsBlank="1" longText="1"/>
    </cacheField>
    <cacheField name="7. Tipo" numFmtId="0">
      <sharedItems containsBlank="1"/>
    </cacheField>
    <cacheField name="8. Causas" numFmtId="0">
      <sharedItems containsBlank="1" longText="1"/>
    </cacheField>
    <cacheField name="9. Consecuencias" numFmtId="0">
      <sharedItems containsBlank="1" longText="1"/>
    </cacheField>
    <cacheField name="10. Probabilidad" numFmtId="0">
      <sharedItems containsBlank="1"/>
    </cacheField>
    <cacheField name="11. Impacto" numFmtId="0">
      <sharedItems containsBlank="1"/>
    </cacheField>
    <cacheField name="12. Riesgo Inherente" numFmtId="0">
      <sharedItems containsBlank="1"/>
    </cacheField>
    <cacheField name="13. Solidez Conjunto de Controles" numFmtId="0">
      <sharedItems containsBlank="1"/>
    </cacheField>
    <cacheField name="14. Riesgo Residual" numFmtId="0">
      <sharedItems containsBlank="1"/>
    </cacheField>
    <cacheField name="15. Tratamiento del Riesgo" numFmtId="0">
      <sharedItems containsBlank="1"/>
    </cacheField>
    <cacheField name="16. Actividad de Control" numFmtId="0">
      <sharedItems containsBlank="1" longText="1"/>
    </cacheField>
    <cacheField name="17. Soporte" numFmtId="0">
      <sharedItems containsBlank="1"/>
    </cacheField>
    <cacheField name="18. Responsable" numFmtId="0">
      <sharedItems containsBlank="1"/>
    </cacheField>
    <cacheField name="19. Fecha Inicio" numFmtId="0">
      <sharedItems containsDate="1" containsBlank="1" containsMixedTypes="1" minDate="2020-01-01T00:00:00" maxDate="2020-08-02T00:00:00"/>
    </cacheField>
    <cacheField name="20. Fecha Finalización" numFmtId="0">
      <sharedItems containsDate="1" containsBlank="1" containsMixedTypes="1" minDate="2020-03-30T00:00:00" maxDate="2021-01-01T00:00:00"/>
    </cacheField>
    <cacheField name="21. Indicador" numFmtId="0">
      <sharedItems containsBlank="1"/>
    </cacheField>
    <cacheField name="22. Observaciones" numFmtId="0">
      <sharedItems containsBlank="1" longText="1"/>
    </cacheField>
    <cacheField name="CALIFICACIÓN" numFmtId="10">
      <sharedItems containsString="0" containsBlank="1" containsNumber="1" minValue="0" maxValue="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96">
  <r>
    <x v="0"/>
    <s v="208-PLA-Pr-01 FORM, SEGUI. PROYECTOS DE INVERSIÓN_x000a_208-PLA-Pr-16 FORMULACIÓN Y SEGUIMIENTO INDICADORES"/>
    <s v="Oficina Asesora de Planeación "/>
    <s v="Jefe Oficina Asesora de Planeación"/>
    <s v="Errores en el diligenciamiento de la información reportada en el FUSS (Formato Único de Seguimiento Sectorial) al momento de realizar el informe consolidado"/>
    <s v="Elaboración de un reporte inconsistente en cifras y datos en cada uno de los componentes del FUSS (Formato Único de Seguimiento Sectorial) Consolidado"/>
    <s v="Operación"/>
    <s v="Fallas humanas en el registro y/o revisión de la información suministrada por las áreas reportantes de la Entidad, en el FUSS. "/>
    <s v="Pérdida de credibilidad y confianza en la información elaborada debido a inconsistencias en el reporte._x000a__x000a_"/>
    <s v="Probable"/>
    <s v="Menor"/>
    <s v="Alto "/>
    <s v="Fuerte"/>
    <s v="Bajo"/>
    <s v="EVITAR"/>
    <s v="Informar mensualmente a los Gerentes y Responsables de Proyectos los plazos establecidos para la entrega oportuna de la Información"/>
    <s v="Correo electrónico"/>
    <s v="Oficina Asesora de Planeación"/>
    <d v="2020-02-01T00:00:00"/>
    <d v="2020-12-31T00:00:00"/>
    <s v="11 Correos electrónicos"/>
    <s v="Acorde a la actividad, la Oficina Asesora de Planeación, ha enviado mensualmente correos institucionales a los Gerentes de cada Poryecto, con copia a los enlaces de cada uno de los Proyectos de inversión, con Asunto denominado &quot;Formatos Únicos de Seguimiento Sectorial - FUSS&quot;, estos correos en aras de atender la presentacion oportuna del  del informe para los meses de enero, febrero, marzo y abril de 2020 ,  reportando oportunamente la información a quien corresponde. En los mencionados correos se estipúla la fecha de remisión a la OAP, solicitud de ajustes, revisión de ajustes de los informes remitidos y validación del informe consolidado, asi como el profesional de enlace correpondiente en la OAP._x000a__x000a_Por tanto esta actividad a la fecha tiene un avance del 33% (3/11)."/>
    <n v="0.33"/>
  </r>
  <r>
    <x v="0"/>
    <m/>
    <m/>
    <m/>
    <m/>
    <m/>
    <m/>
    <s v="  Incumplimiento en los tiempos de entrega, por parte de las áreas reportantes, lo cual dificulta una oportuna y correcta revisión de datos, información y consolidación."/>
    <s v="Reprocesos de información."/>
    <m/>
    <m/>
    <m/>
    <m/>
    <m/>
    <m/>
    <s v="Validar la integridad de la información reportada por cada proyecto en el informe FUSS- Formato Único de Seguimiento Sectorial y consolidar el informe de manera consistente, acorde a lo reportado por los Gerentes y Responsables de Proyectos"/>
    <s v="Informe FUSS- Formato Único de Seguimiento Sectorial,  efectivamente consolidado y reportado"/>
    <s v="Oficina Asesora de Planeación"/>
    <d v="2020-02-01T00:00:00"/>
    <d v="2020-12-31T00:00:00"/>
    <s v="12 Informes "/>
    <s v="El profesional encargado de la consolidación del reporte FUSS de los Proyectos de Inversión de la Entidad, una vez lo realiza, envía al grupo de enlaces de la Oficina Asesora de Planeación mediante correo electrónico, para que sea validado en el consolidado los datos de los proyectos a cargo, los cuales deben responder via mail, sobre las observaciones que se tengan al respecto, si se requiere. Para lo que va corrido de esta vigencia se tiene el FUSS consolidado, validado y enviado de los meses de diciembre 2019, enero, febrero y marzo de 2020. _x000a__x000a_Avance del 33,33% (4/12) "/>
    <n v="0.33329999999999999"/>
  </r>
  <r>
    <x v="0"/>
    <s v="208-PLA-Pr-08 ADMINISTRACIÓN DEL RIESGO_x000a_208-PLA-Pr-25  GESTION DEL CAMBIO"/>
    <s v="Oficina Asesora de Planeación "/>
    <s v="Jefe Oficina Asesora de Planeación"/>
    <s v="Pérdida de trazabilidad de la documentación de los procesos, en el Sistema Integrado de Gestión "/>
    <s v="En el momento de atender solicitudes de las áreas, frente a búsqueda de documentos obsoletos, se dificulta la ubicación de la información de vigencias anteriores. "/>
    <s v="Operación"/>
    <s v="Desconocimiento de los documentos que norman el manejo de los contenidos del Sistema Integrado de Gestión "/>
    <s v="Reprocesos de las actividades en la Administración de la Información del Sistema Integrado de Gestión  "/>
    <s v="Posible"/>
    <s v="Menor"/>
    <s v="Moderado"/>
    <s v="Fuerte"/>
    <s v="Bajo"/>
    <s v="ACEPTAR"/>
    <s v="Ajustar la Norma Fundamental, estableciendo un punto de control relacionado con la revisión periódica anual de la Vigencia de los instrumentos de Cada Proceso, por parte de los Responsables._x000a_"/>
    <s v="Norma Fundamental actualizada "/>
    <s v="Oficina Asesora de Planeación_x000a_Equipo SIG "/>
    <d v="2020-05-01T00:00:00"/>
    <d v="2020-08-31T00:00:00"/>
    <s v="Norma Fundamental actualizada "/>
    <s v="N.A."/>
    <n v="0"/>
  </r>
  <r>
    <x v="0"/>
    <m/>
    <m/>
    <m/>
    <m/>
    <m/>
    <m/>
    <s v="Fallas humanas de quien crea, modifica o elimina los documentos del SIG. "/>
    <s v=" Reprocesos de las actividades en la Administración de la Información del Sistema Integrado de Gestión "/>
    <m/>
    <m/>
    <m/>
    <m/>
    <m/>
    <m/>
    <s v="Informar mediante memorando a los Responsables de Proceso - Enlace, sobre los lineamientos establecidos para la documentación del Sistema Integrado de Gestión y su ruta de consulta. "/>
    <s v="Memorando "/>
    <s v="Oficina Asesora de Planeación_x000a_Equipo SIG "/>
    <d v="2020-05-01T00:00:00"/>
    <d v="2020-08-31T00:00:00"/>
    <s v=" Un (1) Memorando "/>
    <s v="N.A."/>
    <n v="0"/>
  </r>
  <r>
    <x v="0"/>
    <m/>
    <m/>
    <m/>
    <m/>
    <m/>
    <m/>
    <s v=" No se han guardado correctamente los back-up de los profesionales encargados de la información del Sistema Integrado de Gestión, para los años anteriores a 2014. "/>
    <s v="Imposibilidad de responder algunas solicitudes de documentación obsoleta anterior al 2014. "/>
    <m/>
    <m/>
    <m/>
    <m/>
    <m/>
    <m/>
    <s v="Mantener el Listado Maestro de Documentos debidamente actualizado, acorde a los requerimientos de las áreas para crear, modificar o eliminar documentos del Sistema Inegrado de Gestión. "/>
    <s v="Listado Maestro actualizado oportunamente "/>
    <s v="Jefe Oficina Asesora de Planeación_x000a_Equipo SIG "/>
    <d v="2020-01-01T00:00:00"/>
    <d v="2020-12-31T00:00:00"/>
    <s v="Listado Maestro "/>
    <s v="Actualización permanente del Listado Maestro de Documentos de la entidad._x000a__x000a_Acorde a los requerimientos de los Responsables de Procesos, radicados bajo memorando en la Oficina Asesora de Planeación, se crean, modifican o eliminan documentos de la carpeta del Sistema Integrado de Gestión. La información se revisa, se codifica y se maneja su versionamiento,  son publicados en la carpeta de calidad y validados en el Listado Maestro de Documentos, para garantizar la trazabilidad de la información_x000a__x000a_Acorde a las solicitudes de las áreas de la entidad, se eliminan documentos de la carpeta de Calidad. _x000a__x000a_Porcentaje de Avance: 33%_x000a__x000a_\\10.216.160.201\calidad"/>
    <n v="0.33"/>
  </r>
  <r>
    <x v="0"/>
    <s v="208-PLA-Pr-17 IDENTIFICACIÓN ASPECTOS Y VALORACIÓN IMPACTOS AM_x000a_208-PLA-Pr-11  GESTIÓN DE RESIDUOS SÓLIDOS_x000a_208-PLA-Pr-18 MANEJO DE RESPEL DE LA CVP_x000a_208-PLA-Pr-09  MEJORA COND AMBIENTALES INTERNAS_x000a_208-PLA-Pr-12  GESTION ENERGETICA_x000a_208-PLA-Pr-26 GESTIÓN DE RESIDUOS TECNOLÓGICOS"/>
    <s v="Oficina Asesora de Planeación "/>
    <s v="Jefe Oficina Asesora de Planeación"/>
    <s v="Ejecución incompleta  de las actividades planteadas en el Plan de Acción  de la política de Gestión Ambiental de la entidad"/>
    <s v="El plan de acción del PIGA es una herramienta de planeación contemplada en la Resolución No. 242 de 2014 de la Secretaría Distrital de Ambiente, el cual se debe enviar a esa entidad a más tardar el 31 de diciembre de cada año para ser ejecutado en la siguiente vigencia. Factores como el desconocimiento de la importancia del tema ambiental como aspecto transversal de todas las actividades de la organización y la inadecuada planeación en tiempo y recursos financieros requeridos para llevar a cabo la ejecución de las actividades propuestas, pueden contribuir al incumplimiento en la ejecución del plan de acción concertado con la autoridad ambiental."/>
    <s v="Cumplimiento "/>
    <s v="Desconocimiento de la importancia de la gestión ambiental en el desarrollo de todas las actividades de la entidad"/>
    <s v="Escasa participación de las dependencias en las actividades de carácter ambiental "/>
    <s v="Posible"/>
    <s v="Menor"/>
    <s v="Moderado"/>
    <s v="Fuerte"/>
    <s v="Bajo"/>
    <s v="ACEPTAR"/>
    <s v="_x000a__x000a_Se programa una (1) Sensibilización para el personal vinculado a la entidad, con el fin de concientizar sobre los requerimientos que deben cumplirse, acorde a los cinco programas del PIGA y las formas de participación por parte de los funcionarios y contratistas, para el correcto desarrollo de las actividades ambientales. De igual manera se hará inducción a las personas que ingresen a la Caja de la Vivienda Popular, acorde a su fecha de inicio. _x000a__x000a__x000a_"/>
    <s v="Listados de asistencia_x000a_Presentaciones"/>
    <s v="Jefe  Oficina Asesora de Planeación_x000a_Gestor Ambiental o Referente Ambiental"/>
    <d v="2020-03-01T00:00:00"/>
    <d v="2020-12-31T00:00:00"/>
    <s v="1 Sensibilización semestral "/>
    <s v="Se realizó una jornada de sensibilización  con el tema &quot;Inducción-Reinducción PIGA (Política y 5 programas base)&quot;, la cual se convocó mediante memorando interno y correo electrónico masivo a todos los funcionarios. Esta sensibilización fue efectuada el 28 de febrero, por disponiblidad del auditorio, pese a que la fecha de inicio de la actividad de contgrol es 1 de marzo._x000a__x000a_Desde la Oficina Asesora de Planeación se desarrollará una nueva jornada de sensibilización para reforzar en los trabajadores y contratistas de la entidad el conocimiento y las obligaciones del PIGA._x000a__x000a_Porcentualmente, para el presente corte, la actividad registra un avance del 50%. "/>
    <n v="0.5"/>
  </r>
  <r>
    <x v="0"/>
    <m/>
    <m/>
    <m/>
    <m/>
    <m/>
    <m/>
    <s v="Programación de actividades que requieren de recursos financieros,  los cuales no han sido asignados presupuestalmente"/>
    <s v="Retrasos o no ejecución de actividades del plan de acción de la política de Gestión Ambiental de la entidad por falta de recursos financieros, conllevando incumpliento en la resolución 242 - 2014 - Secretaría Distrital de Ambiente"/>
    <m/>
    <m/>
    <m/>
    <m/>
    <m/>
    <m/>
    <s v="El referente PIGA debe proyectar el plan de acción respectivo de la siguiente vigencia al finalizar el primer semestre, de forma tal que se contemple en la proyección del presupuesto - anteproyecto de la siguiente vigencia y se asignen recursos financieros para desarrollar las actividades que se requieren en la entidad. "/>
    <s v="Presupuesto asignado para la ejecución del Plan de Acción PIGA"/>
    <s v="Jefe Oficina Asesora de Planeación_x000a_Gestor Ambiental o Referente Ambiental"/>
    <d v="2020-06-01T00:00:00"/>
    <d v="2020-10-31T00:00:00"/>
    <s v="Propuesta estructurada de Plan de Acción con los recursos financieros requeridos"/>
    <s v="No Aplica para el presente corte."/>
    <n v="0"/>
  </r>
  <r>
    <x v="0"/>
    <s v="Formulación, reformulación y/o actualización y seguimiento a los proyectos de inversión_x000a_Formulación y seguimiento de indicadores"/>
    <s v=" Oficina Asesora de Planeación "/>
    <s v="Jefe Oficina Asesora de Planeación"/>
    <s v="Expedición de concepto de viabilidad sin el debido soporte idóneo de solicitud firmado por el ordenador del gasto. "/>
    <s v="Elaborar un concepto de viabilidad sin la firma del ordenador del gasto a sabiendas que este puede ignorar la solicitud."/>
    <s v="Corrupción "/>
    <s v="Interés en adelantar el tramite de solicitud de un CDP"/>
    <s v="Que se adelante un proceso de contratación sin el consentimiento del ordenador del gasto. "/>
    <s v="Improbable"/>
    <s v="Mayor"/>
    <s v="Alto "/>
    <s v="Fuerte"/>
    <s v="Alto"/>
    <s v="Compartir"/>
    <s v="Realizar 1 sensibilización sobre la ética de los servidores públicos, a los enlaces de Proyectos"/>
    <s v="Listado de asistencia y presentaciones"/>
    <s v="_x000a_Jefe  Oficina Asesora de Planeación_x000a_Enlaces Proyectos_x000a__x000a_"/>
    <d v="2020-02-01T00:00:00"/>
    <d v="2020-07-31T00:00:00"/>
    <s v="Una (1) Sensibilización efectuada"/>
    <s v="La sensibilización no se ha realizado, pero para el trabajo virtual en la elaboración de viabilidades, la Oficina Asesora de Planeación ha establecido que los Gerentes de cada proyecto, son quienes deben enviar la solicitud para que sea aceptada, y los enlaces de proyecto solo realizaran las viabilidades enviadas a solicitud porm parte de la Jefe de la OAP, ademas se establecieron códigos de seguridad para las viabilidades generadas de cada uno de los Proyectos de Inveresión, los cuales una vez realizada la viabilidad, se envian al correo de la Jefe de la OAP, para su correspondiente firma, esto como control desde la Oficina Asesora de Planeación y validez de la viabilidad. _x000a__x000a_para el presente corte, la actividad registra un avance del 25%. "/>
    <n v="0.25"/>
  </r>
  <r>
    <x v="1"/>
    <s v="Procedimiento administración y gestión de contenidos en web e intranet."/>
    <s v="Oficina Asesora de Comunicaciones "/>
    <s v="Jefe Oficina Asesora de Comunicaciones "/>
    <s v="Demora en la respuesta a los requerimientos de las áreas que originan la información para publicación.   "/>
    <s v="No publicar en la Página Web de la entidad toda la información que por normatividad se debe hacer y todas las acciones y encuentros de participación ciudadana realizadas con nuestros beneficiarios son una obligación que nos permite mejorar la interacción. "/>
    <s v="Estratégico"/>
    <s v="_x000a_Entrega de información fuera de las fechas establecidas para publicación."/>
    <s v=" _x000a_Hallazgos por parte de los entes de control internos y externos"/>
    <s v="Posible"/>
    <s v="Menor"/>
    <s v="Moderado"/>
    <s v="Débil"/>
    <s v="Moderado"/>
    <s v="EVITAR"/>
    <s v="Realizar una pieza grafica y/o audivisual que permita describir el procediemiento, los tiempos para las solicitudes y responsables para la solicitud de publicaciones "/>
    <s v="Pieza grafica y/o audiovisual socializada"/>
    <s v="Jefe Oficina Asesora de Comunicaciones "/>
    <d v="2020-01-31T00:00:00"/>
    <d v="2020-12-31T00:00:00"/>
    <s v="Pieza grafica y/o audivisual elaborada/Pieza grafica y/o audivisual socializada"/>
    <s v="En el mes de enero se realizó pieza gráfica en la cual se socializó la versión preliminar del Mapa de Risgos - Plan Anticorrupción y Atención al Ciudadano vigencia 2020, dicha socialización se realizó a través de la página web, redes sociales y canales internos de la entidad. "/>
    <n v="0.33"/>
  </r>
  <r>
    <x v="1"/>
    <m/>
    <m/>
    <m/>
    <m/>
    <m/>
    <m/>
    <s v="Falta de cronograma con fechas límite de entrega para publicaciones por parte de las áreas que la producen."/>
    <s v="Incumplimiento de lo establecido en la ley cuando ello establece tiempos para publicar."/>
    <m/>
    <m/>
    <m/>
    <m/>
    <m/>
    <m/>
    <s v="Diseñar un cronograma que contenga tiempos de publicación, fechas y responsables para el cumplimiento de requisitos legales relacionado con publicaciones."/>
    <s v="Cronograma "/>
    <s v="Jefe Oficina Asesora de Comunicaciones "/>
    <d v="2020-01-31T00:00:00"/>
    <s v="31/12/202"/>
    <s v="Cronograma proyectado / cronograma elaborado"/>
    <m/>
    <n v="0.33"/>
  </r>
  <r>
    <x v="1"/>
    <s v="Community manager administrador de redes sociales y/o medios digitales"/>
    <s v="Oficina Asesora de Comunicaciones "/>
    <s v="Jefe Oficina Asesora de Comunicaciones "/>
    <s v="Omitir o retardar voluntariamente la publicación  de información."/>
    <s v="Este riesgo está asociado a la no publicación de las solicitudes de las diferentes áreas para un beneficio especifico o el retraso en la entrega de la información pública. "/>
    <s v="Corrupción "/>
    <s v="Baja cohesión institucional y compromiso para la entrega de información pública"/>
    <s v="Incumplimiento en la aplicación de la ley 1712 de 2014 que llevaría a sanciones legales. "/>
    <s v="Rara vez"/>
    <s v="Moderado"/>
    <s v="Alto "/>
    <s v="Fuerte"/>
    <s v="Moderado"/>
    <s v="EVITAR"/>
    <s v="Diseñar un cronograma que contenga tiempos de publicación, fechas y responsables para el cumplimiento de requisitos legales relacionado con publicaciones."/>
    <s v="Cronograma "/>
    <s v="Jefe Oficina Asesora de Comunicación"/>
    <d v="2020-01-22T00:00:00"/>
    <d v="2020-12-31T00:00:00"/>
    <s v="Cronograma proyectado / cronograma elaborado"/>
    <s v="Se realizó diseño del cronograma de publicación, el cual contiene los tiempos de publicación, fechas y responsables para el cumplimiento de requisitos legales relacionado con publicaciones, dicho cronograma se encuentra publicado en la página web de la entidad en la siguiente ruta: https://www.cajaviviendapopular.gov.co/sites/default/files/BORRADOR%20CRONOGRAMA%20DE%20PUBLICACI%C3%93N%20DE%20INFORMACI%C3%93N%20DE%20LA%20P%C3%81GINA%20WEB%20DE%20LA%20CAJA%20DE%20LA%20VIVIENDA%20POPULAR%202020.xlsx"/>
    <n v="1"/>
  </r>
  <r>
    <x v="1"/>
    <m/>
    <m/>
    <m/>
    <m/>
    <m/>
    <m/>
    <s v="Baja disposición para la publicación de información sobre contratación, talento humano y gestión de bienes y servicios"/>
    <s v="Baja disposición para la publicación de información sobre contratación, talento humano y gestión de bienes y servicios"/>
    <m/>
    <m/>
    <m/>
    <m/>
    <m/>
    <m/>
    <m/>
    <m/>
    <m/>
    <m/>
    <m/>
    <m/>
    <m/>
    <m/>
  </r>
  <r>
    <x v="2"/>
    <s v="208-DJ-Pr-15 GESTIÓN DE REQUERIMIENTOS DE REVISIÓN DE_x000a_LEGALIDAD DE ACTOS ADMINISTRATIVOS, CONCEPTOS_x000a_Y PRONUNCIAMIENTOS JURÍDICOS"/>
    <s v="Dirección Jurídica"/>
    <s v="Director Jurídico"/>
    <s v="Emitir conceptos errados por desconocimiento normativo o presentar duplicidad en conceptos ya emitidos."/>
    <s v="Debido al constante cambio normativo, se puede presentar desactualización en la normatividad vigente por parte de los profesionales adscritos a la Dirección. _x000a_O_x000a_Por falta de verificación de los Conceptos que han sido emitidos por esta Dirección, se pueden presentar Conceptos con duplicidad.  _x000a_       "/>
    <s v="Operación "/>
    <s v="Desconocimiento de la normatividad vigente."/>
    <s v="Aplicación inadecuada de la normatividad vigente, que puede generar perdida de Procesos Judiciales o  sanciones."/>
    <s v="Improbable"/>
    <s v="Menor"/>
    <s v="Bajo"/>
    <s v="Moderado"/>
    <s v="Moderado"/>
    <s v="ACEPTAR "/>
    <s v="Dado el nivel residual del riesgo este se asume."/>
    <s v="No aplica"/>
    <s v="Director Jurídico - Apoyo a la Supervisión"/>
    <s v="N/A"/>
    <s v="N/A"/>
    <s v="No aplica"/>
    <s v="Riesgos Asumido _x000a__x000a_N.A."/>
    <n v="1"/>
  </r>
  <r>
    <x v="2"/>
    <m/>
    <m/>
    <m/>
    <m/>
    <m/>
    <m/>
    <s v="Cambios normativos no identificados"/>
    <s v="Incumplimiento en la normatividad vigente."/>
    <m/>
    <m/>
    <m/>
    <m/>
    <m/>
    <m/>
    <s v="Dado el nivel residual del riesgo este se asume."/>
    <s v="No aplica"/>
    <s v="Director Jurídico "/>
    <s v="N/A"/>
    <s v="N/A"/>
    <s v="No aplica"/>
    <m/>
    <n v="1"/>
  </r>
  <r>
    <x v="2"/>
    <m/>
    <m/>
    <m/>
    <m/>
    <m/>
    <m/>
    <s v="Manejo inadecuado de la información publicada en la carpeta de conceptos de calidad."/>
    <s v="Emitir Conceptos con duplicidad y/o Conceptos fuera de la normatividad vigente."/>
    <m/>
    <m/>
    <m/>
    <m/>
    <m/>
    <m/>
    <s v="Dado el nivel residual del riesgo este se asume."/>
    <s v="No aplica"/>
    <s v="Director Jurídico - Apoyo a la Supervisión"/>
    <s v="N/A"/>
    <s v="N/A"/>
    <s v="No aplica"/>
    <m/>
    <n v="1"/>
  </r>
  <r>
    <x v="2"/>
    <s v="208-DJ-Pr-07 - REGISTRO Y APODERAMIENTO DE PROCESOS JUDICIALES"/>
    <s v="Dirección Jurídica"/>
    <s v="Director Jurídico"/>
    <s v="Procesos Judiciales sin Apoderado a cargo, y/o sin seguimiento."/>
    <s v="Debido a la rotación que se presenta de Abogados Apoderados, los Procesos Jurídicos pueden quedar desprotegidos ante cualquier actuación que se presente, por falta de seguimiento._x000a_"/>
    <s v="Operación"/>
    <s v="Rotación de los Abogados Apoderados."/>
    <s v="Perdida de Procesos Judiciales por falta de seguimiento o incumplimiento a requerimientos de juzgados."/>
    <s v="Posible"/>
    <s v="Menor"/>
    <s v="Moderado"/>
    <s v="Moderado"/>
    <s v="Moderado"/>
    <s v="EVITAR"/>
    <s v="Diseñar protocolo de entrenamiento al cargo."/>
    <s v="Protocolo de entrenamiento diseñado y publicado."/>
    <s v="Director Jurídico - Apoyo a la Supervisión"/>
    <d v="2020-02-03T00:00:00"/>
    <d v="2020-05-29T00:00:00"/>
    <s v="1  Formato - Protocolo Entrenamiento "/>
    <s v="La actividad con corte a 30 de abril 2020, se encuentra en elaboración  del  Formato Protocolo de Entrenamiento, en el mes de mayo se oficializara y publicara de acuerdo al procedimiento para tal fin, en este orden la actividad se cumplirá con la fecha estipulada para su ejecución._x000a__x000a_Para este corte se cuenta con un avance del 25%"/>
    <n v="0.25"/>
  </r>
  <r>
    <x v="2"/>
    <m/>
    <m/>
    <m/>
    <m/>
    <m/>
    <m/>
    <s v="Falta de seguimiento y control de los Procesos asignados."/>
    <s v="Perdida de Procesos Judiciales por falta de seguimiento o incumplimiento a requerimientos de juzgados."/>
    <m/>
    <m/>
    <m/>
    <m/>
    <m/>
    <m/>
    <s v="Realizar reuniones mensuales entre el Abogado Apoderado y el apoyo a la Supervisión, para verificar que las actuaciones se encuentren actualizadas en Siproj."/>
    <s v="Actas de Reunión de seguimiento a contrato."/>
    <s v="Director Jurídico - Apoyo a la Supervisión"/>
    <d v="2020-02-03T00:00:00"/>
    <d v="2020-12-31T00:00:00"/>
    <s v="Numero de actas de reuniones de seguimiento a contratos / 11 actas de reuniones programadas"/>
    <s v="Para el seguimiento con corte a 30 de abril 2020, se han realizado las reuniones programas para tal fin, ejecutándose 1 reunión al mes: la reunión del mes de marzo fue realizada el 05/03/2020 y la de abril el 22/04/2020 de manera virtual. Se continua con la programación mensual de las reuniones. Se adjunta evidencia de las reuniones realizadas._x000a_Teniendo en cuenta que son 11 reuniones programas en el año, ya se ha cumplido con 2 para un porcentaje de cumplimiento del 25%"/>
    <n v="0.25"/>
  </r>
  <r>
    <x v="2"/>
    <m/>
    <m/>
    <m/>
    <m/>
    <m/>
    <m/>
    <s v="Desactualización de SIPROJ - WEB."/>
    <s v="Perdida de Procesos Judiciales por falta de seguimiento o incumplimiento a requerimientos de juzgados."/>
    <m/>
    <m/>
    <m/>
    <m/>
    <m/>
    <m/>
    <s v="Realizar reuniones mensuales entre el Abogado Apoderado y el apoyo a la Supervisión, para verificar que las actuaciones se encuentren actualizadas en Siproj."/>
    <s v="Actas de Reunión de seguimiento a contrato."/>
    <s v="Director Jurídico - Apoyo a la Supervisión"/>
    <d v="2020-02-03T00:00:00"/>
    <d v="2020-12-31T00:00:00"/>
    <s v="Numero de actas de reuniones de seguimiento a contratos / 11 actas de reuniones programadas"/>
    <m/>
    <n v="0.25"/>
  </r>
  <r>
    <x v="2"/>
    <s v="Acuerdo 01 de 2018 Por el cual se adopta el Comité de Conciliaciones de la CVP. (Capitulo ll Articulo. 10). "/>
    <s v="Dirección Jurídica"/>
    <s v="Director Jurídico"/>
    <s v="Incumplir la periodicidad en que el Comité de Conciliaciones se debe reunir."/>
    <s v="Teniendo en cuenta el Establece el artículo 2.2.4.3.1.2.4. del Decreto 1069 de 2015 y así como el Articulo 10 del capitulo ll del Acuerdo 010 de 2018 de la CVP. El Comité de Conciliación debera reunirse dos veces al mes de manera ordinaria y extraordinaria las veces que lo amerite."/>
    <s v="Cumplimiento "/>
    <s v="Desconocimiento normativo"/>
    <s v="Incumplimiento en la ejecución de las reuniones obligatorias del Comité de Conciliación."/>
    <s v="Posible"/>
    <s v="Menor"/>
    <s v="Moderado"/>
    <s v="Débil"/>
    <s v="Menor"/>
    <s v="EVITAR "/>
    <s v="Diseñar protocolo de entrenamiento al cargo, teniendo en cuenta el Secretario del Comité de Conciliaciones."/>
    <s v="Protocolo de entrenamiento diseñado y publicado."/>
    <s v="Director Jurídico"/>
    <d v="2020-02-03T00:00:00"/>
    <d v="2020-05-29T00:00:00"/>
    <s v="1  Formato - Protocolo Entrenamiento "/>
    <s v="La actividad con corte a 30 de abril 2020 se encuentra en elaboración del Formato Protocolo de Entrenamiento, en el cual se tendrá en cuenta las actividades del Secretario del Comité de Conciliaciones._x000a_En el mes de mayo se oficializará y publicará de acuerdo con el procedimiento para tal fin, en este orden la actividad se cumplirá con la fecha estipulada para su ejecución._x000a__x000a_Para este corte se cuenta con un avance del 25%"/>
    <n v="0.25"/>
  </r>
  <r>
    <x v="2"/>
    <m/>
    <m/>
    <m/>
    <m/>
    <m/>
    <m/>
    <s v="Cuando se cambia el Secretario del Comité, no se realiza inducción a puesto de trabajo."/>
    <s v="Incumplimiento en la ejecución de las reuniones obligatorias del Comité de Conciliación."/>
    <m/>
    <m/>
    <m/>
    <m/>
    <m/>
    <m/>
    <s v="Diseñar protocolo de entrenamiento al cargo, teniendo en cuenta el Secretario del Comité de Conciliaciones."/>
    <s v="Protocolo de entrenamiento diseñado y publicado."/>
    <s v="Director Jurídico"/>
    <d v="2020-02-03T00:00:00"/>
    <d v="2020-05-29T00:00:00"/>
    <s v="1  Formato - Protocolo Entrenamiento "/>
    <m/>
    <n v="0.25"/>
  </r>
  <r>
    <x v="2"/>
    <s v="208-DJ-Pr-08 SEGUIMIENTO A PROCESOS JUDICIALES"/>
    <s v="Dirección Jurídica "/>
    <s v="Director Jurídico"/>
    <s v="Manipulación de información judicial o administrativa para el favorecimiento de terceros"/>
    <s v="El recurso humano que hace parte del Proceso de Prevención del Daño Antijurídico debe reunir características de idoneidad profesional y personal que permitan su mejor desempeño y el logro de los objetivos del Proceso. Cuando estas características no se presentan, se puede incurrir en los riesgos de una inadecuada defensa judicial de la Entidad o la posibilidad de favorecimiento a terceros, en detrimento de los intereses de la misma."/>
    <s v="Corrupción"/>
    <s v="Presencia de Soborno o Cohecho por parte de un tercero."/>
    <s v="1. Pérdida, daño, perjuicio, o detrimento patrimonial para la entidad._x000a_2. Afectación del buen nombre y reconocimiento de la entidad."/>
    <s v="Rara vez"/>
    <s v="Catastrófico"/>
    <s v="Alto"/>
    <s v="Moderado"/>
    <s v="Alto"/>
    <s v="COMPARTIR "/>
    <s v="Realizar reuniones mensuales entre el Abogado Apoderado y el apoyo a la Supervisión, para verificar que las actuaciones se encuentren actualizadas en Siproj."/>
    <s v="Actas de Reunión de seguimiento a contrato."/>
    <s v="Director Jurídico - Apoyo a la Supervisión"/>
    <d v="2020-02-03T00:00:00"/>
    <d v="2020-12-31T00:00:00"/>
    <s v="Numero de actas de reuniones de seguimiento a contratos / 11 actas de reuniones programadas"/>
    <s v="Para el seguimiento con corte a 30 de abril 2020, se han realizado las reuniones programas para tal fin, ejecutándose 1 reunión al mes: la reunión del mes de marzo fue realizada el 05/03/2020 y la de abril el 22/04/2020 de manera virtual. Se continua con la programación mensual de las reuniones. Se adjunta evidencia de las reuniones realizadas._x000a_Teniendo en cuenta que son 11 reuniones programas en el año, ya se ha cumplido con 2 para un porcentaje de cumplimiento del 25%"/>
    <n v="0.25"/>
  </r>
  <r>
    <x v="2"/>
    <m/>
    <m/>
    <m/>
    <m/>
    <m/>
    <m/>
    <s v="Manipulación de Informes."/>
    <s v="1. Mala toma de decisiones._x000a_2. Pérdida de credibilidad."/>
    <m/>
    <m/>
    <m/>
    <m/>
    <m/>
    <m/>
    <s v="El apoyo a la Supervisión realiza reuniones mensuales con el Abogado Apoderado para verificar que las actuaciones se encuentren actualizadas en Siproj."/>
    <s v="Actas de Reunión de seguimiento a contrato."/>
    <s v="Director Jurídico - Apoyo a la Supervisión"/>
    <d v="2020-02-03T00:00:00"/>
    <d v="2020-12-31T00:00:00"/>
    <s v="Numero de actas de reuniones de seguimiento a contratos / 11 actas de reuniones programadas"/>
    <m/>
    <n v="0.25"/>
  </r>
  <r>
    <x v="3"/>
    <s v="Procedimiento Reubicación Definitiva"/>
    <s v="Dirección de Reasentamientos Humanos"/>
    <s v="Director(a) de Reasentamientos Humanos"/>
    <s v="Inapropiado manejo de los archivos físicos de la Dirección de Reasentamientos"/>
    <s v="Malas practicas en el manejo de los expedientes"/>
    <s v="Operación"/>
    <s v="Sustracción indebida y/o alteración de documentos de los expedientes por desconocimiento de los procedimientos de la dirección"/>
    <s v="Perdida de la información y trazabilidad en los procesos._x000a_Afectación en la toma de decisiones."/>
    <s v="Casi Seguro"/>
    <s v="Menor"/>
    <s v="Alto"/>
    <s v="Fuerte"/>
    <s v="Insignificante"/>
    <s v="Compartir"/>
    <s v="Actualizar cinco procedimientos del proceso de Reasentamientos Humanos estableciendo claramente los responsables y puntos de control para el correcto uso de los expedientes. "/>
    <s v="Cinco Procedimientos del proceso de la Dirección de Reasentamientos Humanos actualizados y socializados"/>
    <s v="Director de Reasentamientos"/>
    <d v="2020-02-01T00:00:00"/>
    <d v="2020-12-31T00:00:00"/>
    <s v="(# de procedimientos actualizados / 5 procedimientos)*100"/>
    <s v="Se realizó reunión el dia 22 de enero para iniciar la gestión de modificación del procedimiento de Reubicación Definitiva, pero aún no se ha realizado la modificación. Y no se ha iniciado la modificación de los otros procedimientos. Correo electrónico del 16-04-2020. Adicionalmente, Se realizó la modificación del formato REAS-Ft-103 FORMATO PARA PRESTAMO Y DEVOLUCIÓN DE EXPEDIENTES. Correo enviado el 22-04-2020. _x000a_Avance: 6%"/>
    <n v="0.06"/>
  </r>
  <r>
    <x v="3"/>
    <m/>
    <m/>
    <m/>
    <m/>
    <m/>
    <m/>
    <s v=" Falta de transferencia oportuna de los documentos generados para la actualización del expediente."/>
    <s v="Perdida de la información y trazabilidad en los procesos._x000a_Afectación en la toma de decisiones que recae en la misionalidad del proceso._x000a_"/>
    <m/>
    <m/>
    <m/>
    <m/>
    <m/>
    <m/>
    <s v="Equipo del proceso &quot;Reasentamientos Humanos&quot; socializado."/>
    <s v="Listado de asistencia, registro fotográfico y presentación de socialización."/>
    <s v="Director de Reasentamientos"/>
    <d v="2020-02-01T00:00:00"/>
    <d v="2020-12-31T00:00:00"/>
    <s v="(Socializaciones realizadas / 1 socialización programada)*100"/>
    <s v="Todavía no se registran avances en esta acción._x000a__x000a_Avance: 0%"/>
    <n v="0"/>
  </r>
  <r>
    <x v="3"/>
    <s v="Procedimiento Reubicación Definitiva"/>
    <s v="Dirección de Reasentamientos Humanos"/>
    <s v="Director(a) de Reasentamientos Humanos"/>
    <s v="Inconsistencia en la información presentada en el Sistema de Información Geográfica."/>
    <s v="Reporte erróneo y a destiempo de la información de las familias del programa"/>
    <s v="Operación"/>
    <s v="Desconocimiento de los procedimientos de la Dirección "/>
    <s v="Perdida de la información y trazabilidad en los procesos._x000a_Afectación en la toma de decisiones._x000a_"/>
    <s v="Casi Seguro"/>
    <s v="Menor"/>
    <s v="Alto"/>
    <s v="Fuerte"/>
    <s v="Insignificante"/>
    <s v="Compartir"/>
    <s v="Verificar mensualmente la información de 5 expedientes activos aperturados desde el 01 de enero de 2018, contrastada contra el sistema de información geográfica para su actualización en los casos que aplique."/>
    <s v="Evidencias de la Información del expediente actualizada en el GIS"/>
    <s v="Director de Reasentamientos"/>
    <d v="2020-02-01T00:00:00"/>
    <d v="2020-12-31T00:00:00"/>
    <s v="( # expedientes verificados / 55 expedientes programados ) *100"/>
    <s v="Se realizó la revisión de 15 expedientes los cuales se encuentran actualizados en el GIS_x000a_2018-CP19-16530, 2018-CP19-16728, 2018-CP19-16330, 2018-CP19-16429, 2018-CP19-16878, 2018-CP19-16282, 2018-CP19-16501, 2018-CP19-16499, 2018-CP19-16485, 2018-CP19-16404, 2018-CP19-16383, 2018-CP19-16322, 2018-CP19-16318, 2018-CP19-16327, 2018-CP19-16556. Se evidencia el informe generado del GIS._x000a__x000a_Avance 27%"/>
    <n v="0.27"/>
  </r>
  <r>
    <x v="3"/>
    <m/>
    <m/>
    <m/>
    <m/>
    <m/>
    <m/>
    <m/>
    <m/>
    <m/>
    <m/>
    <m/>
    <m/>
    <m/>
    <m/>
    <s v="Optimizar instructivo 208-REAS-In-06 INSTRUCTIVO DE CARGUE Y ACTUALIZ DE INF DE LOS PROCESOS REAS EN GIS Vr1 Estableciendo puntos de control para su aplicación efectiva"/>
    <s v="Instructivo modificado"/>
    <s v="Director de Reasentamientos"/>
    <d v="2020-06-01T00:00:00"/>
    <d v="2020-12-31T00:00:00"/>
    <s v="Un instructivo modificado"/>
    <s v="No se ha realizado la modificación del instructivo. _x000a__x000a_La Acción inicia en junio de 2020."/>
    <n v="0"/>
  </r>
  <r>
    <x v="3"/>
    <m/>
    <m/>
    <m/>
    <m/>
    <m/>
    <m/>
    <s v="Alta rotación de personal que no facilita el adecuado manejo de la herramienta disponible por curva de aprendizaje."/>
    <s v="Inoportunidad en la actualización del Sistema de Información Geográfica."/>
    <m/>
    <m/>
    <m/>
    <m/>
    <m/>
    <m/>
    <s v="Dos mesas de trabajo en las que se aborde el diseño de un esquema de entrenamiento para el desarrollo efectivo de las obligaciones de los contratistas y funcionarios de la Dirección."/>
    <s v="Dos actas de mesa de trabajo"/>
    <s v="Director de Reasentamientos"/>
    <d v="2020-02-01T00:00:00"/>
    <d v="2020-12-31T00:00:00"/>
    <s v="(# de mesas de trabajo desarrolladas/ 2 mesas de trabajo programadas)*100"/>
    <s v="Dadas las circunstancias laborales que actualmente se presentan en Colombia, no se han podido realizado mesas de trabajo. _x000a__x000a_Avance: 0%"/>
    <n v="0"/>
  </r>
  <r>
    <x v="3"/>
    <s v="Procedimiento Reubicación Definitiva"/>
    <s v="Dirección de Reasentamientos Humanos"/>
    <s v="Director(a) de Reasentamientos Humanos"/>
    <s v="Retraso en la aplicación efectiva de los programas de la Dirección de Reasentamientos."/>
    <s v="Persistencia en la situación de los beneficiarios que origina la vinculación al programa de reasentamientos en periodos superiores a 3 años."/>
    <s v="Operación"/>
    <s v="Falta de corresponsabilidad de los hogares en cuanto al cumplimiento de los requisitos legales previstos para su reubicación y búsqueda de su alternativa habitacional definitiva."/>
    <s v="Imposibilidad para acceder a una solución habitacional definitiva."/>
    <s v="Casi Seguro"/>
    <s v="Menor"/>
    <s v="Alto"/>
    <s v="Fuerte"/>
    <s v="Insignificante"/>
    <s v="Compartir"/>
    <s v="Verificar mensualmente la información de 5 expedientes activos aperturados desde el 01 de enero de 2017 en el Sistema de Información Geográfica verificando el cumplimiento de los requisitos legales por parte de las familias para seleccionar su alternativa habitacional, en caso que se requiera se debe generar formato de requerimiento al equipo de trabajo para realizar la subsanación"/>
    <s v="Reporte de los procesos consultados en el GIS y en caso de que se requiera requerimientos."/>
    <s v="Director de Reasentamientos"/>
    <d v="2020-02-01T00:00:00"/>
    <d v="2020-12-31T00:00:00"/>
    <s v="( # procesos verificados / 55 procesos programados ) *100"/>
    <s v="Se realizó la verificación de 15 expedientes de los cuales todos tienen selección de vivienda._x000a_2017-Q03-14938,  2017-04-14930, 2017-04-14932, 2017-Q23-14943, 2017-19-14969, 2017-19-14967, 2017-19-14965, 2017-19-14963, 2017-Q09-14972, 2017-19-14959, 2017-19-14968, 2017-19-14964, 2017-19-14952, 2017-19-14958, 2017-19-14955._x000a_Se anexa base de selección de vivienda e imágenes del GIS._x000a__x000a_Avance: 27%"/>
    <n v="0.27"/>
  </r>
  <r>
    <x v="3"/>
    <s v="Procedimiento relocalización transitoria"/>
    <s v="Dirección de Reasentamientos Humanos"/>
    <s v="Director(a) de Reasentamientos Humanos"/>
    <s v="Dar y/o recibir retribución alguna considerando que los tramites al interior de la entidad son gratuitos"/>
    <s v="Aceptar y/o proponer algún tipo de retribución, a cambio de la gestión de un trámite específico al interior de la entidad."/>
    <s v="Corrupción"/>
    <s v="Desconocimiento de los beneficiarios de la gratuidad de los procesos."/>
    <s v="Pagar por lo que es gratuito"/>
    <s v="Rara vez"/>
    <s v="Mayor"/>
    <s v="Alto"/>
    <s v="Fuerte"/>
    <s v="Alto"/>
    <s v="Compartir"/>
    <s v="Mediante la inclusión de un párrafo visible en los formatos de la dirección, donde se señale la gratuidad de los trámites y servicios prestados por la CVP e indicando los canales de denuncia."/>
    <s v="Modificación y socialización de los formatos con la inclusión de la información "/>
    <s v="Director de Reasentamientos"/>
    <d v="2020-02-01T00:00:00"/>
    <d v="2020-12-31T00:00:00"/>
    <s v="Formatos modificados"/>
    <s v="Todavía no se registran avances en esta acción ._x000a__x000a_Avance: 0%"/>
    <n v="0"/>
  </r>
  <r>
    <x v="4"/>
    <s v="Estructuración de Proyectos Subsidio Distrital Mejoramiento de Vivienda_x000a__x000a_"/>
    <s v="Dirección de Mejoramiento de Vivienda_x000a__x000a_"/>
    <s v="Director de Mejoramiento de Vivienda_x000a__x000a_"/>
    <s v="Reproceso en la estructuración de subsidios de mejoramiento de vivienda"/>
    <s v="Presentar un hogar estructurado ante la SDHT, que no cumpla la normatividad establecida para la postulación al subsidio de mejoramiento de vivienda"/>
    <s v="Operación"/>
    <s v="Sistemas de información externos desactualizados."/>
    <s v="Devoluciones de proyectos estructurados por parte de la SDHT"/>
    <s v="Improbable"/>
    <s v="Insignificante"/>
    <s v="Bajo"/>
    <s v="Fuerte "/>
    <s v="Bajo"/>
    <s v="ACEPTAR"/>
    <s v="Ajustar el procedimiento 208-MV-Pr-06 ESTRUCTURACIÓN PROYECTOS SUBSIDIO DISTRITAL MV, donde se incluya una actividad que defina la solicitud de las bases de datos actualizadas a las diferentes entidades que suministran información para el desarrollo del proceso."/>
    <s v="Procedimiento 208-MV-Pr-06 ajustado"/>
    <s v="Director de Mejoramiento de Vivienda"/>
    <d v="2020-01-01T00:00:00"/>
    <d v="2020-12-31T00:00:00"/>
    <s v="Un Procedimiento ajustado y socializado"/>
    <s v="El día 21 de febrero, la Dirección de Mejoramiento de Vivienda, solicito mediante memorando 2020IE2994 la modificación del procedimiento 208-MV-Pr-06 Estructuración de Proyectos Subsidio Distrital Mejoramiento de Vivienda, donde se realiza la incorporación de la actividad de envío de oficios a las diferentes entidades, de las que se requiere información para el desarrollo del proceso, solicitando las bases de datos actualizadas para realizar los cruces de información._x000a__x000a_Para el presente corte, la actividad registra un avance del 50%. "/>
    <n v="0.5"/>
  </r>
  <r>
    <x v="4"/>
    <m/>
    <m/>
    <m/>
    <m/>
    <m/>
    <m/>
    <s v="Desconocimiento de los procedimientos y lineamientos normativos para ejecutar los procesos de la Dirección."/>
    <s v="Reprocesos internos"/>
    <m/>
    <m/>
    <m/>
    <m/>
    <m/>
    <m/>
    <s v="Envío de oficios a las diferentes entidades distritales, de las que se requiere información para el desarrollo del proceso, solicitando las bases de datos actualizadas para realizar los cruces de información"/>
    <s v="Oficios enviados"/>
    <s v="Director de Mejoramiento de Vivienda"/>
    <d v="2020-01-01T00:00:00"/>
    <d v="2020-12-31T00:00:00"/>
    <s v="Oficios Enviados "/>
    <s v="Los oficios de solicitud de información a las diferentes entidades, no se han remitido aún, toda vez que la Secretaria Distrital del Habitat no ha realizado la priorizacion de los territorios para la vigencia 2020, con el fin de continuar con el proceso de asistencia técnica para el proceso de estructuracion de subsidios de mejoramiento de vivienda en la modalidad de habitabilidad."/>
    <n v="0"/>
  </r>
  <r>
    <x v="4"/>
    <s v="Estructuración de Proyectos Subsidio Distrital Mejoramiento de Vivienda_x000a_"/>
    <s v="Dirección de Mejoramiento de Vivienda_x000a__x000a_"/>
    <s v="Director de Mejoramiento de Vivienda_x000a__x000a_"/>
    <s v="Realizar cobros a los beneficiarios por los servicios prestados"/>
    <s v="Que los funcionarios realicen cobros de dinero a beneficiarios, con el fin de favorecerlos durante el proceso de estructuración del subsidio"/>
    <s v="Corrupción "/>
    <s v="Intereses de terceros, contratistas y/o funcionarios en realizar cobros por el servicio prestado a la comunidad"/>
    <s v="Investigaciones por entes de control."/>
    <s v="Rara vez"/>
    <s v="Catastrófico "/>
    <s v="Alto"/>
    <s v="Fuerte "/>
    <s v="Alto"/>
    <s v="Compartir"/>
    <s v="Realizar campañas institucionales de prevención de la corrupción, a los funcionarios y/o contratistas de la Dirección en el que se resalte la necesidad de socializar a la comunidad frente a la gratuidad de los servicios que presta la CVP."/>
    <s v="Evidencias de campañas realizadas"/>
    <s v="Director de Mejoramiento de Vivienda"/>
    <d v="2020-01-01T00:00:00"/>
    <d v="2020-12-31T00:00:00"/>
    <s v="Campañas Anticorrupción socializadas"/>
    <s v="La Secretaria Distrital del Habitat no ha realizado aún la priorizacion de los territorios para la vigencia 2020, con el fin de poder continuar con la asistencia técnica para el proceso de estructuracion de subsidios de mejoramiento de vivienda en la modalidad de habitabilidad. Adicionalmente, se debe tener en cuenta las Disposiciones normativas emitidas por el Presidente de la República, mediante Decreto 417 del 17 de marzo de 2020, en el que se declara el Estado de Emergencia Económica, Social y Ecológica en todo el territorio Nacional, y las disposiciones contenidas en el Decreto nacional 457 del 22 de marzo mediante el cual se ordena el aislamiento preventivo obligatorio de todas las personas habitantes de la República de Colombia a partir del 25 de marzo hasta el 13 de abril de 2020, medida que fue ampliada el día 6 de marzo por la Presidencia de la República, hasta las 11:59 p.m. del 26 de marzo del 2020, se precisa que, esta medida nuevamente se amplió hasta mayo 11 de 2020 a las 11:59 p.m. según el Decreto 593 de 2020, debido a la emergencia sanitaria causada por el Coronavirus Covid-19. Por lo antes descrino no se ha podido dar inicio al proceso en campo, así como las campañas institucionales de prevención de la corrupción, a los funcionarios y/o contratistas de la Dirección en el que se resalte la necesidad de socializar a la comunidad frente a la gratuidad de los servicios que presta la CVP."/>
    <n v="0"/>
  </r>
  <r>
    <x v="4"/>
    <m/>
    <m/>
    <m/>
    <m/>
    <m/>
    <m/>
    <s v="Desconocimiento de la gratuidad de los servicios prestados por la Dirección, por parte de la comunidad"/>
    <s v="Reclamos o denuncias por parte de la ciudadanía."/>
    <m/>
    <m/>
    <m/>
    <m/>
    <m/>
    <m/>
    <m/>
    <m/>
    <m/>
    <m/>
    <m/>
    <m/>
    <m/>
    <n v="0"/>
  </r>
  <r>
    <x v="4"/>
    <s v="Asistencia técnica para la obtención de licencias de construcción y/o actos de reconocimiento"/>
    <s v="Director de Mejoramiento de Vivienda"/>
    <s v="Dirección de Mejoramiento de Vivienda"/>
    <s v="Cobro por adelantar el proceso de asistencia técnica para el tramite de licencias de construcción y/o actos de reconocimiento ante curadurías urbanas."/>
    <s v="Que los funcionarios realicen cobros a los beneficiarios, por la inclusión del predio en el proceso de asistencia técnica para el tramite de la licencia de construcción y/o acto de reconocimiento"/>
    <s v="Corrupción"/>
    <s v="Intereses de terceros, contratistas y/o funcionarios por percibir recursos escudados en el servicio gratuito que presta la entidad."/>
    <s v="Investigaciones por entes de control._x000a_"/>
    <s v="Rara vez"/>
    <s v="Catastrófico "/>
    <s v="Alto"/>
    <s v="Fuerte "/>
    <s v="Alto"/>
    <s v="Compartir"/>
    <s v="Realizar campañas institucionales de prevención de la corrupción, a los funcionarios y/o contratistas de la Dirección en el que se resalte la necesidad de socializar a la comunidad frente a la gratuidad de los servicios que presta la CVP."/>
    <s v="Evidencias de campañas realizadas"/>
    <s v="Director de Mejoramiento de Vivienda"/>
    <d v="2020-01-01T00:00:00"/>
    <d v="2020-12-31T00:00:00"/>
    <s v="Campañas de prevención de la corrupción realizadas / 3 campañas programadas"/>
    <s v="La Dirección de mejoramiento de vivienda ha venido adelantando la re estructuración de los procesos realizados por asistencia técnica, debido en parte a lo anunciado en el Decreto 2106 de 2019, donde se eliminó la función de las curadurías para adelantar el trámite de reconocimiento de viviendas de interés social en barrios legalizados urbanísticamente, lo que no ha permitido el inicio de proyectos nuevos al interior del proceso. Adicionalmente, teniendo en cuenta las disposiciones normativas emitidas por el Presidente de la Republica, mediante Decreto 417 del 17 de marzo de 2020 en el que se declara el Estado de Emergencia, Social, Económica en todo el territorio Nacional, y las disposiciones contenidas en el Decreto nacional 457 del 22 de marzo mediante el cual se ordena el aislamiento preventivo obligatorio de todas las personas habitantes de la Republica de Colombia a partir del 25 de marzo hasta el 13 de abril de 2020, medida que fue ampliada el día 06 de marzo hasta el 26 de marzo; ampliada una vez más hasta el 11 de mayo por la Presidencia de la Republica, debido a la emergencia sanitaria causada por el Coronavirus COVID – 19. Por lo anteriormente mencionado, no se han podido iniciar campañas institucionales de prevención de la corrupción, a los funcionarios y/o contratistas de la Dirección en el que se resalte la necesidad de socializar a la comunidad frente a la gratuidad de los servicios que presta la CVP."/>
    <n v="0"/>
  </r>
  <r>
    <x v="4"/>
    <m/>
    <m/>
    <m/>
    <m/>
    <m/>
    <m/>
    <s v="Desconocimiento de la gratuidad de los servicios prestados por la Dirección, por parte de la comunidad."/>
    <s v="Reclamos o denuncias por parte de la ciudadanía."/>
    <m/>
    <m/>
    <m/>
    <m/>
    <m/>
    <m/>
    <s v="Realizar campañas institucionales de prevención de la corrupción, a los funcionarios y/o contratistas de la Dirección en el que se resalte la necesidad de socializar a la comunidad frente a la gratuidad de los servicios que presta la CVP."/>
    <s v="Evidencias de campañas realizadas"/>
    <m/>
    <m/>
    <m/>
    <m/>
    <m/>
    <n v="0"/>
  </r>
  <r>
    <x v="5"/>
    <s v="208-MB-Pr-02 Procedimiento de estudios de  previabilidad"/>
    <s v="Mejoramiento de Barrios "/>
    <s v="Director de Mejoramiento de Barrios "/>
    <s v="Baja ejecución presupuestal de los recursos del Proyecto de Inversión 208 Mejoramiento de Barrios"/>
    <s v="Baja ejecución presupuestal de los recursos en el tipo de gasto Infraestructura del Proyecto de Inversión 208 Mejoramiento de Barrios, que genera la constitución de volúmenes en reservas presupuestales, y en ocasiones, la conformación de saldos en pasivos exigibles, y por efecto, el castigo de las apropiaciones disponibles en cada vigencia."/>
    <s v="Financiero"/>
    <s v="Extensión del tiempo requerido en el compromiso de los recursos disponibles en cada vigencia, por el tipo de gasto de Infraestructura"/>
    <s v="Conformación de reservas presupuestales en cada vigencia, de los recursos del tipo de gasto Infraestructura"/>
    <s v="Probable"/>
    <s v="Moderado"/>
    <s v="Alto"/>
    <s v="Moderado"/>
    <s v="Moderado"/>
    <s v="Compartir"/>
    <s v="Desarrollar un &quot;plan de contingencia&quot; con el objetivo de comprometer los recursos del tipo de gasto de Infraestructura, durante los primeros 5 meses de la vigencia 2020"/>
    <s v="Seguimiento al Plan de contingencia&quot; con el objetivo de comprometer los recursos del tipo de gasto de Infraestructura, durante los primeros 5 meses de la vigencia 2020"/>
    <s v="Director de Mejoramiento de Barrios "/>
    <d v="2020-01-29T00:00:00"/>
    <d v="2020-05-29T00:00:00"/>
    <s v="Un plan de contingencia con seguimiento"/>
    <s v="Según el indicador y con la fecha de finalización actual de la acción, el avance se representa en un 75% (ccorespondiente a 3 seguimientos realizados de 4 programados) para el producto &quot; Un Plan de contigencia con seguimiento&quot;. Sobre los avances, se identifican 3 seguimientos realizados a la planificación de la inversión por el tipo de gasto de infraestructura, y se encuentran soportados en actas y/o registros de reunión:_x000a_1. Registro de reunión del 5 de marzo de 2020_x000a_2. Acta de reunión del 12 de marzo de 2020_x000a_3. Acta de reunión del 2 de abril de 2020_x000a__x000a_La Dirección de Mejoramiento de Barrios, proyectó el plan de contingencia representando la gestión realizada sobre los recursos de infraestructura disponibles hasta el 31 de mayo de 2020, debido al cierre del rubro presupuestal del plan de desarrollo vigente, previo al período de armonización al nuevo plan de desarrollo distrital. _x000a__x000a_Debido al riesgo de salud pública presente en el país (COVD -19), el modelo y la capacidad operacional de la Dirección, se encuentra afectada de manera directa, limitando la continuidad de la actuación en los territorios y presentando mayores tiempos en los trámites de la comunicación, procesos y procedimientos internos. _x000a__x000a_En el seguimiento realizado al 2 de abril 2020, se identificó la reprogramación de las acciones y estrategias en el plan de contingencia, y el análisis de las afectaciones presentes en cada riesgo, estratégico, financiero y operativo. Como soporte se identifican 2 documentos en excel del plan de contingencia inicial y el reprogramado a la fecha._x000a__x000a_Al 31 de abril 2020, la DMB considera la necesidad de plantear un Nuevo plan de contingencia para ser ejecutado durante el segundo semestre de la vigencia, una vez se desarrolle la armonización al nuevo plan de desarrollo distrital. Por consiguiente se solicitará modificación de la actividad antes de su fecha de finalización para la posterior aprobación en el próximo comité de MIPG  que sea convocado en la Entidad."/>
    <n v="0.75"/>
  </r>
  <r>
    <x v="5"/>
    <m/>
    <m/>
    <m/>
    <m/>
    <m/>
    <m/>
    <s v="Baja eficiencia en el giro de los recursos  por el tipo de gasto Infraestructura, conformados en  reservas presupuestales, que se constituyen en saldos de pasivos exigibles"/>
    <s v="Castigo del  presupuesto asignado por cada vigencia en el Proyecto de Inversión 208."/>
    <m/>
    <m/>
    <m/>
    <m/>
    <m/>
    <m/>
    <s v="Documentar  en el procedimiento de supervisión de contratos una actividad referente a ejercer el seguimiento y control a la ejecución y giro de las reservas presupuestales, hasta los saldos conformados en  pasivos exigibles con una periodicidad mensual, fortaleciendo la actividad ya creada de seguimiento y control contractual"/>
    <s v="Procedimiento 208-MB-Pr-05 SUPERVISIÓN DE CONTRATOS en la versión 8_x000a__x000a_Registros de Reunión con la socialización y sensibilización "/>
    <s v="Director de Mejoramiento de Barrios "/>
    <d v="2020-01-01T00:00:00"/>
    <d v="2020-12-31T00:00:00"/>
    <s v="Procedimiento 208-MB-Pr-05 SUPERVISIÓN DE CONTRATOS actualizado, socializado y sensibilizado "/>
    <s v="_x000a_A continuación se registran las siguientes observacones:  Se logrará iniciar el desarrollo de la presente actividad,  una vez se encuentre conformado el equipo de trabajo de la Dirección de Mejoramiento de Barrios en la administración actual._x000a__x000a_El documentar en el procedimiento de supervisión de contratos una actividad referente a ejercer el seguimiento y control a la ejecución y giro de las reservas presupuestales, hasta los saldos conformados en  pasivos exigibles con una periodicidad mensual, fortaleciendo la actividad ya creada de seguimiento y control contractual, presentará un avance en la publicación del procedimiento, la socialización  y sensibilización durante el segundo semestre de la vigencia._x000a__x000a_La presente actividad, según el indicador presenta un avance del 0%. _x000a_"/>
    <n v="0"/>
  </r>
  <r>
    <x v="5"/>
    <s v="208-MB-Pr-05 Procedimiento Supervisión de Contratos"/>
    <s v="Mejoramiento de Barrios "/>
    <s v="Director de Mejoramiento de Barrios "/>
    <s v="Afectaciones en los tiempos establecidos y en la calidad de los productos y servicios suministrados externamente "/>
    <s v="Debido a que los productos y servicios son proporcionados directamente a la población identificada a beneficiar, por proveedores externos en nombre de la organización, además, debido a que, en la ejecución de  las intervenciones de infraestructura en espacio público, se presentan factores externos limitantes, en ocasiones, se identifican retrasos e incumplimientos que afectan los tiempos establecidos y los niveles de la calidad exigidos"/>
    <s v="Operación"/>
    <s v="Retrasos por causas  imputables  al contratista en la ejecución del plazo contractual  para la entrega de productos o entregas misionales. _x000a_"/>
    <s v="Procesos administrativos sancionatorios por presuntos incumplimientos en los productos y servicios programados a beneficiar una población objetivo"/>
    <s v="Casi Seguro"/>
    <s v="Moderado"/>
    <s v="Extremo"/>
    <s v="Moderado"/>
    <s v="Alto"/>
    <s v="REDUCIR"/>
    <s v=" Socialización y sensibilización a los equipos de trabajo de la DMB y a los contratistas de obra, consultoría e interventoría, referente al punto de control ejercido desde el procedimiento de supervisión de contratos  como  inicio de procesos sancionatorios por presuntos incumplimientos"/>
    <s v="Registros y/o actas de reunión con la socialización y sensibilización realizadas"/>
    <s v="Director de Mejoramiento de Barrios "/>
    <d v="2020-03-02T00:00:00"/>
    <d v="2020-12-31T00:00:00"/>
    <s v="Socialización y sensibilización efectuada"/>
    <s v="Las presentes actividades se encuentran enfocadas a la importancia de socializar y sensibilizar con el equipo de trabajo de la DMB y con los contratistas de consultoría, obra e interventoría el procedimiento de &quot;supervisión de contratos&quot;._x000a__x000a_Debido al riesgo de salud pública presente en el país (COVD -19), el modelo y la capacidad operacional de la Dirección, se encuentran afectados de manera directa, limitando la continuidad de la actuación en los territorios y presentando mayores tiempos en los trámites de la comunicación, procesos y procedimientos internos.  Además se encuentran suspendidos los contratos de obra e interventoría vigentes, como medida correctiva implementada ante la emergencia presente._x000a__x000a_Una vez el equipo de trabajo de la Dirección de mejoramiento de barrios se encuentre conformado en su totalidad por cada componente de planeación, administrativo, financiero, jurídico, técnico, SST-MA y social, se iniciará a desarrollar un plan de capacitaciones que incluye la programación del cumplimiento de cada una de las tres actividades relacionadas con socializar y sensibilizar  los siguientes temas :  _x000a_-la implementación de los puntos de control durante la supervisión de productos y servicios que son suministrados de manera externa,_x000a_-la implementación de la metodología para el registro de un &quot;Plan de inspección y control ejercido en las modificaciones de los diseños durante la construcción de las obras,_x000a_-y  en la implementación eficiente de los comités de seguimiento y control semanal, y del debido registro de las visitas de Inspección &quot;In Situ&quot; en la ejecución de las obras entre la interventoría, el constructor o consultor y la supervisión de la DMB._x000a__x000a_La presente actividad, según el indicador presenta un avance del 0%. "/>
    <n v="0"/>
  </r>
  <r>
    <x v="5"/>
    <m/>
    <m/>
    <m/>
    <m/>
    <m/>
    <m/>
    <s v="Factores externos que limitan la ejecución del plazo contractual  para la entrega de productos o entregas misionales.  "/>
    <s v="Mayores tiempos requeridos en las entregas misionales  y valores adicionales en la ejecución de los productos y servicios programados a la comunidad."/>
    <m/>
    <m/>
    <m/>
    <m/>
    <m/>
    <m/>
    <s v="Socializar y Sensibilizar a los equipos de trabajo de la DMB y los contratistas de obra e interventoría en la implementación de la metodología para el registro de un &quot;Plan de inspección y control ejercido en las modificaciones de los diseños durante la construcción de las obras&quot;"/>
    <s v="Registros y/o actas de reunión con la socialización y sensibilización realizadas"/>
    <s v="Director de Mejoramiento de Barrios "/>
    <d v="2020-03-02T00:00:00"/>
    <d v="2020-12-31T00:00:00"/>
    <s v="Socialización y sensibilización efectuada"/>
    <m/>
    <n v="0"/>
  </r>
  <r>
    <x v="5"/>
    <m/>
    <m/>
    <m/>
    <m/>
    <m/>
    <m/>
    <s v="Incumplimiento de las obligaciones contractuales en calidad del producto y especificaciones técnicas, SST-MA y sociales.  "/>
    <s v=" - Productos No Conformes y/o Obras inconclusas._x000a_ - El no cumplimiento de las metas cuantificadas por cada vigencia."/>
    <m/>
    <m/>
    <m/>
    <m/>
    <m/>
    <m/>
    <s v="Socializar y sensibilizar al equipo de trabajo de la DMB y a los contratistas de obra e interventoría en la implementación eficiente de los comités de seguimiento y control semanal, y del debido registro de las visitas de Inspección &quot;In Situ&quot; en la ejecución de las obras entre la interventoría, el constructor y la supervisión de la DMB"/>
    <s v="Registros y/o actas de reunión con la socialización y sensibilización realizadas"/>
    <s v="Director de Mejoramiento de Barrios "/>
    <d v="2020-03-02T00:00:00"/>
    <d v="2020-12-31T00:00:00"/>
    <s v="Socialización y sensibilización efectuada"/>
    <m/>
    <n v="0"/>
  </r>
  <r>
    <x v="5"/>
    <s v="208-MB-Pr-02 Procedimiento de estudios de  previabilidad"/>
    <s v="Mejoramiento de Barrios "/>
    <s v="Director de Mejoramiento de Barrios "/>
    <s v="Afectación en la programación de las magnitudes de las metas en cada vigencia, con los recursos disponibles de Infraestructura en el Proyecto de Inversión 208 Mejoramiento de Barrios"/>
    <s v="La afectación en la programación de las magnitudes de las metas del Proyecto de Inversión, se presenta debido a las limitaciones que se identifican en la pertinencia y oportunidad de la definición de mecanismos de actuación, durante las articulaciones y gestiones interinstitucionales con las partes interesadas del sector (SDP,SDA, IDU, DADEP, EMPRESAS PÚBLICAS, IDPAC, CATASTRO, entre otras), y por consiguiente, la extensión del tiempo requerido en la  planeación de las intervenciones de infraestructura espacio público a programar, por la falta de obtención de la conveniencia favorable legal, reglamentaria, y normativa en los estudios de previabilidad."/>
    <s v="Estratégico "/>
    <s v="La obtención de las respuestas a las consultas realizadas a las partes interesadas fuera de los tiempos establecidos, que limitan el desarrollo de los estudios de previabilidad."/>
    <s v="Mayores tiempos requeridos en el desarrollo de los estudios de previabilidad, por cada una de las oportunidades de intervenciones de infraestructura en espacio público identificadas "/>
    <s v="Probable"/>
    <s v="Moderado"/>
    <s v="Alto"/>
    <s v="Moderado"/>
    <s v="Moderado"/>
    <s v="REDUCIR"/>
    <s v="Establecer e implementar que durante el desarrollo del procedimiento 208-MB-Pr-02 ESTUDIOS DE PREVIABILIDAD, se realicen de reuniones de seguimiento y control por parte de la Dirección de Mejoramiento de Barrios con una periodicidad quincenal"/>
    <s v="Actualización del Procedimiento 208-MB-Pr-02 ESTUDIOS DE PREVIABILIDAD, en la versión 7._x000a_"/>
    <s v="Director de Mejoramiento de Barrios "/>
    <d v="2020-02-10T00:00:00"/>
    <d v="2020-03-31T00:00:00"/>
    <s v="Procedimiento 208-MB-Pr-02 Estudios de Previabilidad actualizado y socializado"/>
    <s v="Frente al riesgo estratégico &quot;Afectación en la programación de las magnitudes de las metas en cada vigencia, con los recursos disponibles de Infraestructura en el Proyecto de Inversión 208 Mejoramiento de Barrios&quot; se realiza la siguiente observación: Del presupuesto disponible para el primer semestre de la vigencia fiscal, se realizó la suspensión del valor de 2044 millones, según circular No. 01 de 2020, emitida por la SDH,  los cuales van hacer ejecutados en el segundo semestre (CDPS emitidos). Se cedieron los recursos por valor de 1500 millones para la atención de la emergencia del Covid 19, según circular No. 007 de 2020 emitida por DDP. Dichas acciones fueron efecutadas como correctivas frente a la situación actual._x000a__x000a_En cuanto a las actividades formuladas por el riesgo, según el indicador el avance es igual a 0; y por consiguiente sustentamos que, debido a la transición administrativa de la gerencia y direccionamiento del proyecto de inversión 208 mejoramiento de barrios, se requirió de una gestión más fuerte en la emisión de reportes de cierres de acciones, de estados del presupuesto, de los planes de seguimiento y control vigentes, de actas de entrega y recepción del cargo de gerencia pública en la Dirección._x000a__x000a_No obstante, al corte de cierre del presente seguimiento, se identifica un avance inicial en la actualización del procedimiento de &quot;Estudios de Previabilidad&quot; en la versión 7, y en la proyección inicial de un Instructivo &quot;Desarrollo de la comunicación, gestión y coordinación interinstitucional efectiva con las partes interesadas del sector&quot;, el cual se logrará publicar en la carpeta de calidad durante los mes de mayo y junio de 2020._x000a__x000a_La contingencia del &quot;riesgo de salud&quot; en el país (COVID-19),  ha generado efectos sobre el normal funcionamiento de los procesos y procedimientos, afectando de manera directa el normal funcionamiento y la operación de la Dirección.  Una vez se logre contar con todo el equipo de trabajo contratado, se desarrollará la socialización y sensibilización del procedimiento actualizado y del instructivo implementado._x000a__x000a_En el seguimiento realizado, se puede identificar que las fechas de finalización proyectadas, representaron un período muy corto para el logro de las actividades concertadas, sin prever el cambio de gestión pública que se presentaría durante la vigencia 2020, y los tiempos que se necesitarían para establecer la nueva administración. "/>
    <n v="0"/>
  </r>
  <r>
    <x v="5"/>
    <m/>
    <m/>
    <m/>
    <m/>
    <m/>
    <m/>
    <s v="La comunicación inefectiva en la coordinación interinstitucional, durante la planeación de las  de intervenciones de infraestructura en espacio público identificadas "/>
    <s v="Falencias en las articulaciones y gestiones interinstitucionales adelantadas con las partes interesadas del sector"/>
    <m/>
    <m/>
    <m/>
    <m/>
    <m/>
    <m/>
    <s v="Proyectar y publicar en el Sistema Integrado de Gestión - SIG, un instructivo definido como &quot;Desarrollo de la comunicación, gestión y coordinación interinstitucional efectiva con las partes interesadas del sector&quot;"/>
    <s v="Instructivo &quot;Desarrollo de la comunicación, gestión y coordinación interinstitucional efectiva con las partes interesadas del sector&quot; implementado._x000a__x000a_Registros y/o actas de reunión con la socialización y sensibilización realizadas"/>
    <s v="Director de Mejoramiento de Barrios "/>
    <d v="2020-02-10T00:00:00"/>
    <d v="2020-03-31T00:00:00"/>
    <s v="Un instructivo implementado, socializado y sensibilizado"/>
    <m/>
    <n v="0"/>
  </r>
  <r>
    <x v="5"/>
    <m/>
    <m/>
    <m/>
    <m/>
    <m/>
    <m/>
    <s v="La falta de definición de mecanismos de actuación con las partes interesadas del sector, en la obtención de la conveniencia legal, reglamentaria y normativa, de programar cada una de las intervenciones de infraestructura en espacio público identificadas   "/>
    <s v="La conveniencia no favorable legal, reglamentaria y normativa de programar las  intervenciones en espacio público identificadas, que presentan afectaciones con la posibilidad de corregir y actualizar "/>
    <m/>
    <m/>
    <m/>
    <m/>
    <m/>
    <m/>
    <s v="Solicitar a la cabeza del sector (SDHT), la convocatoria a las instancias de coordinación que permitan gestionar las necesidades de definición de mecanismos de actuación para lograr la priorización de las intervenciones en espacio público a escala barrial."/>
    <s v="Comunicado escrito dirigido a la SDHT"/>
    <s v="Director de Mejoramiento de Barrios "/>
    <d v="2020-05-31T00:00:00"/>
    <d v="2020-07-31T00:00:00"/>
    <s v="Una comunicación oficial dirigida a la SDHT"/>
    <s v="Esta actividad según el indicador formulado, presenta un avance para obtener el producto final. La Dirección de Mejoramiento de Barrios,  dirigió el comunicado con CORDIS No.2020EE3127 del día  11 de marzo 2020, con el asunto &quot;Solicitud priorización de la zona de intervención para continuar con la planeación de los recursos de inversión disponibles en 2020&quot;, a la Subdirección de Mejoramiento de Barrios de la Secretaría Distrital del Häbitat._x000a__x000a_Desde la última semana de marzo de 2020, se han desarrollado de manera conjunta entre la cabeza del sector y la entidad ejecutora, las instancias definidas como mesas estructurantes del &quot;Plan Terrazas&quot;, con el fin de obtener la documentación de la política a implementar."/>
    <n v="0.33"/>
  </r>
  <r>
    <x v="5"/>
    <s v="208-MB-Pr-05 Procedimiento Supervisión de Contratos"/>
    <s v="Mejoramiento de Barrios "/>
    <s v="Director de Mejoramiento de Barrios "/>
    <s v="Favorecimiento a terceros"/>
    <s v="Favorecimiento a contratistas de obra, interventoría y/o terceros por parte de los supervisores de la Caja de la Vivienda Popular mediante la sustentación indebida de  modificaciones contractuales solicitadas."/>
    <s v="Corrupción"/>
    <s v="Manipulación de la ejecución de los  proyectos de infraestructura suministrados externamente"/>
    <s v="Desvío de recursos del Distrito para aprovechamiento de intereses propios o de terceros involucrados en el favorecimiento"/>
    <s v="Improbable"/>
    <s v="Mayor"/>
    <s v="Alto"/>
    <s v="Fuerte "/>
    <s v="Alto"/>
    <s v="Compartir"/>
    <s v="Socializar y Sensibilizar a los equipos de trabajo de la DMB, en las actividades y formatos establecidos desde ejercer una supervisión eficiente sobre los productos y servicios que son suministrado de manera externa por contratistas de consultoría, obra e interventoría"/>
    <s v="Registros y/o actas de reunión con la socialización y sensibilización realizada"/>
    <s v="Director de Mejoramiento de Barrios "/>
    <d v="2020-03-03T00:00:00"/>
    <d v="2020-12-31T00:00:00"/>
    <s v="Socialización y sensibilización efectuada"/>
    <s v="Una vez el equipo de trabajo de la Dirección de mejoramiento de barrios se encuentre conformado en su totalidad por cada componente de planeación, administrativo, financiero, jurídico, técnico, SST-MA y social, se iniciará a desarrollar un plan de capacitaciones que incluye la programación del cumplimiento de cada una de las tres actividades relacionadas con socializar y sensibilizar  los siguientes temas :  _x000a_-Actividades y formatos establecidos en el procedimiento de Supervisión de contratos y en el ejercicio de un supervisión eficiente,_x000a_-y  en la implementación del formato &quot;Informes de Supervisión&quot;  establecido desde la Dirección de Gestión Corporativa y CID, en el ejercicio del seguimiento y control contractual de los contratos vigentes._x000a__x000a_Debido al riesgo de salud pública presente en el país (COVD -19), el modelo y la capacidad operacional de la Dirección, se encuentra afectada de manera directa, limitando la continuidad de la actuación en los territorios y presentando mayores tiempos en los trámites de la comunicación, procesos y procedimientos internos.  Además se encuentran suspendidos los contratos de obra e interventoría vigentes, como medida correctiva implementada ante la emergencia presente._x000a__x000a_En el seguimiento realizado, se puede identificar que una de las fechas de finalización proyectadas, representaron un período muy corto para el logro de las actividades concertadas, sin prever el cambio de gestión pública que se presentaría durante la vigencia 2020, y los tiempos que se necesitarían para establecer la nueva administración. _x000a__x000a_En las actividades formuladas por el riesgo de corrupción, se identifica un avance según el indicador del 0%."/>
    <n v="0"/>
  </r>
  <r>
    <x v="5"/>
    <m/>
    <m/>
    <m/>
    <m/>
    <m/>
    <m/>
    <s v="Emisión de falsos conceptos técnicos para favorecer indebidamente intereses de terceros."/>
    <s v="Sobrecostos generados en las obras por modificaciones contractuales  sustentadas de manera indebida."/>
    <m/>
    <m/>
    <m/>
    <m/>
    <m/>
    <m/>
    <s v="Socializar y Sensibilizar a los equipos de trabajo de la DMB en el debido registro del formato establecido desde el proceso de adquisición de bienes y servicios, referenciado como &quot; Supervisión de Contratos&quot; desde el seguimiento a la obligaciones y alcances contractuales de los contratos de obra, consultoría e interventoría"/>
    <s v="Registros y/o actas de reunión con la socialización y sensibilización realizada"/>
    <s v="Director de Mejoramiento de Barrios "/>
    <d v="2020-03-03T00:00:00"/>
    <d v="2020-03-30T00:00:00"/>
    <s v="Socialización y sensibilización efectuada"/>
    <m/>
    <n v="0"/>
  </r>
  <r>
    <x v="6"/>
    <s v="Titulación por mecanismo de cesión a título gratuito "/>
    <s v="Dirección de Urbanizaciones y Titulación"/>
    <s v="Director(a) de Urbanizaciones y Titulación"/>
    <s v="Demora en el trámite de titulación por reproceso de los componentes  social, técnico y jurídico y validación con FONVIVIENDA"/>
    <s v="Proyección tardía de las resoluciones para titular por reproceso en tramites desde la creación del expediente, debido a insuficiencia de los documentos necesarios para dar continuidad al proceso técnico y poder obtener el avalúo del predio"/>
    <s v="Operación"/>
    <s v="Falta de  revisión y análisis de la información suministrada en cada uno de los componentes en los avalúos,  visitas a los barrios por la parte social, viabilidades jurídicas "/>
    <s v="Reprocesos de la información,  Incumplimientos de las metas presupuestadas, revocatoria de actos administrativos que generan costos adicionales y pérdida de credibilidad."/>
    <s v="Casi Seguro"/>
    <s v="Menor"/>
    <s v="Alto"/>
    <s v="Fuerte"/>
    <s v="Bajo"/>
    <s v="EVITAR"/>
    <s v="Establecer una línea base de los tiempos  que los expedientes duran en cada componente y por funcionario para identificar criterios de oportunidad en el proceso. "/>
    <s v="Línea base de definición de criterios de oportunidad."/>
    <s v="DIRECTOR DE URBANIZACIONES Y TITULACION"/>
    <d v="2020-01-01T00:00:00"/>
    <d v="2020-12-31T00:00:00"/>
    <s v="Una línea base de oportunidad de expedientes  definida."/>
    <s v="Para el periodo de enero a abril de 2020 mediante la definiciòn de la lìnea base  bajo la  herramienta SIMA, se establecieron  tiempos que dura cada expedientes en cada componente para un consolidado de 4.184 trazas definidas asì:  asignaciòn componente jurìdico 1.285, componente social 655, componente tècnico 738, ficha financiera 53, Fonvivienda 73, archivos definitivos 930, archivos provisional 244 y titulado 206,   de los cuales   a 103 predios se logrò la titulaciòn. "/>
    <n v="1"/>
  </r>
  <r>
    <x v="6"/>
    <m/>
    <m/>
    <m/>
    <m/>
    <m/>
    <m/>
    <s v="Para el inicio del proceso de titulación se requiere de documentación mínima por parte de los usuarios y esta no se cumple en su totalidad por los responsables. "/>
    <s v="Demora en la continuidad en el componente técnico"/>
    <m/>
    <m/>
    <m/>
    <m/>
    <m/>
    <m/>
    <s v="Definición de criterios de oportunidad para las acciones del proceso."/>
    <s v="Línea base de definición de criterios de oportunidad."/>
    <s v="DIRECTOR DE URBANIZACIONES Y TITULACION"/>
    <d v="2020-01-01T00:00:00"/>
    <d v="2020-12-31T00:00:00"/>
    <s v="Base de Criterios de oportunidad definidos."/>
    <s v="Para el periodo de enero a abril han sido titulados 103 predios, una vez revisados por cada uno de los componentes los criterios  para poder emitir la resoluciòn.y los tiempos contemplados en la lìnea base."/>
    <n v="0.33"/>
  </r>
  <r>
    <x v="6"/>
    <s v="Procedimiento estructuración proyectos de vivienda"/>
    <s v="Dirección de Urbanizaciones y Titulación"/>
    <s v="Director(a) de Urbanizaciones y Titulación"/>
    <s v="Incumplimiento al desarrollo de las acciones de mejora propuestas en el plan de mejoramiento  resultante de los hallazgos detectados por la Contraloría de Bogotá D.C. de Bogotá sobre Bienes Inmuebles"/>
    <s v="Ejecución extemporánea y/o inconsistente de las acciones diseñadas asociadas a los hallazgos detectados por la Contraloría de Bogotá D.C. a cargo de la Dirección de Urbanizaciones y Titulación."/>
    <s v="Operación"/>
    <s v="Desconocimiento o demora en los términos para el cierre de las acciones del Plan de Mejoramiento."/>
    <s v="Sanciones, multas o procesos disciplinarios, fiscales o penales, para el Representante Legal  y/o servidores públicos. Generación de nuevos hallazgos por parte del Ente de Control."/>
    <s v="Probable"/>
    <s v="Moderado"/>
    <s v="Alto"/>
    <s v="Fuerte"/>
    <s v="Bajo"/>
    <s v="Compartir"/>
    <s v="Desarrollo de mesas de trabajo bimestral con el equipo para hacer seguimiento a los compromisos establecidos en el Plan de Mejoramiento de  Contraloría de Bogotá D.C.  a cargo de la DUT."/>
    <s v="Acta de desarrollo de seis  mesas de trabajo"/>
    <s v="DIRECTOR DE URBANIZACIONES Y TITULACION"/>
    <d v="2020-01-01T00:00:00"/>
    <d v="2020-12-31T00:00:00"/>
    <s v="Mesas de trabajo para seguimiento al plan de mejoramiento desarrolladas / Seis mesas programadas"/>
    <s v="Durante el periìodo de enero a abril de 2020 se desarrollaron 2  mesas de trabajo  con el equipo de Inventario de Bienes Inmuebles de DUT y la Direcciòn de Reasentamientos  efectuadas  el 14 de enero y el 6 de marzo de 2020, la cual reposa en el Formato còdugo 208-PLA-Ft-54 en el serv.CV-11/AMVELEZ/calidad2020/abril2020"/>
    <n v="0.33"/>
  </r>
  <r>
    <x v="6"/>
    <s v="Procedimiento estructuración proyectos de vivienda"/>
    <s v="Dirección de Urbanizaciones y Titulación"/>
    <s v="Director(a) de Urbanizaciones y Titulación"/>
    <s v="Dilatar el tramite de un expediente  para obtener beneficio propio en cualquier etapa y/o actividad del proceso de titulación"/>
    <s v="Demora voluntaria en la entrega de un expediente para posterior a esto solicitar alguna prebenda por la gestión relacionada con el mismo. "/>
    <s v="Corrupción"/>
    <s v="Ausencia de alarmas relacionadas con las demoras en las diferentes etapas del proceso de titulación"/>
    <s v="Demoras voluntarias de la gestión con los expedientes. "/>
    <s v="Probable"/>
    <s v="Catastrófico"/>
    <s v="Extremo"/>
    <s v="Fuerte"/>
    <s v="Extremo"/>
    <s v="REDUCIR"/>
    <s v="Establecer las causas de las demoras para evidenciar que estas se deben a situaciones normales del proceso o identificar intereses en las demoras evidenciadas a fin de establecer acciones que eviten el posible riego de corrupción. "/>
    <s v="Alertas que se reportan en la plataforma SIMA"/>
    <s v="DIRECTOR DE URBANIZACIONES Y TITULACION"/>
    <d v="2020-01-01T00:00:00"/>
    <d v="2020-12-31T00:00:00"/>
    <s v="Numero de alarmas por demoras analizadas / Alarmas por demoras totales."/>
    <s v="Con la herramienta bajo la plataforma SIMA que integra y controla los tiempos del expediente en cada componente mediante los reportes diarios de alertas de tiempo se determinò en el periòdo de enero a abril 2020 que  quedaron pendientes de titular predios  por las siguientes causas: : 76 por realizar avalùos, 102 por creaciòn de expedientes, 216 por revisiòn solicitudes de cesiòn por predio, 279 por cotejar informaciòn con FONVIVIENDA, 491 por elaborar viabilidad tècnica, 210 por elaborar viabilidad jurìdica, 89 por publicar en prensa, 102 por elaborar resolucipon de transferencia de dominio y cesiòn a tìtulo gratuito, 102 por notificar resoluciòn y 102 por registrar la resoluciòn ante la ORIP. Estas demoras atienden a situaciones normales del proceso de titulaciòn, como consecuciòn de la informaciòn y efectuar procesos demorados en cada uno de los componentes."/>
    <n v="0.33"/>
  </r>
  <r>
    <x v="7"/>
    <s v="Gestión del Servicio al Ciudadano"/>
    <s v="Dirección de Gestión Corporativa y CID"/>
    <s v="Director(a) de Gestión Corporativa y CID"/>
    <s v="Inadecuada orientación a la ciudadanía sobre los trámites y servicios que ofrece la entidad y la no utilización de un lenguaje claro e incluyente"/>
    <s v="La desinformación genera reprocesos y perdida de credibilidad, por ello entregar información errada y la no utilización de un lenguaje claro e incluyente por parte del personal del proceso de Servicio al Ciudadano sobre los trámites y servicios ofrecidos por la entidad, originan un mal direccionamiento a la ciudadanía."/>
    <s v="Operación"/>
    <s v="Información entregada por los programas misionales esta desactualizada, incompleta o es poco clara."/>
    <s v="Desinformación y desorientación el ciudadano sobre los tramites y servicios que ofrece la CVP."/>
    <s v="Casi Seguro"/>
    <s v="Insignificante"/>
    <s v="Alto"/>
    <s v="Moderado"/>
    <s v="Alto"/>
    <s v="Compartir"/>
    <s v="Actualizar el procedimiento de Gestión del Servicio al Ciudadano, en donde se incluya una actividad que establezca el procedimiento de solicitar a las dependencias o áreas de la CVP, el suministro de información actualizada de los tramites y servicios que han sido modificados."/>
    <s v="208-SC-Pr-06 GESTIÓN DEL SERVICIO AL CIUDADANO"/>
    <s v="Director de Gestión Corporativa y CID"/>
    <d v="2020-02-01T00:00:00"/>
    <d v="2020-06-30T00:00:00"/>
    <s v="Un procedimiento actualizado"/>
    <s v="_x000a_La actualización del procedimiento 208-SC-Pr-06 GESTION DE SERVICIO AL CIUDADANO, que incluya la actividad de solicitar a las áreas pertinentes, la información de modificación de trámites y servicios, se llevará a caboa mas tardar en el mes de Junio de 2020. _x000a__x000a_Con corte al primer cuatrimestre se tiene una ejecución del 0%"/>
    <n v="0"/>
  </r>
  <r>
    <x v="7"/>
    <m/>
    <m/>
    <m/>
    <m/>
    <m/>
    <m/>
    <s v="Desconocimiento o no aplicación del lenguaje claro e incluyente por parte del personal del proceso de Servicio al Ciudadano."/>
    <s v="Dificultad de los ciudadanos el ejercer el efectivo goce de sus derechos y acceso a la información clara y transparente, que imposibilita la realización efectiva y oportuna de sus tramites y servicios ante la CVP."/>
    <m/>
    <m/>
    <m/>
    <m/>
    <m/>
    <m/>
    <s v="Ejecutar una estrategia sobre Lenguaje Claro e Incluyente, impartido a los servidores públicos del proceso de Servicio al Ciudadano, en el cual se sensibilice, evalué y realice informe de los resultados de la misma."/>
    <s v="Quejas recibidas relacionadas con la no utilización de lenguaje claro e incluyente"/>
    <s v="Director de Gestión Corporativa y CID"/>
    <d v="2020-02-01T00:00:00"/>
    <d v="2020-12-31T00:00:00"/>
    <s v="Una estrategia frente al lenguaje claro e incluyente implementada"/>
    <s v="En la gestión del riesgo, el avance, es la definición de la estrategia de Lenguaje Claro de sensibilización del personal del proceso de Servicio al Ciudadano, para que se ofrezca a los ciudadanos, información en lenguaje sencillo y comprensible, de conformidad con el formato de registro de reunión del 29-04-2020. En dicha reunión se definieron los componentes de la estrategia. Se aclara que el producto final de la actividad de control, estrategia de Lenguaje Claro, se entregará en un informe de implementación de la misma con corte a 31-12-2020, teniendo en cuenta que la misma se desarrollará a lo largo de la vigencia 2020. También se agrega que, como parte de la estrategia, se impartió la primera jornada de sensibilización el 29-04-2020. _x000a__x000a_Con respecto al soporte de la actividad (Quejas recibidas relacionadas con la no utilización de lenguaje claro e incluyente), como lo recomendó la Oficina Asesora de Planeación, se validará este campo para el próximo corte. _x000a__x000a_Con corte al primer cuatrimestre se tiene una ejecución del 16,6%"/>
    <n v="0.16600000000000001"/>
  </r>
  <r>
    <x v="7"/>
    <s v="Gestión del Servicio al Ciudadano"/>
    <s v="Dirección de Gestión Corporativa y CID"/>
    <s v="Director(a) de Gestión Corporativa y CID"/>
    <s v="Cobros indebidos por la realización de  trámites y servicios ante la CVP por parte de contratistas o funcionarios que pertenecen a la entidad."/>
    <s v="Posibilidad de que funcionarios o contratistas realicen cobros indebidos para realizar trámites o acceder a un servicio ante la Caja de la Vivienda Popular a los ciudadanos o usuarios de la entidad. "/>
    <s v="Corrupción"/>
    <s v="El ciudadano desconoce que los trámites y servicios de la CVP son gratuitos y que no se requieren intermediarios"/>
    <s v="Entregar dineros a intermediarios para la realización de sus tramites y servicios ante la CVP"/>
    <s v="Posible"/>
    <s v="Mayor"/>
    <s v="Extremo"/>
    <s v="Moderado"/>
    <s v="Alto"/>
    <s v="REDUCIR"/>
    <s v="Crear un Instructivo en donde se defina el diseño y desarrollo de la estrategia de divulgación a nivel interno y externo sobre la Gratuidad de los Tramites y Servicios que presta la CVP."/>
    <s v="Instructivo que se cree"/>
    <s v="Director de Gestión Corporativa y CID"/>
    <d v="2020-05-01T00:00:00"/>
    <d v="2020-12-31T00:00:00"/>
    <s v="Un instructivo Desarrollado"/>
    <s v="Durante la presente periodo no se tenia programada la actividad de control."/>
    <n v="0"/>
  </r>
  <r>
    <x v="7"/>
    <m/>
    <m/>
    <m/>
    <m/>
    <m/>
    <m/>
    <s v="Los funcionarios o contratistas desconocen las consecuencias disciplinarias o legales que acarrean el cobro indebido a la ciudadanía"/>
    <s v="Acciones judiciales en contra de la entidad."/>
    <m/>
    <m/>
    <m/>
    <m/>
    <m/>
    <m/>
    <s v="Crear un Instructivo en donde se defina el diseño y desarrollo de la estrategia de divulgación a nivel interno y externo sobre la Gratuidad de los Tramites y Servicios que presta la CVP."/>
    <s v="Instructivo que se cree"/>
    <s v="Director de Gestión Corporativa y CID"/>
    <d v="2020-05-01T00:00:00"/>
    <d v="2020-12-31T00:00:00"/>
    <s v="Un instructivo Desarrollado"/>
    <s v="Durante la presente periodo no se tenia programada la actividad de control."/>
    <n v="0"/>
  </r>
  <r>
    <x v="8"/>
    <s v="208-SADM-Pr-15 ADMINISTRACIÓN Y CONTROL DE BIENES MUEBLES, CONSUMO E INTANGIBLES"/>
    <s v="Subdirección Administrativa"/>
    <s v="Subdirector(a) Administrativa"/>
    <s v="Pérdida por daño o hurto de los bienes de la entidad "/>
    <s v="La Custodia y movimiento de bienes sin las medidas de seguridad y/o conservación, sumada a la Ausencia de apropiación del uso y cuidado de los bienes por parte de los funcionarios y contratistas, causa pérdida de los bienes de la entidad por daño o hurto."/>
    <s v="Operación"/>
    <s v="Ausencia de apropiación del uso y cuidado de los bienes por parte de los funcionarios y contratistas"/>
    <s v="Detrimento patrimonial de recursos públicos"/>
    <s v="Posible"/>
    <s v="Menor"/>
    <s v="Moderado"/>
    <s v="Moderado"/>
    <s v="Moderado"/>
    <s v="ACEPTAR"/>
    <s v="Elaborar un Manual de uso, cuidado e información, sobre el procedimiento de los bienes asignados  a los funcionarios y/o contratistas de la CVP."/>
    <s v="Manual de uso de bienes muebles"/>
    <s v="SUBDIRECTOR ADMINISTRATIVO"/>
    <d v="2020-03-01T00:00:00"/>
    <d v="2020-05-31T00:00:00"/>
    <s v="Un Manual de uso de Bienes Muebles"/>
    <s v="Esta acción se vió  afectada debido al aislamiento preventivo obligatorio, se esta adelantando el documento borrador para crear el Manual de uso, se debe reprogramar la fecha de finalización para el 30 de Junio de 2020."/>
    <n v="0.33"/>
  </r>
  <r>
    <x v="8"/>
    <m/>
    <m/>
    <m/>
    <m/>
    <m/>
    <m/>
    <s v="Registro de movimientos de los elementos  sin la autorización requerida"/>
    <s v="Perdida o daño de los bienes inmuebles"/>
    <m/>
    <m/>
    <m/>
    <m/>
    <m/>
    <m/>
    <s v="Se identifique claramente los recursos asignados a cada funcionario y el estado actual de los mismos"/>
    <s v="Acta de Inspecciones aleatorias a las diferentes dependencias de la CVP,_x000a_Lista de chequeo"/>
    <s v="SUBDIRECTOR ADMINISTRATIVO"/>
    <d v="2020-02-01T00:00:00"/>
    <d v="2020-11-30T00:00:00"/>
    <s v="Actas de inspecciones aleatorias desarrolladas / Actas de 3 inspecciones aleatorias programadas"/>
    <s v="Esta acción esta en proceso y se vió afectada por el aislamiento obligatorio por el COVID-19, no se pudo realizar inspecciones."/>
    <n v="0.33"/>
  </r>
  <r>
    <x v="8"/>
    <s v="PROCESO ADQUISICIÓN DE BIENES Y SERVICIOS"/>
    <s v="Subdirección Administrativa"/>
    <s v="Subdirector(a) Administrativa"/>
    <s v="Orientación en las etapas contractuales direccionadas  para favorecer a un tercero"/>
    <s v="Realizar ofrecimiento/recepción de sobornos o beneficios de algún otro tipo para favorecer intereses particulares."/>
    <s v="Corrupción"/>
    <s v="Desconocimiento por parte de los funcionarios y contratistas de las normas y/o procedimientos adquisición de bienes y servicios que inciden en la realización de las funciones y actividades "/>
    <s v="Resultados nefastos del funcionamiento administrativo de la entidad"/>
    <s v="Posible"/>
    <s v="Catastrófico"/>
    <s v="Extremo"/>
    <s v="Fuerte "/>
    <s v="Extremo"/>
    <s v="REDUCIR"/>
    <s v="Realizar jornada de sensibilización a los funcionarios del proceso de contratación de la Subdirección Administrativa  y evaluar los resultados de aprendizaje "/>
    <s v="evaluaciones de jornadas de sensibilización "/>
    <s v="SUBDIRECTOR ADMINISTRATIVO"/>
    <d v="2020-03-01T00:00:00"/>
    <d v="2020-06-30T00:00:00"/>
    <s v="Una evaluación de jornadas de sensibilización desarrollada"/>
    <s v="Esta acción se vió afectada debido al aislamiento preventivo obligatorio, se debe revisar  y analizar la jornada de sensibilización virtual o presencial para cumplir con la fecha de finalización.  "/>
    <n v="0.33"/>
  </r>
  <r>
    <x v="9"/>
    <s v="208-PLA-Pr-20 ELAB, EJEC, CONTROL Y SEGUIM AL PAGI - PAA_x000a_208-SFIN-Pr-06 PROCEDIMIENTO OPERACIONES DE PRESUPUESTO V4_x000a_208-SFIN-Pr-07 - PROCEDIMIENTO GESTION DE PAGOS V3_x000a_208-PLA-Pr-23 PROCEDIMIENTO PAGO PASIVOS EXIGIBLES"/>
    <s v="Subdirección Financiera"/>
    <s v="Subdirector(a) Financiera"/>
    <s v="Baja ejecución del presupuesto institucional programado "/>
    <s v="Falencias en la ejecución de compromisos y giros de los recursos programados en la vigencia, afectando drásticamente en el cumplimiento de las metas y generando rezagos por encima de lo establecido por parte de la Secretaria de Hacienda Distrital."/>
    <s v="Financiero"/>
    <s v="Falta de seguimiento y control  del Plan Anual de Adquisiciones, por parte de los proyectos de inversión y gastos de funcionamiento "/>
    <s v="La no ejecución total del presupuesto"/>
    <s v="Probable"/>
    <s v="Moderado"/>
    <s v="Alto"/>
    <s v="Moderado"/>
    <s v="Moderado"/>
    <s v="Compartir"/>
    <s v="Establecer una sistema de alertas donde se informe a los ordenadores de gasto el comportamiento y la probabilidad de ejecución presupuestal de los recursos de la vigencia, reservas presupuestales y pasivos exigibles."/>
    <s v="Un (1) Sistema de alertas tempranas"/>
    <s v="Subdirector(a) Financiero(a)"/>
    <d v="2020-01-01T00:00:00"/>
    <d v="2020-12-31T00:00:00"/>
    <s v="1 (un) sistema de alertas tempranas"/>
    <s v="Para la vigencia 2020 se desarrollo un sistema de alertas tempranas donde contempla el presupuesto de la vigencia, giros, Plan Anual Mensualizado de Caja (PAC), Reservas Presupuestales y pasivos exigibles. Este sistema de alertas contiene las programaciones y ejecuciones de manera mensual y a su vez se pretende desarrollar un informe de seguimiento con frecuencia semanal. _x000a__x000a_Con corte al primer cuatrimestre se tiene una ejecución del 33%"/>
    <n v="0.33"/>
  </r>
  <r>
    <x v="9"/>
    <m/>
    <m/>
    <m/>
    <m/>
    <m/>
    <m/>
    <s v="Falta de gestión de pagos de los recursos de la vigencia y de las reservas presupuestales por parte de los ordenadores de gasto y supervisores, previo cumplimiento de las obligaciones contractuales por parte de los contratistas. "/>
    <s v="Reclamaciones por parte de los contratistas y proveedores por incumplimiento en los pagos._x000a_Castigos (reducciones) presupuestales, por constitución de reservas, sobrepasando el tope establecido por SHD._x000a_Fenecimiento de recursos generando pasivos exigibles."/>
    <m/>
    <m/>
    <m/>
    <m/>
    <m/>
    <m/>
    <s v="Obtener la información de ejecución, avance y probabilidad  presupuestal para una buena toma de decisiones."/>
    <s v="Un (1) Sistema de alertas tempranas"/>
    <s v="Subdirector(a) Financiero(a)"/>
    <d v="2020-01-01T00:00:00"/>
    <d v="2020-12-31T00:00:00"/>
    <m/>
    <m/>
    <n v="0.33"/>
  </r>
  <r>
    <x v="9"/>
    <m/>
    <m/>
    <m/>
    <m/>
    <m/>
    <m/>
    <s v="Falta de gestión en la depuración de pasivos exigibles, previo cumplimiento de las obligaciones contractuales por parte de los contratistas. "/>
    <s v="Perdida de competencia para la liquidación de los contratos_x000a_Hallazgos de tipo administrativo, disciplinario y/o fiscales por parte de los entes de control_x000a_Castigos (reducciones) presupuestales."/>
    <m/>
    <m/>
    <m/>
    <m/>
    <m/>
    <m/>
    <s v="Establecer una sistema de alertas donde se informe a los ordenadores de gasto el comportamiento y la probabilidad de ejecución presupuestal de los recursos de la vigencia, reservas presupuestales y pasivos exigibles."/>
    <s v="Un (1) Sistema de alertas tempranas"/>
    <s v="Subdirector(a) Financiero(a)"/>
    <d v="2020-01-01T00:00:00"/>
    <d v="2020-12-31T00:00:00"/>
    <m/>
    <m/>
    <n v="0.33"/>
  </r>
  <r>
    <x v="9"/>
    <m/>
    <m/>
    <m/>
    <m/>
    <m/>
    <m/>
    <s v="La no ejecución del Plan Anual Mensualizado de Caja PAC de los recursos de vigencia y de reserva presupuestal."/>
    <s v="La no disposición de recursos cuando se requieran girar los pagos._x000a_Castigos presupuestales _x000a_Hallazgos de tipo administrativo, disciplinario y/o fiscales por parte de los entes de control"/>
    <m/>
    <m/>
    <m/>
    <m/>
    <m/>
    <m/>
    <s v="Establecer una sistema de alertas donde se informe a los ordenadores de gasto el comportamiento y la probabilidad de ejecución presupuestal de los recursos de la vigencia, reservas presupuestales y pasivos exigibles."/>
    <s v="Un (1) Sistema de alertas tempranas"/>
    <s v="Subdirector(a) Financiero(a)"/>
    <d v="2020-01-01T00:00:00"/>
    <d v="2020-12-31T00:00:00"/>
    <m/>
    <m/>
    <n v="0.33"/>
  </r>
  <r>
    <x v="9"/>
    <s v="208-SFIN-Pr-10 RECONOCIMIENTO, MEDICIÓN POSTERIOR Y REVELACIÓN DE LOS HECHOS ECONÓMICOS"/>
    <s v="Subdirección Financiera"/>
    <s v="Subdirector(a) Financiera"/>
    <s v=" Emisión de Estados financieros sobre o subestimados"/>
    <s v=" Generación de información financiera sin las características fundamentales de relevancia y representación fiel establecidas en el Régimen de Contabilidad Pública"/>
    <s v="Financiero"/>
    <s v="Los procesos generadores de información financiera no remiten los reportes o información establecida en los procedimientos o lo hacen de manera no oportuna o de manera inexacta."/>
    <s v="La información disponible para los usuarios no refleja la realidad económica de la Entidad lo que puede influir en diferentes decisiones."/>
    <s v="Casi Seguro"/>
    <s v="Menor"/>
    <s v="Alto"/>
    <s v="Moderado"/>
    <s v="Bajo"/>
    <s v="Compartir"/>
    <s v="Revisar selectivamente de manera mensual los hechos económicos reconocidos en el sistema de información de gestión contable."/>
    <s v="Procedimiento 208-SFIN-Pr-10 RECONOCIMIENTO, MEDICIÓN POSTERIOR Y REVELACIÓN DE LOS HECHOS ECONÓMICOS actualizado "/>
    <s v="Contador(a) "/>
    <d v="2020-01-01T00:00:00"/>
    <d v="2020-12-31T00:00:00"/>
    <s v="1 (un) procedimiento actualizado"/>
    <s v="En el proceso de la revisión selectiva de los hechos economicos en el primer cuatrimestre de 2020 , se ha revisado de manera fisica y con una frecuencia mensual la información contable y financiera. De manera alterna se ha ido trabajando en la actualización del Procedimiento 208-SFIN-Pr-10 RECONOCIMIENTO, MEDICIÓN POSTERIOR Y REVELACIÓN DE LOS HECHOS ECONÓMICOS con el objetivo de afinar actividades y politicas de operación que contribuyan a la confiabilidad de la información registrada en los sistemas de información. A la fecha de 30 de abril se cuenta con una ejecución del 33% "/>
    <n v="0.33"/>
  </r>
  <r>
    <x v="9"/>
    <m/>
    <m/>
    <m/>
    <m/>
    <m/>
    <m/>
    <s v="Aplicación incorrecta de los principios de contabilidad"/>
    <s v="El proceso contable en la etapa de reconocimiento y subetapa de identificación  de hechos económicos, no cumplen con el Marco Normativo para Entidades de Gobierno lo que conlleva a hallazgos de tipo administrativo, disciplinario y/o fiscal por parte de los entes de control."/>
    <m/>
    <m/>
    <m/>
    <m/>
    <m/>
    <m/>
    <m/>
    <m/>
    <m/>
    <m/>
    <m/>
    <m/>
    <m/>
    <m/>
  </r>
  <r>
    <x v="9"/>
    <m/>
    <m/>
    <m/>
    <m/>
    <m/>
    <m/>
    <s v="Aplicación inadecuada del criterio de clasificación del hecho económico establecido en el Marco Normativo para Entidades de Gobierno."/>
    <s v="El proceso contable en la etapa de reconocimiento y subetapa de identificación  de hechos económicos, no cumplen con el Marco Normativo para Entidades de Gobierno lo que conlleva a hallazgos de tipo administrativo, disciplinario y/o fiscal por parte de los entes de control."/>
    <m/>
    <m/>
    <m/>
    <m/>
    <m/>
    <m/>
    <m/>
    <m/>
    <m/>
    <m/>
    <m/>
    <m/>
    <m/>
    <m/>
  </r>
  <r>
    <x v="9"/>
    <m/>
    <m/>
    <m/>
    <m/>
    <m/>
    <m/>
    <s v="Realización de cálculos errados o aplicación de criterios de medición posterior que no corresponden al Marco Normativo para Entidades de Gobierno."/>
    <s v="Generación de información errada y no confiable para la toma de decisiones."/>
    <m/>
    <m/>
    <m/>
    <m/>
    <m/>
    <m/>
    <m/>
    <m/>
    <m/>
    <m/>
    <m/>
    <m/>
    <m/>
    <m/>
  </r>
  <r>
    <x v="9"/>
    <s v="208 SFIN-Pr-11 OPERACIONES DE TESORERIA V3_x000a_208-SFIN-In-03 PROT. SEGURIDAD TESORERIA DE LA CVP"/>
    <s v="Subdirección Financiera"/>
    <s v="Subdirector(a) Financiera"/>
    <s v="Control inadecuado en los protocolos de seguridad de la Tesorería de la CVP"/>
    <s v="Probabilidad de fraude o practicas inadecuadas frente al acceso y custodia de títulos valores en la Caja Fuerte de la Entidad."/>
    <s v="Financiero"/>
    <s v="Falta de revisión y análisis de posibles actualizaciones al instructivo 208-SFIN-In-03 PROT. SEGURIDAD TESORERIA DE LA CVP"/>
    <s v="Realizar acciones inadecuadas con la probabilidad de cometer errores humanos y/o fraudes. "/>
    <s v="Probable"/>
    <s v="Moderado"/>
    <s v="Alto"/>
    <s v="Moderado"/>
    <s v="Moderado"/>
    <s v="Compartir"/>
    <s v="Realizar análisis, control y seguimiento a la aplicación del instructivo 208-SFIN-In-03 PROT. SEGURIDAD TESORERIA DE LA CVP, articulados con el procedimiento 208 SFIN-Pr-11 OPERACIONES DE TESORERIA V3 y la Directiva 003 de 2013"/>
    <s v="Instructivo 208-SFIN-In-03 PROT. SEGURIDAD TESORERIA DE LA CVP actualizado y articulado con la el procedimiento 208 SFIN-Pr-11 OPERACIONES DE TESORERIA V3 y la Directiva 003 de 2013"/>
    <s v="Subdirector(a) Financiero(a)"/>
    <d v="2020-01-01T00:00:00"/>
    <d v="2020-12-31T00:00:00"/>
    <s v="1 (un) instructivo actualizado"/>
    <s v="En el primer cuatrimestre de la vigencia 2020, se ha ido trabajando de manera conjunta con el equipo de Tesorería de la Entidad, en la actualización del instructivo 208-SFIN-In-03 PROT. SEGURIDAD TESORERIA DE LA CVP y articulado con el procedimiento 208 SFIN-Pr-11 OPERACIONES DE TESORERIA V3 y la Directiva 003 de 2013. _x000a__x000a_Con corte a 30 de abril de 2020 se cuenta con una ejecución del 20%"/>
    <n v="0.2"/>
  </r>
  <r>
    <x v="9"/>
    <m/>
    <m/>
    <m/>
    <m/>
    <m/>
    <m/>
    <s v="Aplicación incorrecta del instructivo 208-SFIN-In-03 PROT. SEGURIDAD TESORERIA DE LA CVP y del procedimiento 208 SFIN-Pr-11 OPERACIONES DE TESORERIA V3"/>
    <s v="Se realizan prácticas no documentadas en el instructivo y procedimiento bajo criterios personales "/>
    <m/>
    <m/>
    <m/>
    <m/>
    <m/>
    <m/>
    <m/>
    <m/>
    <m/>
    <m/>
    <m/>
    <m/>
    <m/>
    <m/>
  </r>
  <r>
    <x v="9"/>
    <m/>
    <m/>
    <m/>
    <m/>
    <m/>
    <m/>
    <s v="Desconocimiento de la Directiva 003 de 2013 "/>
    <s v="Probabilidad de perdida y/o extravío de los títulos valores afectando drásticamente las operaciones tesorales."/>
    <m/>
    <m/>
    <m/>
    <m/>
    <m/>
    <m/>
    <m/>
    <m/>
    <m/>
    <m/>
    <m/>
    <m/>
    <m/>
    <m/>
  </r>
  <r>
    <x v="9"/>
    <s v="208-SFIN-Pr-11 OPERACIONES DE TESORERÍA"/>
    <s v="Subdirección Financiera"/>
    <s v="Subdirector(a) Financiera"/>
    <s v="3. Identificación del Riesgo"/>
    <s v="Apertura y cierre de cuentas bancarias que no cuentan con los requisitos mínimos exigidos por la Secretaria de Hacienda Distrital para ser sujetos de cupo."/>
    <s v="Corrupción"/>
    <s v="Beneficiar a ciertas entidades financieras por medio de coimas o favores específicos."/>
    <s v="Apertura de cuentas que no se encuentran en ninguna zona de riesgo y limite de concentración"/>
    <s v="Rara vez"/>
    <s v="Mayor"/>
    <s v="Alto"/>
    <s v="Moderado"/>
    <s v="Alto"/>
    <s v="Compartir"/>
    <s v="Crear un procedimiento para la selección de Entidades Bancarias para la apertura y cierre de cuentas según la normatividad vigente"/>
    <s v="Creación de un procedimiento de selección de Entidades Bancarias para la apertura y cierre de cuentas."/>
    <s v="Tesorero(a)"/>
    <d v="2020-01-01T00:00:00"/>
    <d v="2020-12-31T00:00:00"/>
    <s v="1 (un) procedimiento creado_x000a__x000a_2 (dos) reportes"/>
    <s v="La Caja de la Vivienda Popular para el control y manejo de los recursos,  a la fecha tiene cuentas bancarias en 5 entidades financieras con Banco de Bogotá, BBVA, Davivienda, Bancolombia y Av Villas. Para garantizar que las rentabilidades de los recursos sean optimas,  la Secretaria de Hacienda Distrital emite unos reportes donde se establecen los rankings de cupos de inversion donde se denotan las zonas de riesgos y los limites de concentración de los recursos. Bajo esta premisa en el primer cuatrimestre se observa que 4 bancos con los que cuenta la CVP, se encuentran dentro de los 10 primeros lugares del ranking así:  Banco de Bogotá (1 Puesto), Bancolombia (4 puesto), BBVA (7 puesto), Davivienda (10 puesto), y AV Villas (13 puesto). En conclusión 4 de las 5 entidades financieras se encuentran con un puntaje superior a 80 puntos lo que garantiza la rentabilidad durante la vigencia 2020. Por otra parte se estan recopilando los actos administrativos y la normatividad vigente para la elaboración del procedimiento de apertura y cierre de cuentas bancarias.  _x000a__x000a_Con corte a 30 de abril de 2020 se cuenta con una ejecución del 33%"/>
    <n v="0.33"/>
  </r>
  <r>
    <x v="9"/>
    <m/>
    <m/>
    <m/>
    <m/>
    <m/>
    <m/>
    <s v="No se cuenta con un procedimiento donde establezca los criterios internos para la selección de la entidad bancaria, para apertura de cuentas. "/>
    <s v="Selección de la entidades bancarias sin un criterio corporativo."/>
    <m/>
    <m/>
    <m/>
    <m/>
    <m/>
    <m/>
    <s v="Crear un procedimiento para la selección de Entidades Bancarias para la apertura y cierre de cuentas según la normatividad vigente"/>
    <s v="Creación de un procedimiento de selección de Entidades Bancarias para la apertura y cierre de cuentas."/>
    <s v="Tesorero(a)"/>
    <d v="2020-01-01T00:00:00"/>
    <d v="2020-12-31T00:00:00"/>
    <m/>
    <m/>
    <n v="0.33"/>
  </r>
  <r>
    <x v="9"/>
    <m/>
    <m/>
    <m/>
    <m/>
    <m/>
    <m/>
    <s v="Desconocimiento de los reportes vigentes del ranking de cupos de inversión por parte de la Secretaria  de Hacienda Distrital"/>
    <s v="Apertura o cierre de cuentas sin analizar y verificar las zonas de riesgo y limites de concentración"/>
    <m/>
    <m/>
    <m/>
    <m/>
    <m/>
    <m/>
    <s v="Consultar dos (2) reportes del ranking de entidades financieras emitidos por la Secretaria de Hacienda Distrital  "/>
    <s v="Reporte vigente del ranking de cupos de inversión"/>
    <s v="Tesorero(a)"/>
    <d v="2020-01-01T00:00:00"/>
    <d v="2020-12-31T00:00:00"/>
    <m/>
    <m/>
    <n v="0.33"/>
  </r>
  <r>
    <x v="10"/>
    <s v="208-SADM-Pr-32 PRESERVACIÓN Y CONSERVACIÓN DOCUMENTAL"/>
    <s v="Subdirección Administrativa"/>
    <s v="Subdirector Administrativo_x000a_"/>
    <s v="Pérdida parcial o total de información  "/>
    <s v="Pérdida o alteración en los archivos de la entidad debido a la ocurrencia de desastres. "/>
    <s v="Operación"/>
    <s v="Fenómenos naturales o antropogénicos, tales como inundaciones, incendios, terremotos, asonadas, entre otros. "/>
    <s v="Pérdida de la memoria institucional. Imposibilidad de consulta de información"/>
    <s v="Probable "/>
    <s v="Moderado "/>
    <s v="Alto"/>
    <s v="Débil"/>
    <s v="Moderado "/>
    <s v="Compartir"/>
    <s v="Aplicación del Sistema Integrado de Conservación y su Programa de Emergencias y manejo de desastres "/>
    <s v="208-SADM-Ft-143 TABLERO DE CONTROL V1"/>
    <s v="SUBDIRECTOR ADMINISTRATIVO  GESTIÓN DOCUMENTAL "/>
    <d v="2020-02-01T00:00:00"/>
    <d v="2020-12-31T00:00:00"/>
    <s v="Sistema Integrado de Conservación implementado"/>
    <s v="Esta acción esta en proceso y se vió afectada por el  aislamiento preventivo obligatorio"/>
    <n v="0.33"/>
  </r>
  <r>
    <x v="10"/>
    <s v="208-SADM-Pr-31 ORGANIZACIÓN DOCUMENTAL"/>
    <s v="Subdirección Administrativa_x000a__x000a_"/>
    <s v="Subdirector Administrativo_x000a_"/>
    <s v="Incumplimiento de normativa de gestión documental "/>
    <s v="Inadecuada aplicación del proceso de gestión documental por parte de las dependencias que no tienen bajo su responsabilidad el proceso"/>
    <s v="Operación"/>
    <s v="Equipos de gestión documental que no implementan los procesos e instrumentos archivísticos dispuestos dentro del proceso de gestión documental "/>
    <s v="Dificultad en el acceso a la información _x000a_Hallazgos por archivos o expedientes que no cumplen con las disposiciones normativas externas e internas de organización documental  "/>
    <s v="Probable "/>
    <s v="Moderado "/>
    <s v="Alto"/>
    <s v="Fuerte "/>
    <s v="Moderado"/>
    <s v="EVITAR"/>
    <s v="Evaluar los resultados de aprendizaje logrado en los equipos de gestión documental de las dependencias en las jornadas semestrales de sensibilización en procesos de gestión documental "/>
    <s v="Evaluaciones de jornadas de sensibilización "/>
    <s v="SUBDIRECTOR ADMINISTRATIVO GESTIÓN DOCUMENTAL "/>
    <d v="2020-04-01T00:00:00"/>
    <d v="2020-12-31T00:00:00"/>
    <s v="% de comprensión por parte de los equipos de gestión documental , según evaluación de asistentes"/>
    <s v="Esta acción esta en proceso y se vió afectada por el aislamiento preventivo obligatorio"/>
    <n v="0.33"/>
  </r>
  <r>
    <x v="10"/>
    <s v="208-SADM-Pr-31 ORGANIZACIÓN DOCUMENTAL_x000a_208-SADM-Pr-19 CONSULTA DE DOCUMENTOS DE ARCHIVO_x000a_208-SADM-Pr-37 DISPOSICION FINAL DE DOCUMENTOS"/>
    <s v="Subdirección Administrativa_x000a__x000a_"/>
    <s v="Subdirector Administrativo_x000a_"/>
    <s v="Pérdida de documentos para favorecer intereses particulares"/>
    <s v="Acciones que conlleven la pérdida de documentos o expedientes con fines de lucro o beneficios recibidos de parte de terceros, a través de la mala aplicación u omisión de los instrumentos archivísticos y de control definidos por la Entidad.    "/>
    <s v="Corrupción "/>
    <s v="Intereses particulares para desaparecer o sustraer documentos específicos._x000a_"/>
    <s v="Indagaciones e investigaciones derivadas de la pérdida o fuga de información, finalizando con sanciones de tipo administrativo, penal y disciplinario por parte de los entes de control."/>
    <s v="Rara Vez "/>
    <s v="Catastrófico"/>
    <s v="Alto"/>
    <s v="Fuerte"/>
    <s v="Alto"/>
    <s v="Compartir"/>
    <s v="Expedición de Circular interna con lineamientos para la elaboración y actualización de los inventarios documentales en los archivos de gestión. "/>
    <s v="Circular interna "/>
    <s v="SUBDIRECTOR ADMINISTRATIVO GESTIÓN DOCUMENTAL "/>
    <d v="2020-02-01T00:00:00"/>
    <d v="2020-04-30T00:00:00"/>
    <s v="Una (1) Circular"/>
    <s v="Se realizó borrador del documento el cual se  debe verificar por la Subdirección , esta acción se  vió afectada por el  aislamiento preventivo obligatorio, se reprograma su fecha de finalización para el 30 de Junio de 2020."/>
    <n v="0.33"/>
  </r>
  <r>
    <x v="10"/>
    <m/>
    <m/>
    <m/>
    <m/>
    <m/>
    <m/>
    <s v="Desconocimiento frente a la responsabilidad del manejo documental por parte del personal de los archivos de gestión"/>
    <s v="Desorden en los archivos y pérdida de documentos "/>
    <m/>
    <m/>
    <m/>
    <m/>
    <m/>
    <m/>
    <s v="1 jornada de sensibilización  para el personal que labora en los archivos de gestión, con el fin de dar a conocer las implicaciones legales que conlleva el manejo documental la cual será evaluada para verificar la interiorización de los conocimientos. "/>
    <s v="Evaluaciones de la sensibilización "/>
    <s v="SUBDIRECTOR ADMINISTRATIVO  GESTIÓN DOCUMENTAL "/>
    <d v="2020-03-01T00:00:00"/>
    <d v="2020-12-31T00:00:00"/>
    <s v="Una (1) Jornada de sensibilización realizada"/>
    <s v="Esta acción esta en proceso y se vió afectada por el aislamiento preventivo obligatorio"/>
    <n v="0.33"/>
  </r>
  <r>
    <x v="11"/>
    <s v="208-SADM-Pr-27 CAPACITACIÓN DE SERVIDORES_x000a_208-SADM-Pr-22 SEGURIDAD Y SALUD OCUPACIONAL_x000a_208-SADM-Pr-01 BENEFICIOS A LOS EMPLEADOS_x000a_"/>
    <s v="Subdirección Administrativa_x000a__x000a_"/>
    <s v="Subdirector Administrativo_x000a_"/>
    <s v="Plan Estratégico de Talento Humano   no establecido  de conformidad con el Decreto 612 de 2018"/>
    <s v="No realizar los diagnósticos requeridos para la formulación del Plan Estratégico de Talento Humano oportunamente  o no formular el Plan propiamente dicho con la debida oportunidad o los reprocesos en la aprobación del mismo,  retrasos en la ejecución de actividades del Plan Estratégico de Talento Humano."/>
    <s v="Estratégico "/>
    <s v="No realizar los diagnósticos  y anteproyecto del Plan Estratégico de Talento Humano con la debida antelación para cumplir con los tiempos establecidos."/>
    <s v="Retrasos en la ejecución de actividades del Plan Estratégico de Constitución de reservas presupuestales o pérdida de recursos."/>
    <s v="Posible"/>
    <s v="Menor"/>
    <s v="Moderado"/>
    <s v="Moderado"/>
    <s v="Moderado"/>
    <s v="REDUCIR"/>
    <s v="Programar dos mesas de trabajo con los lideres de los procesos ( Agosto y Noviembre), para la elaboración del anteproyecto de los diagnósticos e implementarlos en la formulación del Plan estratégico de talento Humano 2021"/>
    <s v="Formulación del anteproyecto para el PETH"/>
    <s v="SUBDIRECTOR ADMINISTRATIVO GESTIÓN TALENTO HUMANO"/>
    <d v="2020-08-01T00:00:00"/>
    <d v="2020-12-31T00:00:00"/>
    <s v="Un (1) plan de capacitación  con actividad incluida de seguimiento"/>
    <s v="Esta actividad inicia en el mes de Agosto de 2020."/>
    <n v="0"/>
  </r>
  <r>
    <x v="11"/>
    <m/>
    <m/>
    <m/>
    <m/>
    <m/>
    <m/>
    <s v="Debilidad en la socialización y divulgación del Plan Estratégico de Talento Humano"/>
    <s v="Percepción negativa por parte de los funcionarios frente a la gestión del talento humano de la Entidad"/>
    <m/>
    <m/>
    <m/>
    <m/>
    <m/>
    <m/>
    <m/>
    <m/>
    <m/>
    <m/>
    <m/>
    <m/>
    <m/>
    <n v="0"/>
  </r>
  <r>
    <x v="11"/>
    <s v="208-SADM-Pr-13 VINCULACIÓN Y DESVINCULACIÓN DE SERVIDORES PÚBLICOS"/>
    <s v="Subdirección Administrativa"/>
    <s v="Subdirector Administrativo_x000a_"/>
    <s v="Vinculación de personal sin el cumplimiento de los requisitos"/>
    <s v="Violación de régimen legal o constitucional de inhabilidades e incompatibilidades por parte de servidor público y en razón de su cargo o función; por el incumplimiento de requisitos legales y de acuerdos restrictivos de competencia en el proceso de vinculación, selección o concurso en la planta de personal de la Entidad, así mismo los requisitos concertados de forma tal que se altere ilícitamente dicho proceso, así como ante la emisión de certificados o constancias ficticias de capacitaciones o estudios realizados para poder ostentar el cargo"/>
    <s v="Corrupción"/>
    <s v="Errores u omisiones en la revisión de documentos aportados por la persona a vincular para respaldar cumplimiento de requisitos por parte del proceso de talento humano "/>
    <s v="Sanciones disciplinarias derivadas de la acción u omisión de las posesiones indebidas o sin el lleno de los requisitos."/>
    <s v="Improbable"/>
    <s v="Mayor"/>
    <s v="Alto"/>
    <s v="Moderado"/>
    <s v="Alto"/>
    <s v="Compartir"/>
    <s v="Realizar jornada de sensibilización a los funcionarios del proceso de talento humano y evaluar los resultados de aprendizaje "/>
    <s v="evaluaciones de jornadas de sensibilización "/>
    <s v="SUBDIRECTOR ADMINISTRATIVO GESTIÓN TALENTO HUMANO"/>
    <d v="2020-03-01T00:00:00"/>
    <d v="2020-06-30T00:00:00"/>
    <s v="Jornada de sensibilizaciones"/>
    <s v="Esta acción se vió  afectada debido al  aislamiento preventivo obligatorio, se debe revisar y analizar  jornada de sensibilización virtual o presencial para cumplir con la fecha de finalización.  "/>
    <n v="0"/>
  </r>
  <r>
    <x v="12"/>
    <s v="208-DGC-Pr-16 CONTRATACIÓN POR CONCURSO DE MÉRITOS ABIERTO_x000a_208-DGC-Pr-18 CONTRATACIÓN DIRECTA_x000a_208-DGC-Pr-20 LICITACIÓN PÚBLICA_x000a_208-DGC-Pr-22 CONTRATACIÓN MÍNIMA CUANTÍA V3_x000a_208-DGC-Pr-24 CONTRATACIÓN POR SELECCIÓN ABREVIADA DE MENOR CUANTÍA_x000a_208-DGC-Pr-25 CONTRATACIÓN POR SELECCIÓN ABREVIADA POR SUBASTA INVERSA"/>
    <s v="Dirección de Gestión Corporativa y CID"/>
    <s v="Director(a) de Gestión Corporativa y CID"/>
    <s v="Ausencia de documentos en el expediente contractual (persona jurídica) durante la ejecución de contratos celebrados por la Entidad."/>
    <s v="Debilidad en el cumplimiento de las herramientas de gestión que permitan monitorear las acciones del proceso, que conlleva a que los contratos y/o convenios suscritos por la entidad no cuenten con la documentación completa que se produce durante su ejecución."/>
    <s v="Operación"/>
    <s v="Los supervisores de contrato no remiten la documentación completa al expediente contractual."/>
    <s v="Investigaciones disciplinarias, fiscales y penales."/>
    <s v="Probable"/>
    <s v="Menor"/>
    <s v="Alto"/>
    <s v="Fuerte"/>
    <s v="Menor"/>
    <s v="EVITAR"/>
    <s v="Realizar una (1) socialización a los referentes de contratación sobre la documentación relacionada en el formato 208-DGC-FT-84 Acta radicación documentos pago a proveedores - persona jurídica."/>
    <s v="Lista de asistencia"/>
    <s v="Director de Gestión Corporativa y CID"/>
    <d v="2020-01-01T00:00:00"/>
    <d v="2020-08-31T00:00:00"/>
    <s v="una socialización efectuada"/>
    <s v="_x000a_Se aplazo la socialización programada para el mes abril a los referentes de contratación sobre la documentación relacionada en el formato 208-DGC-FT-84 Acta radicación documentos pago a proveedores - persona jurídica, por motivos de la actual situación de emergencia de salud pública generada por el virus COVID-19 a nivel nacional._x000a__x000a_Con corte al primer cuatrimestre se tiene una ejecución del 0%"/>
    <n v="0"/>
  </r>
  <r>
    <x v="12"/>
    <s v="208-DGC-Pr-16 CONTRATACIÓN POR CONCURSO DE MÉRITOS ABIERTO_x000a_208-DGC-Pr-18 CONTRATACIÓN DIRECTA_x000a_208-DGC-Pr-20 LICITACIÓN PÚBLICA_x000a_208-DGC-Pr-22 CONTRATACIÓN MÍNIMA CUANTÍA V3_x000a_208-DGC-Pr-24 CONTRATACIÓN POR SELECCIÓN ABREVIADA DE MENOR CUANTÍA_x000a_208-DGC-Pr-25 CONTRATACIÓN POR SELECCIÓN ABREVIADA POR SUBASTA INVERSA"/>
    <s v="Dirección de Gestión Corporativa y CID"/>
    <s v="Director(a) de Gestión Corporativa y CID"/>
    <s v="Elaborar estudios previos y pliegos de condiciones cuyos requisitos jurídicos y/o financieros y/o técnicos específicos pretendan direccionar la adjudicación del contrato a un oferente particular."/>
    <s v="Direccionar los requisitos establecidos en el documento de estudios previos y pliego de condiciones, o su equivalente, por parte del personal involucrado en la estructuración del proceso de selección con el fin de favorecer a un tercero. "/>
    <s v="Corrupción"/>
    <s v="Documentos elaborados de manera fraudulenta y/o sin acatar la normatividad vigente."/>
    <s v="Investigaciones disciplinarias, fiscales y penales."/>
    <s v="Improbable"/>
    <s v="Catastrófico"/>
    <s v="Extremo"/>
    <s v="Fuerte"/>
    <s v="Extremo"/>
    <s v="REDUCIR"/>
    <s v="Realizar una (1) socialización a los referentes de contratación sobre los formatos de estudio previo y/o pliego de condiciones."/>
    <s v="Lista de asistencia."/>
    <s v="Director de Gestión Corporativa y CID"/>
    <d v="2020-01-01T00:00:00"/>
    <d v="2020-08-31T00:00:00"/>
    <s v="una socialización efectuada"/>
    <s v="_x000a_Se realizo el día 14 de Enero de 2020, socialización con los referentes contractuales de las diferentes áreas de la Entidad que desarrollan procesos de contratación, la actualización y cambio de nombre de los formatos de Documento Complementario de Proyecto de pliego y Documento Complementario de pliego de condiciones, de conformidad con lo indicado por los diferentes capacitadores de Colombia Compra Eficiente y las guías de Creación de los Diferentes procesos de selección, los cuales fueron actualizados en el mes de diciembre de 2019. _x000a__x000a_Con corte al primer cuatrimestre se tiene una ejecución del 100%"/>
    <n v="1"/>
  </r>
  <r>
    <x v="12"/>
    <s v="208-DGC-Pr-16 CONTRATACIÓN POR CONCURSO DE MÉRITOS ABIERTO_x000a_208-DGC-Pr-18 CONTRATACIÓN DIRECTA_x000a_208-DGC-Pr-20 LICITACIÓN PÚBLICA_x000a_208-DGC-Pr-22 CONTRATACIÓN MÍNIMA CUANTÍA V3_x000a_208-DGC-Pr-24 CONTRATACIÓN POR SELECCIÓN ABREVIADA DE MENOR CUANTÍA_x000a_208-DGC-Pr-25 CONTRATACIÓN POR SELECCIÓN ABREVIADA POR SUBASTA INVERSA"/>
    <s v="Dirección de Gestión Corporativa y CID"/>
    <s v="Director(a) de Gestión Corporativa y CID"/>
    <s v="Que el proceso de selección se adelante con documentación faltante o errónea  con el propósito de favorecer a un tercero."/>
    <s v="Debilidad en la actividad de revisión de documentación para iniciar el proceso de selección."/>
    <s v="Corrupción"/>
    <s v="Falta de integridad del funcionario encargado del proceso."/>
    <s v="Investigaciones disciplinarias, fiscales y penales."/>
    <s v="Improbable"/>
    <s v="Catastrófico"/>
    <s v="Extremo"/>
    <s v="Fuerte"/>
    <s v="Extremo"/>
    <s v="REDUCIR"/>
    <s v="Realizar una (1) socialización a los referentes de contratación sobre las listas de chequeo por modalidad de contratación."/>
    <s v="Lista de asistencia."/>
    <s v="Director de Gestión Corporativa y CID"/>
    <d v="2020-01-01T00:00:00"/>
    <d v="2020-08-31T00:00:00"/>
    <s v="una socialización efectuada"/>
    <s v="_x000a_Se realizo el día 17 de Enero de 2020, socialización con los referentes contractuales de cada una de las áreas de la entidad, el cambio de los formatos de solicitud de ausencia de personal, la certificación de ausencia de personal, adopción del formato de justificación de objeto iguales y de autorización de objetos iguales, inclusión del formato de bienes y rentas y conflicto de intereses los cuales deben ser adjuntados en el mismo orden en que se incluye el formato de bienes y rentas del SIDEAP. _x000a__x000a_Con corte al primer cuatrimestre se tiene una ejecución del 100%"/>
    <n v="1"/>
  </r>
  <r>
    <x v="13"/>
    <s v="Soporte Técnico"/>
    <s v="Jefe Oficina TIC"/>
    <s v="Oficina TIC"/>
    <s v="Inoportunidad en las herramientas y/o elementos tecnológicos"/>
    <s v="Falla y/o falta de herramientas y/o elementos tecnológicos o indisponibilidad de los mismos, por factores internos o externos, que afecten el normal desarrollo de las labores diarias en la CVP"/>
    <s v="Operación"/>
    <s v="Deterioro o evento interno o externo de herramientas y/o elementos tecnológicos, que genera indisponibilidad total o parcial de los mismos."/>
    <s v="Pérdida de productividad o respuestas tardías a las necesidades de los grupos de interés"/>
    <s v="Probable"/>
    <s v="Moderado"/>
    <s v="Alto"/>
    <s v="Fuerte"/>
    <s v="Moderado"/>
    <s v="Compartir"/>
    <s v="Garantizar la suscripción de contratos de mantenimiento preventivo para mantener la disponibilidad de los elementos tecnológicos"/>
    <s v="Contratos de mantenimiento"/>
    <s v="Jefe Oficina TIC"/>
    <d v="2020-01-01T00:00:00"/>
    <d v="2020-12-31T00:00:00"/>
    <s v="Contratos de Mantenimiento ejecutados"/>
    <s v="Durante el cuatrimestral de la vigencia, se realizarón las siguientes actividades:_x000a_1. Mantenimiento preventivo de los telefonos bajo el CTO 734-2019_x000a_2. Mantenimiento preventivo de los equipos de computo propios marca DELL bajo el CTO 433-2018_x000a_3. Mantenimiento preventivo de los equipos de portatiles propios de la CVP bajo CTO 474-2018_x000a_4. Se adjunta los casos reportados en el mes de febrero 2020 entre el 1 al 25 del mes en mencion_x000a_5. Se adjunta el correo donde se relaciona los incidentes y solicitudes asignados al equipo de sistemas de informacion_x000a__x000a_Para el mes de marzo, se encontraba en ejecución el mantenimiento preventivo de los equipos de alquiler bajo el contrato: 5562019 por la empresa necsoft, pero fueron suspendidos por la alerta sanitaria._x000a__x000a_Los contratos se encuentran publicados en la carpeta de contratacion._x000a__x000a__x000a_Con corte al primer cuatrimestre se tiene una ejecución del 33%"/>
    <n v="0.33"/>
  </r>
  <r>
    <x v="13"/>
    <m/>
    <m/>
    <m/>
    <m/>
    <m/>
    <m/>
    <s v="Desconocimiento de los usuarios de la entidad frente al buen uso de herramientas y/o elementos tecnológicos de la entidad"/>
    <s v="Daños, en algunos casos irreparables, de las herramientas tecnológicas"/>
    <m/>
    <m/>
    <m/>
    <m/>
    <m/>
    <m/>
    <s v="Realizar un procedimiento de gestión de incidentes tecnológicos y requerimientos de soporte"/>
    <s v="Procedimiento"/>
    <s v="Jefe Oficina TIC"/>
    <d v="2020-02-01T00:00:00"/>
    <d v="2020-05-31T00:00:00"/>
    <s v="Procedimiento normalizado en el Sistema Integrado de Gestión "/>
    <s v="El procedimiento de gestión de incidentes y requerimientos se encuentra en proceso de elaboración, el flujograma de incidentes y requerimientos están desarrollados en un 70% en su contenido y estructura del mismo._x000a__x000a_El procedimiento de lo anterior se encuentra en la unidad de documentos del usuario responsable del procedimiento._x000a__x000a_Con corte al primer cuatrimestre se tiene una ejecución del 33%"/>
    <n v="0.33"/>
  </r>
  <r>
    <x v="14"/>
    <s v="Todos los procedimientos"/>
    <s v="Jefe Oficina TIC"/>
    <s v="Oficina TIC"/>
    <s v="Desactualización de  las herramientas de gestión de las tecnologías de la información y las comunicaciones"/>
    <s v="Dado que constantemente se actualizan y despliegan Leyes, Normas, Lineamientos, etc. Por los diferentes sectores en la materia, el proceso TIC se ve en la necesidad de mantener toda la documentación acorde con las buenas prácticas en lo concerniente a las Directrices del Ministerio de las TIC, Normas Técnicas ISO, legislación de la Ley de Protección de Datos Personales, Transparencia y Acceso a la Información Pública, entre otras, las cuales se deben tener en cuenta para la gestión de las Tecnologías de la Información._x000a_"/>
    <s v="Operación"/>
    <s v="Líderes de política de gobierno digital que actualizan permanentemente sus directrices."/>
    <s v="Falta de claridad en la forma en que se deben ejecutar las funciones de la Oficina TIC_x000a__x000a__x000a_"/>
    <s v="Casi Seguro"/>
    <s v="Moderado"/>
    <s v="Extremo"/>
    <s v="Moderado"/>
    <s v="Moderado"/>
    <s v="REDUCIR"/>
    <s v="_x000a_Se socializará al equipo de la Oficina TIC el proceso para la revisión del marco normativo en los documentos del proceso TIC que sean generados y/o actualizados por parte de los responsables de los servicios de TI._x000a_"/>
    <s v="Acta de socialización"/>
    <s v="Jefe Oficina TIC"/>
    <d v="2020-03-01T00:00:00"/>
    <d v="2020-12-31T00:00:00"/>
    <s v="Socialización realizada"/>
    <s v="La socialización se realizó el día 27 de febrero del 2020 al equipo de la Oficina TIC donde se mostró el normograma de la oficina TIC y se indicó que todo documento que fuera realizado y/o actualizado como parte de la gestión y operación del proceso de TIC y que fuera para publicar en la carpeta de calidad, debería enviarse con anticipación al profesional encargado de la Política de Gobierno Digital para la revisión correspondiente del Marco Normativo si este aplica._x000a__x000a_El acta de lo anterior se encuentra archivada en el archivo de gestión de la Oficina TIC._x000a__x000a__x000a_Con corte al primer cuatrimestre se tiene una ejecución del 33%_x000a_"/>
    <n v="0.33"/>
  </r>
  <r>
    <x v="14"/>
    <m/>
    <m/>
    <m/>
    <m/>
    <m/>
    <m/>
    <s v="Falta de personal directo con la entidad, lo cual dificulta la continuidad de los procesos y el conocimiento adquirido."/>
    <s v="_x000a_Falta de seguimiento de los productos y servicios generados por la Oficina TIC a través de su proceso."/>
    <m/>
    <m/>
    <m/>
    <m/>
    <m/>
    <m/>
    <s v="_x000a_Se socializará al equipo de la Oficina TIC el proceso para la revisión del marco normativo en los documentos del proceso TIC que sean generados y/o actualizados por parte de los responsables de los servicios de TI._x000a_"/>
    <s v="Acta de socialización"/>
    <s v="Jefe Oficina TIC"/>
    <d v="2020-01-01T00:00:00"/>
    <d v="2020-12-31T00:00:00"/>
    <s v="Socialización realizada"/>
    <m/>
    <n v="0.33"/>
  </r>
  <r>
    <x v="14"/>
    <s v="Seguridad Informática"/>
    <s v="Oficina TIC"/>
    <s v="Jefe Oficina TIC"/>
    <s v="Salida no controlada de información y/o mal manejo de la misma a interés propios o de terceros"/>
    <s v="Cierta información que maneja la CVP acerca de sus beneficiarios y/o grupos de interés, es de carácter confidencial, por esto la misma debe ser manejada de manera cautelosa y siempre procurando la privacidad de la misma, pues de estar expuesta podría ser usada para fines maliciosos."/>
    <s v="Corrupción"/>
    <s v="Sustracción parcial o total de información sensible para beneficio propio y/o de terceros, por personal interno o intrusión de un externo a la entidad."/>
    <s v="Falta de credibilidad en la información generada por la entidad"/>
    <s v="Probable"/>
    <s v="Catastrófico"/>
    <s v="Extremo"/>
    <s v="Fuerte"/>
    <s v="Extremo"/>
    <s v="REDUCIR"/>
    <s v="Realizar estrategias de sensibilización trimestralmente que apoyen el conocimiento de los funcionarios y/o contratistas de la entidad con respecto al cuidado y buen manejo de la información._x000a_  "/>
    <s v="Piezas Informativas _x000a_Presentaciones_x000a_Listado de Asistencia"/>
    <s v="Jefe Oficina TIC"/>
    <d v="2020-02-01T00:00:00"/>
    <d v="2020-12-31T00:00:00"/>
    <s v="Sensibilizaciones Efectuadas"/>
    <s v="Durante el cuatrimestral de la vigencia, se enviaron correos electrónicos a la Oficina Asesora de Comunicaciones con recomendaciones en seguridad de la información para que fueran socializados en piezas informativas al interior de la entidad con los siguientes temas:_x000a_1. Robo de información del Ministerio de salud_x000a_2.  Pérdida de control y el acceso a la plataforma de mensajería de whassap_x000a_3. Aplicaciones para videoconferencias_x000a__x000a_Las piezas informativas de lo anterior se encuentran en el correo de comunicaciones._x000a__x000a_Con corte al primer cuatrimestre se tiene una ejecución del 33%"/>
    <n v="0.33"/>
  </r>
  <r>
    <x v="14"/>
    <m/>
    <m/>
    <m/>
    <m/>
    <m/>
    <m/>
    <m/>
    <s v="Posibles procesos judiciales en contra de la entidad"/>
    <m/>
    <m/>
    <m/>
    <m/>
    <m/>
    <m/>
    <s v="Implementar como mínimo tres (3) controles de seguridad en la infraestructura tecnológica que permitan la aplicabilidad de la política de seguridad de la información en la entidad_x000a_"/>
    <s v="Directorio Activo_x000a_Firewall_x000a_Equipos de Computo"/>
    <s v="Jefe Oficina TIC"/>
    <d v="2020-02-01T00:00:00"/>
    <d v="2020-12-31T00:00:00"/>
    <s v="Controles Implementados "/>
    <m/>
    <n v="0"/>
  </r>
  <r>
    <x v="14"/>
    <m/>
    <m/>
    <m/>
    <m/>
    <m/>
    <m/>
    <s v="Ataques de delincuentes cibernéticos "/>
    <s v="Investigaciones disciplinarias"/>
    <m/>
    <m/>
    <m/>
    <m/>
    <m/>
    <m/>
    <s v="Solicitar a la Dirección de Gestión Corporativa y CID la inclusión de una obligación de confidencialidad de la información en la minuta de todos los contratos."/>
    <s v="Memorando "/>
    <s v="Jefe Oficina TIC"/>
    <d v="2020-03-01T00:00:00"/>
    <d v="2020-04-30T00:00:00"/>
    <s v="Memorando "/>
    <m/>
    <n v="0"/>
  </r>
  <r>
    <x v="14"/>
    <m/>
    <m/>
    <m/>
    <m/>
    <m/>
    <m/>
    <m/>
    <s v="Uso de información sensible con fines maliciosos"/>
    <m/>
    <m/>
    <m/>
    <m/>
    <m/>
    <m/>
    <m/>
    <m/>
    <m/>
    <m/>
    <m/>
    <m/>
    <m/>
    <n v="0"/>
  </r>
  <r>
    <x v="15"/>
    <s v="Control interno Disciplinario"/>
    <s v="Dirección de Gestión Corporativa y CID"/>
    <s v="Director(a) de Gestión Corporativa y CID"/>
    <s v="Violación de la reserva legal"/>
    <s v="Conforme a lo consagrado en el artículo 95 de la Ley 734 de 2002:_x000a__x000a_Las actuaciones disciplinarias serán reservadas hasta cuando se formule el pliego de cargos/ auto de citación de audiencia o la providencia que ordene el archivo definitivo, sin perjuicio de los derechos de los sujetos procesales."/>
    <s v="Operación"/>
    <s v="Falta de integridad del funcionario encargado del proceso."/>
    <s v="Investigaciones disciplinarias, fiscales y penales."/>
    <s v="Posible"/>
    <s v="Insignificante"/>
    <s v="Bajo"/>
    <s v="Fuerte"/>
    <s v="Bajo"/>
    <s v="ACEPTAR"/>
    <s v="Realizar una (1) socialización a los profesionales sobre la violación de la reserva legal."/>
    <s v="Lista de asistencia."/>
    <s v="Director de Gestión Corporativa y CID"/>
    <d v="2020-01-01T00:00:00"/>
    <d v="2020-08-31T00:00:00"/>
    <s v="una socialización efectuada"/>
    <s v="_x000a_Durante el presente periodo no se realizo la socialización a  los profesionales sobre la violación de la reserva legal, por motivos de la actual situación de emergencia de salud pública generada por el virus COVID-19 a nivel nacional._x000a__x000a_Con corte al primer cuatrimestre se tiene una ejecución del 0%"/>
    <n v="0"/>
  </r>
  <r>
    <x v="15"/>
    <s v="Control interno Disciplinario"/>
    <s v="Dirección de Gestión Corporativa y CID"/>
    <s v="Director(a) de Gestión Corporativa y CID"/>
    <s v="Prescripción o  caducidad de la acción disciplinaria con la finalidad de favorecer a un tercero"/>
    <s v="Interferir en el impulso procesal, desconociendo los términos establecidos en cada etapa de las actuaciones disciplinarios; generando una dilación en las actuaciones procesales."/>
    <s v="Corrupción"/>
    <s v="Beneficiar a los sujetos procesales dentro de las actuaciones disciplinarias contrariando lo señalado en la ley."/>
    <s v="Prescripción de la acción disciplinaria. - Sanciones disciplinarias o penales por algún tipo de omisión. - Acciones legales por el acaecimiento de estas sanciones procesales."/>
    <s v="Rara vez"/>
    <s v="Mayor"/>
    <s v="Alto"/>
    <s v="Fuerte"/>
    <s v="Alto"/>
    <s v="Compartir"/>
    <s v="Actualizar el procedimiento 208-CID-Pr-01 Control Interno Disciplinario incluyendo como punto de control verificar el numero de procesos disciplinarios en curso y estado actual en el cual se encuentran."/>
    <s v="Procedimiento actualizado"/>
    <s v="Director de Gestión Corporativa y CID"/>
    <d v="2020-01-01T00:00:00"/>
    <d v="2020-08-31T00:00:00"/>
    <s v="Un procedimiento actualizado"/>
    <s v="Se realizo solicitud a la Oficina Asesora de Planeación la actualización del procedimiento 208-CID-Pr-01 Control Interno Disciplinario en el cual se incluyo la actividad:  verificar el número de procesos disciplinarios en curso y estado actual en el cual se encuentran._x000a__x000a_El documento se encuentra en revisión de acuerdo con las observaciones realizadas por la Oficicna Asesora de Planeación, una vez se subsanen, el documento proecedera a ser publicado y socializado en la carpeta de calidad y página web._x000a__x000a_Con corte al primer cuatrimestre se tiene una ejecución del 33%"/>
    <n v="0.33"/>
  </r>
  <r>
    <x v="16"/>
    <s v="Auditoría Interna y Visitas"/>
    <s v="Asesoría de Control Interno"/>
    <s v="Asesor(a) de Control Interno"/>
    <s v="Incumplimiento del Plan Anual Auditorías aprobado para la vigencia"/>
    <s v="Incumplimiento de las acciones planteadas incluidas en el Plan Anual de Auditorías."/>
    <s v="Operación"/>
    <s v="Insuficiencia de personal para atender la auditorías planeadas."/>
    <s v="Disminución en la eficacia del cumplimiento del plan y afectación en la calidad."/>
    <s v="Posible"/>
    <s v="Menor"/>
    <s v="Moderado"/>
    <s v="Fuerte"/>
    <s v="Bajo"/>
    <s v="ACEPTAR"/>
    <s v="Determinar las áreas que más reprocesos causan &quot;deficiencia en la calidad y trazabilidad de la información entregada a la Asesoría de Control Interno por parte de las demás dependencias&quot;, analizarlas desde una perspectiva de sistémica para proponer al proceso o a OAP mejoras en esa causa."/>
    <s v="Informe con análisis."/>
    <s v="Asesor de Control Interno"/>
    <d v="2020-02-03T00:00:00"/>
    <d v="2020-12-31T00:00:00"/>
    <s v="Un Documento de análisis de las &quot;deficiencia en la calidad y trazabilidad de la información entregada a la Asesoría de Control Interno por parte de las demás dependencias&quot;"/>
    <s v="Durante los primeros 45 días del año, el área se dedica a realizar informes de evaluación de la vigencia anterior. La información entregada por las áreas fue en general útil, comprensible y no fue necesario hacer reprocesos. Frente a la información para el informe de austeridad, se efectuó una reunión iniciando el mes de marzo, ya que se ha detectado como causa común en la entrega inadecuada de la información, el que las áreas responsables de entregar ésta no trabajan articuladamente. Por lo demás no fue necesario efectuar el análisis previsto en la actividad de control"/>
    <n v="0.33"/>
  </r>
  <r>
    <x v="16"/>
    <m/>
    <m/>
    <m/>
    <m/>
    <m/>
    <m/>
    <s v="Profesionales idóneos para atender las necesidades del área."/>
    <s v="El no tener profesionales idóneos provoca retraso en el cumplimiento del plan de auditorías"/>
    <m/>
    <m/>
    <m/>
    <m/>
    <m/>
    <m/>
    <m/>
    <m/>
    <m/>
    <m/>
    <m/>
    <m/>
    <m/>
    <m/>
  </r>
  <r>
    <x v="16"/>
    <m/>
    <m/>
    <m/>
    <m/>
    <m/>
    <m/>
    <s v="Deficiencia en la calidad y trazabilidad de la información entregada a la Asesoría de Control Interno por parte de las demás dependencias"/>
    <s v="Reprocesos en la gestión de las auditorías."/>
    <m/>
    <m/>
    <m/>
    <m/>
    <m/>
    <m/>
    <m/>
    <m/>
    <m/>
    <m/>
    <m/>
    <m/>
    <m/>
    <m/>
  </r>
  <r>
    <x v="16"/>
    <m/>
    <m/>
    <m/>
    <m/>
    <m/>
    <m/>
    <s v="Documentación errada de hallazgos y conceptos de seguimiento tras revisión de herramientas de gestión de los procesos."/>
    <s v="Reprocesos en la gestión de las auditorías."/>
    <m/>
    <m/>
    <m/>
    <m/>
    <m/>
    <m/>
    <m/>
    <m/>
    <m/>
    <m/>
    <m/>
    <m/>
    <m/>
    <m/>
  </r>
  <r>
    <x v="16"/>
    <s v="Auditoría Interna y Visitas"/>
    <s v="Asesoría de Control Interno"/>
    <s v="Asesor(a) de Control Interno"/>
    <s v="Coerción para no mostrar o cambiar resultados de las auditorías realizadas."/>
    <s v="Algunos resultados de las auditorías pueden ser coercionados desde altos cargos de la CVP o externos para se omitan, cambien o modifiquen."/>
    <s v="Corrupción"/>
    <s v="Dádivas a auditores para ocultar, omitir o modificar información de los informes de auditorías."/>
    <s v="Resultados de las auditorías omitidos, cambiados o modificados."/>
    <s v="Rara vez"/>
    <s v="Mayor"/>
    <s v="Alto"/>
    <s v="Fuerte"/>
    <s v="Alto"/>
    <s v="Compartir"/>
    <s v="Sensibilizar a las diferentes áreas de la CVP sobre el control que se implementará en caso de evidenciarse coerción para ocultar, omitir o modificar información de los informes de auditorías."/>
    <s v="Listado de asistencia y presentación"/>
    <s v="Asesor de Control Interno"/>
    <d v="2020-02-03T00:00:00"/>
    <d v="2020-11-30T00:00:00"/>
    <s v="Total de áreas Sensibilizadas / Total de áreas de la CVP"/>
    <s v="Al 30 de Abril 2020 no se han realizado sensibilizaciones."/>
    <n v="0"/>
  </r>
  <r>
    <x v="16"/>
    <m/>
    <m/>
    <m/>
    <m/>
    <m/>
    <m/>
    <s v="Presiones externas para ocultar, omitir o modificar información de los informes de auditorías."/>
    <s v="Resultados de las auditorías omitidos, cambiados o modificados."/>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Tabla dinámica2" cacheId="1"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rowHeaderCaption="Procesos">
  <location ref="A3:B21" firstHeaderRow="1" firstDataRow="1" firstDataCol="1"/>
  <pivotFields count="23">
    <pivotField axis="axisRow" showAll="0" sortType="ascending">
      <items count="19">
        <item x="0"/>
        <item x="9"/>
        <item x="10"/>
        <item x="11"/>
        <item x="12"/>
        <item x="13"/>
        <item x="14"/>
        <item x="15"/>
        <item x="16"/>
        <item x="1"/>
        <item x="2"/>
        <item x="3"/>
        <item x="4"/>
        <item x="5"/>
        <item x="6"/>
        <item x="7"/>
        <item x="8"/>
        <item m="1" x="17"/>
        <item t="default"/>
      </items>
    </pivotField>
    <pivotField showAll="0"/>
    <pivotField showAll="0" defaultSubtotal="0"/>
    <pivotField showAll="0" defaultSubtota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pivotFields>
  <rowFields count="1">
    <field x="0"/>
  </rowFields>
  <rowItems count="18">
    <i>
      <x/>
    </i>
    <i>
      <x v="1"/>
    </i>
    <i>
      <x v="2"/>
    </i>
    <i>
      <x v="3"/>
    </i>
    <i>
      <x v="4"/>
    </i>
    <i>
      <x v="5"/>
    </i>
    <i>
      <x v="6"/>
    </i>
    <i>
      <x v="7"/>
    </i>
    <i>
      <x v="8"/>
    </i>
    <i>
      <x v="9"/>
    </i>
    <i>
      <x v="10"/>
    </i>
    <i>
      <x v="11"/>
    </i>
    <i>
      <x v="12"/>
    </i>
    <i>
      <x v="13"/>
    </i>
    <i>
      <x v="14"/>
    </i>
    <i>
      <x v="15"/>
    </i>
    <i>
      <x v="16"/>
    </i>
    <i t="grand">
      <x/>
    </i>
  </rowItems>
  <colItems count="1">
    <i/>
  </colItems>
  <dataFields count="1">
    <dataField name="Calificación." fld="22" subtotal="average" baseField="0" baseItem="3" numFmtId="10"/>
  </dataFields>
  <formats count="13">
    <format dxfId="97">
      <pivotArea outline="0" collapsedLevelsAreSubtotals="1" fieldPosition="0"/>
    </format>
    <format dxfId="96">
      <pivotArea type="all" dataOnly="0" outline="0" fieldPosition="0"/>
    </format>
    <format dxfId="95">
      <pivotArea outline="0" collapsedLevelsAreSubtotals="1" fieldPosition="0"/>
    </format>
    <format dxfId="94">
      <pivotArea outline="0" collapsedLevelsAreSubtotals="1" fieldPosition="0"/>
    </format>
    <format dxfId="93">
      <pivotArea grandRow="1" outline="0" collapsedLevelsAreSubtotals="1" fieldPosition="0"/>
    </format>
    <format dxfId="92">
      <pivotArea collapsedLevelsAreSubtotals="1" fieldPosition="0">
        <references count="1">
          <reference field="0" count="0"/>
        </references>
      </pivotArea>
    </format>
    <format dxfId="91">
      <pivotArea outline="0" collapsedLevelsAreSubtotals="1" fieldPosition="0"/>
    </format>
    <format dxfId="90">
      <pivotArea field="0" type="button" dataOnly="0" labelOnly="1" outline="0" axis="axisRow" fieldPosition="0"/>
    </format>
    <format dxfId="89">
      <pivotArea dataOnly="0" labelOnly="1" outline="0" axis="axisValues" fieldPosition="0"/>
    </format>
    <format dxfId="88">
      <pivotArea grandRow="1" outline="0" collapsedLevelsAreSubtotals="1" fieldPosition="0"/>
    </format>
    <format dxfId="87">
      <pivotArea dataOnly="0" labelOnly="1" grandRow="1" outline="0" fieldPosition="0"/>
    </format>
    <format dxfId="86">
      <pivotArea field="0" type="button" dataOnly="0" labelOnly="1" outline="0" axis="axisRow" fieldPosition="0"/>
    </format>
    <format dxfId="85">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hyperlink" Target="about:blank" TargetMode="External"/><Relationship Id="rId7" Type="http://schemas.openxmlformats.org/officeDocument/2006/relationships/hyperlink" Target="about:blank" TargetMode="External"/><Relationship Id="rId2" Type="http://schemas.openxmlformats.org/officeDocument/2006/relationships/hyperlink" Target="about:blank" TargetMode="External"/><Relationship Id="rId1" Type="http://schemas.openxmlformats.org/officeDocument/2006/relationships/hyperlink" Target="http://www.cajaviviendapopular.gov.co/?q=content/transparencia" TargetMode="External"/><Relationship Id="rId6" Type="http://schemas.openxmlformats.org/officeDocument/2006/relationships/hyperlink" Target="about:blank" TargetMode="External"/><Relationship Id="rId5" Type="http://schemas.openxmlformats.org/officeDocument/2006/relationships/hyperlink" Target="about:blank" TargetMode="External"/><Relationship Id="rId4" Type="http://schemas.openxmlformats.org/officeDocument/2006/relationships/hyperlink" Target="about:blank" TargetMode="Externa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about:blank" TargetMode="External"/><Relationship Id="rId1" Type="http://schemas.openxmlformats.org/officeDocument/2006/relationships/hyperlink" Target="about:blank"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J28"/>
  <sheetViews>
    <sheetView tabSelected="1" topLeftCell="A10" zoomScale="85" zoomScaleNormal="85" workbookViewId="0">
      <selection activeCell="C22" sqref="C22"/>
    </sheetView>
  </sheetViews>
  <sheetFormatPr baseColWidth="10" defaultRowHeight="15"/>
  <cols>
    <col min="1" max="1" width="34.28515625" style="573" customWidth="1"/>
    <col min="2" max="2" width="11" style="573" customWidth="1"/>
    <col min="3" max="4" width="13" style="573" customWidth="1"/>
    <col min="5" max="5" width="16.42578125" style="573" customWidth="1"/>
    <col min="6" max="10" width="13" style="573" customWidth="1"/>
    <col min="11" max="16384" width="11.42578125" style="573"/>
  </cols>
  <sheetData>
    <row r="2" spans="1:10" ht="5.25" customHeight="1"/>
    <row r="3" spans="1:10" ht="33.75">
      <c r="A3" s="639" t="s">
        <v>1295</v>
      </c>
      <c r="B3" s="639" t="s">
        <v>1296</v>
      </c>
      <c r="C3" s="639" t="s">
        <v>1307</v>
      </c>
      <c r="D3" s="639" t="s">
        <v>1297</v>
      </c>
      <c r="E3" s="639" t="s">
        <v>1312</v>
      </c>
      <c r="F3" s="639" t="s">
        <v>1284</v>
      </c>
      <c r="G3" s="639" t="s">
        <v>1298</v>
      </c>
      <c r="H3" s="639" t="s">
        <v>1299</v>
      </c>
      <c r="I3" s="639" t="s">
        <v>1287</v>
      </c>
      <c r="J3" s="639" t="s">
        <v>1300</v>
      </c>
    </row>
    <row r="4" spans="1:10">
      <c r="A4" s="640" t="s">
        <v>230</v>
      </c>
      <c r="B4" s="638">
        <f>VLOOKUP(A4,'Resultados riesgos'!$A$4:$B$20,2,0)</f>
        <v>0.21791250000000001</v>
      </c>
      <c r="C4" s="638">
        <f>AVERAGE('1.1 ESTRATEGIA RIESGOS'!G9,'1.1 ESTRATEGIA RIESGOS'!G10,'1.1 ESTRATEGIA RIESGOS'!G11,'1.1 ESTRATEGIA RIESGOS'!G12,'1.1 ESTRATEGIA RIESGOS'!G13,'1.1 ESTRATEGIA RIESGOS'!G14,'1.1 ESTRATEGIA RIESGOS'!G15,'1.1 ESTRATEGIA RIESGOS'!G19,'1.1 ESTRATEGIA RIESGOS'!G20,'1.1 ESTRATEGIA RIESGOS'!G21,'1.1 ESTRATEGIA RIESGOS'!G22,'1.1 ESTRATEGIA RIESGOS'!G23)</f>
        <v>0.74916666666666665</v>
      </c>
      <c r="D4" s="638"/>
      <c r="E4" s="638">
        <f>AVERAGE('2.1 ESTRAT RACIONALIZ TRAMI'!$G$28,'2.1 ESTRAT RACIONALIZ TRAMI'!$G$29,'2.1 ESTRAT RACIONALIZ TRAMI'!$G$30,'2.1 ESTRAT RACIONALIZ TRAMI'!$G$31,'2.1 ESTRAT RACIONALIZ TRAMI'!$G$32)</f>
        <v>0</v>
      </c>
      <c r="F4" s="638">
        <f>AVERAGE('3. RENDICION DE CUENTAS'!$L$6,'3. RENDICION DE CUENTAS'!$L$7,'3. RENDICION DE CUENTAS'!$L$9,'3. RENDICION DE CUENTAS'!$L$10,'3. RENDICION DE CUENTAS'!$L$11,'3. RENDICION DE CUENTAS'!$L$12,'3. RENDICION DE CUENTAS'!$L$14,'3. RENDICION DE CUENTAS'!$L$16,'3. RENDICION DE CUENTAS'!$L$24,'3. RENDICION DE CUENTAS'!$L$25,'3. RENDICION DE CUENTAS'!$L$28)</f>
        <v>0.36909090909090914</v>
      </c>
      <c r="G4" s="638"/>
      <c r="H4" s="638">
        <f>AVERAGE('5. TRANSPARENCIA '!$M$6,'5. TRANSPARENCIA '!$M$7,'5. TRANSPARENCIA '!$M$8,'5. TRANSPARENCIA '!$M$9,'5. TRANSPARENCIA '!$M$10,'5. TRANSPARENCIA '!$M$11,'5. TRANSPARENCIA '!$M$12)</f>
        <v>0.26000000000000006</v>
      </c>
      <c r="I4" s="638">
        <f>AVERAGE('6. INICIATIVAS'!$L$10)</f>
        <v>0.16</v>
      </c>
      <c r="J4" s="638"/>
    </row>
    <row r="5" spans="1:10">
      <c r="A5" s="640" t="s">
        <v>826</v>
      </c>
      <c r="B5" s="638">
        <f>VLOOKUP(A5,'Resultados riesgos'!$A$4:$B$20,2,0)</f>
        <v>0.55333333333333334</v>
      </c>
      <c r="C5" s="638">
        <f>AVERAGE('1.1 ESTRATEGIA RIESGOS'!G13,'1.1 ESTRATEGIA RIESGOS'!G14,'1.1 ESTRATEGIA RIESGOS'!G21,'1.1 ESTRATEGIA RIESGOS'!G22)</f>
        <v>0.83250000000000002</v>
      </c>
      <c r="D5" s="638"/>
      <c r="E5" s="638">
        <f>AVERAGE('2.1 ESTRAT RACIONALIZ TRAMI'!$G$29,'2.1 ESTRAT RACIONALIZ TRAMI'!$G$30,'2.1 ESTRAT RACIONALIZ TRAMI'!$G$32)</f>
        <v>0</v>
      </c>
      <c r="F5" s="638">
        <f>AVERAGE('3. RENDICION DE CUENTAS'!$L$13,'3. RENDICION DE CUENTAS'!$L$14,'3. RENDICION DE CUENTAS'!$L$18,'3. RENDICION DE CUENTAS'!$L$22,'3. RENDICION DE CUENTAS'!$L$24,'3. RENDICION DE CUENTAS'!$L$25,'3. RENDICION DE CUENTAS'!$L$26)</f>
        <v>0.33714285714285719</v>
      </c>
      <c r="G5" s="638">
        <f>AVERAGE('4. ATENCION AL CIUDADANO'!$L$14)</f>
        <v>0.33</v>
      </c>
      <c r="H5" s="638">
        <f>AVERAGE('5. TRANSPARENCIA '!$M$10,'5. TRANSPARENCIA '!$M$11,'5. TRANSPARENCIA '!$M$12,'5. TRANSPARENCIA '!$M$13,'5. TRANSPARENCIA '!$M$14,'5. TRANSPARENCIA '!$M$19,'5. TRANSPARENCIA '!$M$20,'5. TRANSPARENCIA '!$M$29,'5. TRANSPARENCIA '!$M$34,'5. TRANSPARENCIA '!$M$38)</f>
        <v>0.28100000000000003</v>
      </c>
      <c r="I5" s="638">
        <f>AVERAGE('6. INICIATIVAS'!$L$8,'6. INICIATIVAS'!$L$9)</f>
        <v>0.16500000000000001</v>
      </c>
      <c r="J5" s="638"/>
    </row>
    <row r="6" spans="1:10" ht="23.25">
      <c r="A6" s="640" t="s">
        <v>908</v>
      </c>
      <c r="B6" s="638">
        <f>VLOOKUP(A6,'Resultados riesgos'!$A$4:$B$20,2,0)</f>
        <v>0.47499999999999998</v>
      </c>
      <c r="C6" s="638">
        <f>AVERAGE('1.1 ESTRATEGIA RIESGOS'!$G$9,'1.1 ESTRATEGIA RIESGOS'!$G$10,'1.1 ESTRATEGIA RIESGOS'!$G$11,'1.1 ESTRATEGIA RIESGOS'!$G$12,'1.1 ESTRATEGIA RIESGOS'!$G$15,'1.1 ESTRATEGIA RIESGOS'!$G$20,'1.1 ESTRATEGIA RIESGOS'!$G$23)</f>
        <v>0.6657142857142857</v>
      </c>
      <c r="D6" s="638"/>
      <c r="E6" s="638"/>
      <c r="F6" s="638"/>
      <c r="G6" s="638"/>
      <c r="H6" s="638"/>
      <c r="I6" s="638"/>
      <c r="J6" s="638"/>
    </row>
    <row r="7" spans="1:10">
      <c r="A7" s="640" t="s">
        <v>407</v>
      </c>
      <c r="B7" s="638">
        <f>VLOOKUP(A7,'Resultados riesgos'!$A$4:$B$20,2,0)</f>
        <v>8.5714285714285729E-2</v>
      </c>
      <c r="C7" s="638">
        <f>AVERAGE('1.1 ESTRATEGIA RIESGOS'!$G$9,'1.1 ESTRATEGIA RIESGOS'!$G$10,'1.1 ESTRATEGIA RIESGOS'!$G$11,'1.1 ESTRATEGIA RIESGOS'!$G$12,'1.1 ESTRATEGIA RIESGOS'!$G$15,'1.1 ESTRATEGIA RIESGOS'!$G$20,'1.1 ESTRATEGIA RIESGOS'!$G$23)</f>
        <v>0.6657142857142857</v>
      </c>
      <c r="D7" s="638"/>
      <c r="E7" s="638">
        <f>AVERAGE('2.1 ESTRAT RACIONALIZ TRAMI'!$G$29,'2.1 ESTRAT RACIONALIZ TRAMI'!$G$30,'2.1 ESTRAT RACIONALIZ TRAMI'!$G$32)</f>
        <v>0</v>
      </c>
      <c r="F7" s="638">
        <f>AVERAGE('3. RENDICION DE CUENTAS'!$L$12,'3. RENDICION DE CUENTAS'!$L$23,'3. RENDICION DE CUENTAS'!$L$26)</f>
        <v>0.31</v>
      </c>
      <c r="G7" s="638"/>
      <c r="H7" s="638">
        <f>AVERAGE('5. TRANSPARENCIA '!$M$6)</f>
        <v>0.5</v>
      </c>
      <c r="I7" s="638"/>
      <c r="J7" s="638"/>
    </row>
    <row r="8" spans="1:10">
      <c r="A8" s="640" t="s">
        <v>205</v>
      </c>
      <c r="B8" s="638">
        <f>VLOOKUP(A8,'Resultados riesgos'!$A$4:$B$20,2,0)</f>
        <v>8.3333333333333329E-2</v>
      </c>
      <c r="C8" s="638">
        <f>AVERAGE('1.1 ESTRATEGIA RIESGOS'!$G$9,'1.1 ESTRATEGIA RIESGOS'!$G$10,'1.1 ESTRATEGIA RIESGOS'!$G$11,'1.1 ESTRATEGIA RIESGOS'!$G$12,'1.1 ESTRATEGIA RIESGOS'!$G$15,'1.1 ESTRATEGIA RIESGOS'!$G$20,'1.1 ESTRATEGIA RIESGOS'!$G$23)</f>
        <v>0.6657142857142857</v>
      </c>
      <c r="D8" s="638"/>
      <c r="E8" s="638">
        <f>AVERAGE('2.1 ESTRAT RACIONALIZ TRAMI'!$G$29,'2.1 ESTRAT RACIONALIZ TRAMI'!$G$30,'2.1 ESTRAT RACIONALIZ TRAMI'!$G$32)</f>
        <v>0</v>
      </c>
      <c r="F8" s="638">
        <f>AVERAGE('3. RENDICION DE CUENTAS'!$L$17,'3. RENDICION DE CUENTAS'!$L$29)</f>
        <v>0</v>
      </c>
      <c r="G8" s="638"/>
      <c r="H8" s="638"/>
      <c r="I8" s="638">
        <f>AVERAGE('6. INICIATIVAS'!$L$6,'6. INICIATIVAS'!$L$7)</f>
        <v>0</v>
      </c>
      <c r="J8" s="638"/>
    </row>
    <row r="9" spans="1:10">
      <c r="A9" s="640" t="s">
        <v>676</v>
      </c>
      <c r="B9" s="638">
        <f>VLOOKUP(A9,'Resultados riesgos'!$A$4:$B$20,2,0)</f>
        <v>0.10800000000000001</v>
      </c>
      <c r="C9" s="638">
        <f>AVERAGE('1.1 ESTRATEGIA RIESGOS'!$G$9,'1.1 ESTRATEGIA RIESGOS'!$G$10,'1.1 ESTRATEGIA RIESGOS'!$G$11,'1.1 ESTRATEGIA RIESGOS'!$G$12,'1.1 ESTRATEGIA RIESGOS'!$G$15,'1.1 ESTRATEGIA RIESGOS'!$G$20,'1.1 ESTRATEGIA RIESGOS'!$G$23)</f>
        <v>0.6657142857142857</v>
      </c>
      <c r="D9" s="638"/>
      <c r="E9" s="638">
        <f>AVERAGE('2.1 ESTRAT RACIONALIZ TRAMI'!$G$29,'2.1 ESTRAT RACIONALIZ TRAMI'!$G$30,'2.1 ESTRAT RACIONALIZ TRAMI'!$G$32)</f>
        <v>0</v>
      </c>
      <c r="F9" s="638">
        <f>AVERAGE('3. RENDICION DE CUENTAS'!$L$13,'3. RENDICION DE CUENTAS'!$L$21,'3. RENDICION DE CUENTAS'!$L$30)</f>
        <v>0.16666666666666666</v>
      </c>
      <c r="G9" s="638"/>
      <c r="H9" s="638"/>
      <c r="I9" s="638"/>
      <c r="J9" s="638"/>
    </row>
    <row r="10" spans="1:10">
      <c r="A10" s="640" t="s">
        <v>990</v>
      </c>
      <c r="B10" s="638">
        <f>VLOOKUP(A10,'Resultados riesgos'!$A$4:$B$20,2,0)</f>
        <v>0.49750000000000005</v>
      </c>
      <c r="C10" s="638">
        <f>AVERAGE('1.1 ESTRATEGIA RIESGOS'!$G$9,'1.1 ESTRATEGIA RIESGOS'!$G$10,'1.1 ESTRATEGIA RIESGOS'!$G$11,'1.1 ESTRATEGIA RIESGOS'!$G$12,'1.1 ESTRATEGIA RIESGOS'!$G$15,'1.1 ESTRATEGIA RIESGOS'!$G$20,'1.1 ESTRATEGIA RIESGOS'!$G$23)</f>
        <v>0.6657142857142857</v>
      </c>
      <c r="D10" s="638"/>
      <c r="E10" s="638">
        <f>AVERAGE('2.1 ESTRAT RACIONALIZ TRAMI'!$G$29,'2.1 ESTRAT RACIONALIZ TRAMI'!$G$30,'2.1 ESTRAT RACIONALIZ TRAMI'!$G$32)</f>
        <v>0</v>
      </c>
      <c r="F10" s="638">
        <f>AVERAGE('3. RENDICION DE CUENTAS'!$L$18,'3. RENDICION DE CUENTAS'!$L$19)</f>
        <v>0.05</v>
      </c>
      <c r="G10" s="638"/>
      <c r="H10" s="638">
        <f>AVERAGE('5. TRANSPARENCIA '!$M$7)</f>
        <v>0</v>
      </c>
      <c r="I10" s="638"/>
      <c r="J10" s="638"/>
    </row>
    <row r="11" spans="1:10">
      <c r="A11" s="640" t="s">
        <v>462</v>
      </c>
      <c r="B11" s="638">
        <f>VLOOKUP(A11,'Resultados riesgos'!$A$4:$B$20,2,0)</f>
        <v>4.1500000000000002E-2</v>
      </c>
      <c r="C11" s="638">
        <f>AVERAGE('1.1 ESTRATEGIA RIESGOS'!$G$9,'1.1 ESTRATEGIA RIESGOS'!$G$10,'1.1 ESTRATEGIA RIESGOS'!$G$11,'1.1 ESTRATEGIA RIESGOS'!$G$12,'1.1 ESTRATEGIA RIESGOS'!$G$15,'1.1 ESTRATEGIA RIESGOS'!$G$20,'1.1 ESTRATEGIA RIESGOS'!$G$23)</f>
        <v>0.6657142857142857</v>
      </c>
      <c r="D11" s="638"/>
      <c r="E11" s="638"/>
      <c r="F11" s="638"/>
      <c r="G11" s="638">
        <f>AVERAGE('4. ATENCION AL CIUDADANO'!$L$10,'4. ATENCION AL CIUDADANO'!$L$12,'4. ATENCION AL CIUDADANO'!$L$15,'4. ATENCION AL CIUDADANO'!$L$17,'4. ATENCION AL CIUDADANO'!$L$19,'4. ATENCION AL CIUDADANO'!$L$20)</f>
        <v>0.27500000000000002</v>
      </c>
      <c r="H11" s="638">
        <f>AVERAGE('5. TRANSPARENCIA '!$M$22,'5. TRANSPARENCIA '!$M$23,'5. TRANSPARENCIA '!$M$32,'5. TRANSPARENCIA '!$M$35,'5. TRANSPARENCIA '!$M$37)</f>
        <v>0.21800000000000003</v>
      </c>
      <c r="I11" s="638"/>
      <c r="J11" s="638"/>
    </row>
    <row r="12" spans="1:10">
      <c r="A12" s="640" t="s">
        <v>569</v>
      </c>
      <c r="B12" s="638">
        <f>VLOOKUP(A12,'Resultados riesgos'!$A$4:$B$20,2,0)</f>
        <v>0.33</v>
      </c>
      <c r="C12" s="638">
        <f>AVERAGE('1.1 ESTRATEGIA RIESGOS'!$G$9,'1.1 ESTRATEGIA RIESGOS'!$G$10,'1.1 ESTRATEGIA RIESGOS'!$G$11,'1.1 ESTRATEGIA RIESGOS'!$G$12,'1.1 ESTRATEGIA RIESGOS'!$G$15,'1.1 ESTRATEGIA RIESGOS'!$G$20,'1.1 ESTRATEGIA RIESGOS'!$G$23)</f>
        <v>0.6657142857142857</v>
      </c>
      <c r="D12" s="638"/>
      <c r="E12" s="638"/>
      <c r="F12" s="638"/>
      <c r="G12" s="638"/>
      <c r="H12" s="638">
        <f>AVERAGE('5. TRANSPARENCIA '!$M$13,'5. TRANSPARENCIA '!$M$25,'5. TRANSPARENCIA '!$M$26,'5. TRANSPARENCIA '!$M$27,'5. TRANSPARENCIA '!$M$28)</f>
        <v>0.26</v>
      </c>
      <c r="I12" s="638"/>
      <c r="J12" s="638">
        <f>AVERAGE('7. CODIGO DE INTEGRIDAD'!$I$6,'7. CODIGO DE INTEGRIDAD'!$I$7,'7. CODIGO DE INTEGRIDAD'!$I$8,'7. CODIGO DE INTEGRIDAD'!$I$9,'7. CODIGO DE INTEGRIDAD'!$I$10,'7. CODIGO DE INTEGRIDAD'!$I$11,'7. CODIGO DE INTEGRIDAD'!$I$12,'7. CODIGO DE INTEGRIDAD'!$I$13)</f>
        <v>0.13750000000000001</v>
      </c>
    </row>
    <row r="13" spans="1:10">
      <c r="A13" s="640" t="s">
        <v>991</v>
      </c>
      <c r="B13" s="638">
        <f>VLOOKUP(A13,'Resultados riesgos'!$A$4:$B$20,2,0)</f>
        <v>0.31555555555555559</v>
      </c>
      <c r="C13" s="638">
        <f>AVERAGE('1.1 ESTRATEGIA RIESGOS'!$G$9,'1.1 ESTRATEGIA RIESGOS'!$G$10,'1.1 ESTRATEGIA RIESGOS'!$G$11,'1.1 ESTRATEGIA RIESGOS'!$G$12,'1.1 ESTRATEGIA RIESGOS'!$G$15,'1.1 ESTRATEGIA RIESGOS'!$G$20,'1.1 ESTRATEGIA RIESGOS'!$G$23)</f>
        <v>0.6657142857142857</v>
      </c>
      <c r="D13" s="638">
        <f>'2. ANTITRAMITES'!AH7</f>
        <v>0.33</v>
      </c>
      <c r="E13" s="638"/>
      <c r="F13" s="638">
        <f>AVERAGE('3. RENDICION DE CUENTAS'!$L$20)</f>
        <v>0.33</v>
      </c>
      <c r="G13" s="638"/>
      <c r="H13" s="638"/>
      <c r="I13" s="638"/>
      <c r="J13" s="638"/>
    </row>
    <row r="14" spans="1:10">
      <c r="A14" s="640" t="s">
        <v>261</v>
      </c>
      <c r="B14" s="638">
        <f>VLOOKUP(A14,'Resultados riesgos'!$A$4:$B$20,2,0)</f>
        <v>0.33</v>
      </c>
      <c r="C14" s="638">
        <f>AVERAGE('1.1 ESTRATEGIA RIESGOS'!$G$9,'1.1 ESTRATEGIA RIESGOS'!$G$10,'1.1 ESTRATEGIA RIESGOS'!$G$11,'1.1 ESTRATEGIA RIESGOS'!$G$12,'1.1 ESTRATEGIA RIESGOS'!$G$15,'1.1 ESTRATEGIA RIESGOS'!$G$20,'1.1 ESTRATEGIA RIESGOS'!$G$23)</f>
        <v>0.6657142857142857</v>
      </c>
      <c r="D14" s="638"/>
      <c r="E14" s="638"/>
      <c r="F14" s="638"/>
      <c r="G14" s="638"/>
      <c r="H14" s="638">
        <f>AVERAGE('5. TRANSPARENCIA '!$M$25,'5. TRANSPARENCIA '!$M$26,'5. TRANSPARENCIA '!$M$27,'5. TRANSPARENCIA '!$M$28)</f>
        <v>0.2</v>
      </c>
      <c r="I14" s="638"/>
      <c r="J14" s="638"/>
    </row>
    <row r="15" spans="1:10">
      <c r="A15" s="640" t="s">
        <v>988</v>
      </c>
      <c r="B15" s="638">
        <f>VLOOKUP(A15,'Resultados riesgos'!$A$4:$B$20,2,0)</f>
        <v>0</v>
      </c>
      <c r="C15" s="638">
        <f>AVERAGE('1.1 ESTRATEGIA RIESGOS'!$G$9,'1.1 ESTRATEGIA RIESGOS'!$G$10,'1.1 ESTRATEGIA RIESGOS'!$G$11,'1.1 ESTRATEGIA RIESGOS'!$G$12,'1.1 ESTRATEGIA RIESGOS'!$G$15,'1.1 ESTRATEGIA RIESGOS'!$G$20,'1.1 ESTRATEGIA RIESGOS'!$G$23)</f>
        <v>0.6657142857142857</v>
      </c>
      <c r="D15" s="638"/>
      <c r="E15" s="638"/>
      <c r="F15" s="638"/>
      <c r="G15" s="638"/>
      <c r="H15" s="638"/>
      <c r="I15" s="638"/>
      <c r="J15" s="638">
        <f>AVERAGE('7. CODIGO DE INTEGRIDAD'!$I$6,'7. CODIGO DE INTEGRIDAD'!$I$7,'7. CODIGO DE INTEGRIDAD'!$I$8,'7. CODIGO DE INTEGRIDAD'!$I$9,'7. CODIGO DE INTEGRIDAD'!$I$10,'7. CODIGO DE INTEGRIDAD'!$I$11,'7. CODIGO DE INTEGRIDAD'!$I$12,'7. CODIGO DE INTEGRIDAD'!$I$13)</f>
        <v>0.13750000000000001</v>
      </c>
    </row>
    <row r="16" spans="1:10">
      <c r="A16" s="640" t="s">
        <v>883</v>
      </c>
      <c r="B16" s="638">
        <f>VLOOKUP(A16,'Resultados riesgos'!$A$4:$B$20,2,0)</f>
        <v>0.66666666666666663</v>
      </c>
      <c r="C16" s="638">
        <f>AVERAGE('1.1 ESTRATEGIA RIESGOS'!$G$9,'1.1 ESTRATEGIA RIESGOS'!$G$10,'1.1 ESTRATEGIA RIESGOS'!$G$11,'1.1 ESTRATEGIA RIESGOS'!$G$12,'1.1 ESTRATEGIA RIESGOS'!$G$15,'1.1 ESTRATEGIA RIESGOS'!$G$20,'1.1 ESTRATEGIA RIESGOS'!$G$23)</f>
        <v>0.6657142857142857</v>
      </c>
      <c r="D16" s="638"/>
      <c r="E16" s="638"/>
      <c r="F16" s="638"/>
      <c r="G16" s="638">
        <f>AVERAGE('4. ATENCION AL CIUDADANO'!$L$7)</f>
        <v>0.33</v>
      </c>
      <c r="H16" s="638">
        <f>AVERAGE('5. TRANSPARENCIA '!$M$15)</f>
        <v>0.27</v>
      </c>
      <c r="I16" s="638"/>
      <c r="J16" s="638"/>
    </row>
    <row r="17" spans="1:10" ht="23.25">
      <c r="A17" s="640" t="s">
        <v>989</v>
      </c>
      <c r="B17" s="638">
        <v>0.2167</v>
      </c>
      <c r="C17" s="638">
        <f>AVERAGE('1.1 ESTRATEGIA RIESGOS'!$G$9,'1.1 ESTRATEGIA RIESGOS'!$G$10,'1.1 ESTRATEGIA RIESGOS'!$G$11,'1.1 ESTRATEGIA RIESGOS'!$G$12,'1.1 ESTRATEGIA RIESGOS'!$G$15,'1.1 ESTRATEGIA RIESGOS'!$G$20,'1.1 ESTRATEGIA RIESGOS'!$G$23)</f>
        <v>0.6657142857142857</v>
      </c>
      <c r="D17" s="638"/>
      <c r="E17" s="638">
        <f>AVERAGE('2.1 ESTRAT RACIONALIZ TRAMI'!$G$29,'2.1 ESTRAT RACIONALIZ TRAMI'!$G$30,'2.1 ESTRAT RACIONALIZ TRAMI'!$G$32)</f>
        <v>0</v>
      </c>
      <c r="F17" s="638"/>
      <c r="G17" s="638"/>
      <c r="H17" s="638">
        <f>AVERAGE('5. TRANSPARENCIA '!$M$16,'5. TRANSPARENCIA '!$M$17,'5. TRANSPARENCIA '!$M$30,'5. TRANSPARENCIA '!$M$31)</f>
        <v>0.33</v>
      </c>
      <c r="I17" s="638"/>
      <c r="J17" s="638"/>
    </row>
    <row r="18" spans="1:10" ht="23.25">
      <c r="A18" s="640" t="s">
        <v>448</v>
      </c>
      <c r="B18" s="638">
        <f>VLOOKUP(A18,'Resultados riesgos'!$A$4:$B$20,2,0)</f>
        <v>0.16500000000000001</v>
      </c>
      <c r="C18" s="638">
        <f>AVERAGE('1.1 ESTRATEGIA RIESGOS'!$G$9,'1.1 ESTRATEGIA RIESGOS'!$G$10,'1.1 ESTRATEGIA RIESGOS'!$G$11,'1.1 ESTRATEGIA RIESGOS'!$G$12,'1.1 ESTRATEGIA RIESGOS'!$G$15,'1.1 ESTRATEGIA RIESGOS'!$G$20,'1.1 ESTRATEGIA RIESGOS'!$G$23)</f>
        <v>0.6657142857142857</v>
      </c>
      <c r="D18" s="638"/>
      <c r="E18" s="638"/>
      <c r="F18" s="638"/>
      <c r="G18" s="638"/>
      <c r="H18" s="638"/>
      <c r="I18" s="638"/>
      <c r="J18" s="638"/>
    </row>
    <row r="19" spans="1:10">
      <c r="A19" s="640" t="s">
        <v>735</v>
      </c>
      <c r="B19" s="638">
        <f>VLOOKUP(A19,'Resultados riesgos'!$A$4:$B$20,2,0)</f>
        <v>0.16500000000000001</v>
      </c>
      <c r="C19" s="638">
        <f>AVERAGE('1.1 ESTRATEGIA RIESGOS'!G9,'1.1 ESTRATEGIA RIESGOS'!G10,'1.1 ESTRATEGIA RIESGOS'!G11,'1.1 ESTRATEGIA RIESGOS'!G12,'1.1 ESTRATEGIA RIESGOS'!G15,'1.1 ESTRATEGIA RIESGOS'!G16,'1.1 ESTRATEGIA RIESGOS'!G17,'1.1 ESTRATEGIA RIESGOS'!G20,'1.1 ESTRATEGIA RIESGOS'!G23,'1.1 ESTRATEGIA RIESGOS'!G24,'1.1 ESTRATEGIA RIESGOS'!G25)</f>
        <v>0.60454545454545461</v>
      </c>
      <c r="D19" s="638"/>
      <c r="E19" s="638">
        <f>AVERAGE('2.1 ESTRAT RACIONALIZ TRAMI'!$G$29,'2.1 ESTRAT RACIONALIZ TRAMI'!$G$30,'2.1 ESTRAT RACIONALIZ TRAMI'!$G$31,'2.1 ESTRAT RACIONALIZ TRAMI'!$G$32)</f>
        <v>0</v>
      </c>
      <c r="F19" s="638">
        <f>AVERAGE('3. RENDICION DE CUENTAS'!$L$31)</f>
        <v>1</v>
      </c>
      <c r="G19" s="638">
        <f>AVERAGE('4. ATENCION AL CIUDADANO'!$L$9)</f>
        <v>0.5</v>
      </c>
      <c r="H19" s="638">
        <f>AVERAGE('5. TRANSPARENCIA '!$M$21)</f>
        <v>0.1</v>
      </c>
      <c r="I19" s="638"/>
      <c r="J19" s="638"/>
    </row>
    <row r="21" spans="1:10">
      <c r="A21" s="650" t="s">
        <v>1323</v>
      </c>
    </row>
    <row r="22" spans="1:10">
      <c r="A22" s="627" t="s">
        <v>1319</v>
      </c>
    </row>
    <row r="23" spans="1:10">
      <c r="A23" s="628" t="s">
        <v>1318</v>
      </c>
    </row>
    <row r="24" spans="1:10">
      <c r="A24" s="629" t="s">
        <v>1317</v>
      </c>
    </row>
    <row r="26" spans="1:10">
      <c r="A26" s="592" t="s">
        <v>1301</v>
      </c>
      <c r="B26" s="573" t="s">
        <v>1302</v>
      </c>
    </row>
    <row r="27" spans="1:10">
      <c r="A27" s="593" t="s">
        <v>1303</v>
      </c>
      <c r="B27" s="573" t="s">
        <v>1304</v>
      </c>
    </row>
    <row r="28" spans="1:10">
      <c r="A28" s="594" t="s">
        <v>1305</v>
      </c>
      <c r="B28" s="573" t="s">
        <v>1306</v>
      </c>
    </row>
  </sheetData>
  <conditionalFormatting sqref="B4:J19">
    <cfRule type="cellIs" dxfId="84" priority="4" operator="greaterThanOrEqual">
      <formula>33%</formula>
    </cfRule>
    <cfRule type="cellIs" dxfId="83" priority="5" operator="between">
      <formula>25%</formula>
      <formula>32%</formula>
    </cfRule>
    <cfRule type="cellIs" dxfId="82" priority="6" operator="lessThan">
      <formula>25%</formula>
    </cfRule>
  </conditionalFormatting>
  <conditionalFormatting sqref="B4:J19">
    <cfRule type="containsBlanks" dxfId="81" priority="1">
      <formula>LEN(TRIM(B4))=0</formula>
    </cfRule>
  </conditionalFormatting>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41"/>
  <sheetViews>
    <sheetView view="pageBreakPreview" topLeftCell="C1" zoomScale="85" zoomScaleNormal="80" zoomScaleSheetLayoutView="85" zoomScalePageLayoutView="85" workbookViewId="0">
      <pane ySplit="4" topLeftCell="A5" activePane="bottomLeft" state="frozen"/>
      <selection pane="bottomLeft" activeCell="D4" sqref="D4"/>
    </sheetView>
  </sheetViews>
  <sheetFormatPr baseColWidth="10" defaultColWidth="10.85546875" defaultRowHeight="12.75"/>
  <cols>
    <col min="1" max="1" width="10.85546875" style="32"/>
    <col min="2" max="2" width="25.42578125" style="32" customWidth="1"/>
    <col min="3" max="3" width="33.42578125" style="32" customWidth="1"/>
    <col min="4" max="4" width="18.140625" style="32" customWidth="1"/>
    <col min="5" max="5" width="21.42578125" style="32" customWidth="1"/>
    <col min="6" max="6" width="22.42578125" style="32" customWidth="1"/>
    <col min="7" max="7" width="17.28515625" style="32" customWidth="1"/>
    <col min="8" max="8" width="29.7109375" style="32" customWidth="1"/>
    <col min="9" max="9" width="52.85546875" style="32" customWidth="1"/>
    <col min="10" max="10" width="10.85546875" style="104" customWidth="1"/>
    <col min="11" max="11" width="34.140625" style="32" customWidth="1"/>
    <col min="12" max="12" width="29.85546875" style="32" customWidth="1"/>
    <col min="13" max="13" width="11.42578125" style="42" bestFit="1" customWidth="1"/>
    <col min="14" max="16384" width="10.85546875" style="32"/>
  </cols>
  <sheetData>
    <row r="1" spans="1:14">
      <c r="A1" s="973" t="s">
        <v>61</v>
      </c>
      <c r="B1" s="973"/>
      <c r="C1" s="973"/>
      <c r="D1" s="973"/>
      <c r="E1" s="973"/>
      <c r="F1" s="973"/>
      <c r="G1" s="973"/>
      <c r="H1" s="973"/>
      <c r="I1" s="973"/>
      <c r="J1" s="973"/>
      <c r="K1" s="973"/>
      <c r="L1" s="973"/>
    </row>
    <row r="2" spans="1:14">
      <c r="A2" s="973"/>
      <c r="B2" s="973"/>
      <c r="C2" s="973"/>
      <c r="D2" s="973"/>
      <c r="E2" s="973"/>
      <c r="F2" s="973"/>
      <c r="G2" s="973"/>
      <c r="H2" s="973"/>
      <c r="I2" s="973"/>
      <c r="J2" s="973"/>
      <c r="K2" s="973"/>
      <c r="L2" s="973"/>
    </row>
    <row r="3" spans="1:14" ht="45.75" customHeight="1" thickBot="1">
      <c r="A3" s="973" t="s">
        <v>1117</v>
      </c>
      <c r="B3" s="973"/>
      <c r="C3" s="973"/>
      <c r="D3" s="973"/>
      <c r="E3" s="973"/>
      <c r="F3" s="973"/>
      <c r="G3" s="973"/>
      <c r="H3" s="973"/>
      <c r="I3" s="973"/>
      <c r="J3" s="973"/>
      <c r="K3" s="973"/>
      <c r="L3" s="973"/>
    </row>
    <row r="4" spans="1:14" s="43" customFormat="1" ht="60">
      <c r="A4" s="23" t="s">
        <v>11</v>
      </c>
      <c r="B4" s="24" t="s">
        <v>50</v>
      </c>
      <c r="C4" s="24" t="s">
        <v>51</v>
      </c>
      <c r="D4" s="24" t="s">
        <v>52</v>
      </c>
      <c r="E4" s="24" t="s">
        <v>53</v>
      </c>
      <c r="F4" s="24" t="s">
        <v>54</v>
      </c>
      <c r="G4" s="23" t="s">
        <v>55</v>
      </c>
      <c r="H4" s="23" t="s">
        <v>62</v>
      </c>
      <c r="I4" s="23" t="s">
        <v>56</v>
      </c>
      <c r="J4" s="102" t="s">
        <v>21</v>
      </c>
      <c r="K4" s="23" t="s">
        <v>57</v>
      </c>
      <c r="L4" s="25" t="s">
        <v>58</v>
      </c>
      <c r="M4" s="517" t="s">
        <v>1273</v>
      </c>
      <c r="N4" s="589" t="s">
        <v>1308</v>
      </c>
    </row>
    <row r="5" spans="1:14">
      <c r="A5" s="974" t="s">
        <v>63</v>
      </c>
      <c r="B5" s="975"/>
      <c r="C5" s="975"/>
      <c r="D5" s="975"/>
      <c r="E5" s="975"/>
      <c r="F5" s="975"/>
      <c r="G5" s="975"/>
      <c r="H5" s="975"/>
      <c r="I5" s="975"/>
      <c r="J5" s="975"/>
      <c r="K5" s="975"/>
      <c r="L5" s="976"/>
    </row>
    <row r="6" spans="1:14" s="52" customFormat="1" ht="96.75" customHeight="1">
      <c r="A6" s="124">
        <v>1</v>
      </c>
      <c r="B6" s="214" t="s">
        <v>781</v>
      </c>
      <c r="C6" s="214" t="s">
        <v>782</v>
      </c>
      <c r="D6" s="215">
        <v>43862</v>
      </c>
      <c r="E6" s="215">
        <v>44196</v>
      </c>
      <c r="F6" s="214" t="s">
        <v>783</v>
      </c>
      <c r="G6" s="124" t="s">
        <v>783</v>
      </c>
      <c r="H6" s="124" t="s">
        <v>784</v>
      </c>
      <c r="I6" s="216" t="s">
        <v>1166</v>
      </c>
      <c r="J6" s="219">
        <v>0.5</v>
      </c>
      <c r="K6" s="26"/>
      <c r="L6" s="21"/>
      <c r="M6" s="623">
        <v>0.5</v>
      </c>
      <c r="N6" s="624" t="str">
        <f>IF(M6&gt;0,"1","0")</f>
        <v>1</v>
      </c>
    </row>
    <row r="7" spans="1:14" s="78" customFormat="1" ht="96.75" customHeight="1">
      <c r="A7" s="124">
        <v>2</v>
      </c>
      <c r="B7" s="214" t="s">
        <v>785</v>
      </c>
      <c r="C7" s="214" t="s">
        <v>786</v>
      </c>
      <c r="D7" s="215">
        <v>43862</v>
      </c>
      <c r="E7" s="215">
        <v>44196</v>
      </c>
      <c r="F7" s="214" t="s">
        <v>783</v>
      </c>
      <c r="G7" s="124" t="s">
        <v>783</v>
      </c>
      <c r="H7" s="124" t="s">
        <v>784</v>
      </c>
      <c r="I7" s="216"/>
      <c r="J7" s="219"/>
      <c r="K7" s="45"/>
      <c r="L7" s="21"/>
      <c r="M7" s="623">
        <v>0</v>
      </c>
      <c r="N7" s="624" t="str">
        <f t="shared" ref="N7:N38" si="0">IF(M7&gt;0,"1","0")</f>
        <v>0</v>
      </c>
    </row>
    <row r="8" spans="1:14" s="78" customFormat="1" ht="146.25" customHeight="1">
      <c r="A8" s="124">
        <v>3</v>
      </c>
      <c r="B8" s="214" t="s">
        <v>1079</v>
      </c>
      <c r="C8" s="214" t="s">
        <v>354</v>
      </c>
      <c r="D8" s="215">
        <v>43831</v>
      </c>
      <c r="E8" s="215">
        <v>44196</v>
      </c>
      <c r="F8" s="214" t="s">
        <v>355</v>
      </c>
      <c r="G8" s="125" t="s">
        <v>356</v>
      </c>
      <c r="H8" s="124" t="s">
        <v>361</v>
      </c>
      <c r="I8" s="91" t="s">
        <v>1094</v>
      </c>
      <c r="J8" s="103">
        <v>0.33</v>
      </c>
      <c r="K8" s="45"/>
      <c r="L8" s="21"/>
      <c r="M8" s="623">
        <v>0.33</v>
      </c>
      <c r="N8" s="624" t="str">
        <f t="shared" si="0"/>
        <v>1</v>
      </c>
    </row>
    <row r="9" spans="1:14" s="78" customFormat="1" ht="141.75" customHeight="1">
      <c r="A9" s="124">
        <v>4</v>
      </c>
      <c r="B9" s="214" t="s">
        <v>357</v>
      </c>
      <c r="C9" s="214" t="s">
        <v>354</v>
      </c>
      <c r="D9" s="215">
        <v>43831</v>
      </c>
      <c r="E9" s="215">
        <v>44196</v>
      </c>
      <c r="F9" s="214" t="s">
        <v>358</v>
      </c>
      <c r="G9" s="125" t="s">
        <v>359</v>
      </c>
      <c r="H9" s="124" t="s">
        <v>360</v>
      </c>
      <c r="I9" s="171" t="s">
        <v>1095</v>
      </c>
      <c r="J9" s="103">
        <v>0.33</v>
      </c>
      <c r="K9" s="279"/>
      <c r="L9" s="123"/>
      <c r="M9" s="623">
        <v>0.33</v>
      </c>
      <c r="N9" s="624" t="str">
        <f t="shared" si="0"/>
        <v>1</v>
      </c>
    </row>
    <row r="10" spans="1:14" s="78" customFormat="1" ht="173.25" customHeight="1">
      <c r="A10" s="124">
        <v>5</v>
      </c>
      <c r="B10" s="214" t="s">
        <v>362</v>
      </c>
      <c r="C10" s="214" t="s">
        <v>365</v>
      </c>
      <c r="D10" s="215">
        <v>43831</v>
      </c>
      <c r="E10" s="215">
        <v>44196</v>
      </c>
      <c r="F10" s="214" t="s">
        <v>363</v>
      </c>
      <c r="G10" s="124" t="s">
        <v>1270</v>
      </c>
      <c r="H10" s="124" t="s">
        <v>364</v>
      </c>
      <c r="I10" s="91" t="s">
        <v>1093</v>
      </c>
      <c r="J10" s="44"/>
      <c r="K10" s="91" t="s">
        <v>1271</v>
      </c>
      <c r="L10" s="21"/>
      <c r="M10" s="612">
        <v>0</v>
      </c>
      <c r="N10" s="624" t="str">
        <f t="shared" si="0"/>
        <v>0</v>
      </c>
    </row>
    <row r="11" spans="1:14" s="78" customFormat="1" ht="206.25" customHeight="1">
      <c r="A11" s="124">
        <v>6</v>
      </c>
      <c r="B11" s="214" t="s">
        <v>787</v>
      </c>
      <c r="C11" s="214" t="s">
        <v>993</v>
      </c>
      <c r="D11" s="215">
        <v>43831</v>
      </c>
      <c r="E11" s="215">
        <v>44196</v>
      </c>
      <c r="F11" s="214" t="s">
        <v>788</v>
      </c>
      <c r="G11" s="125" t="s">
        <v>789</v>
      </c>
      <c r="H11" s="124" t="s">
        <v>790</v>
      </c>
      <c r="I11" s="171" t="s">
        <v>1150</v>
      </c>
      <c r="J11" s="170">
        <v>0.33</v>
      </c>
      <c r="K11" s="91" t="s">
        <v>1207</v>
      </c>
      <c r="L11" s="123"/>
      <c r="M11" s="612">
        <v>0.33</v>
      </c>
      <c r="N11" s="624" t="str">
        <f t="shared" si="0"/>
        <v>1</v>
      </c>
    </row>
    <row r="12" spans="1:14" s="78" customFormat="1" ht="308.25" customHeight="1">
      <c r="A12" s="124">
        <v>7</v>
      </c>
      <c r="B12" s="214" t="s">
        <v>1026</v>
      </c>
      <c r="C12" s="214" t="s">
        <v>993</v>
      </c>
      <c r="D12" s="215">
        <v>43831</v>
      </c>
      <c r="E12" s="215">
        <v>44196</v>
      </c>
      <c r="F12" s="214" t="s">
        <v>791</v>
      </c>
      <c r="G12" s="125" t="s">
        <v>792</v>
      </c>
      <c r="H12" s="124" t="s">
        <v>793</v>
      </c>
      <c r="I12" s="171" t="s">
        <v>1096</v>
      </c>
      <c r="J12" s="170">
        <v>0.33</v>
      </c>
      <c r="K12" s="171" t="s">
        <v>1151</v>
      </c>
      <c r="L12" s="123"/>
      <c r="M12" s="612">
        <v>0.33</v>
      </c>
      <c r="N12" s="624" t="str">
        <f t="shared" si="0"/>
        <v>1</v>
      </c>
    </row>
    <row r="13" spans="1:14" s="78" customFormat="1" ht="120" customHeight="1">
      <c r="A13" s="124">
        <v>8</v>
      </c>
      <c r="B13" s="214" t="s">
        <v>794</v>
      </c>
      <c r="C13" s="214" t="s">
        <v>994</v>
      </c>
      <c r="D13" s="215">
        <v>43831</v>
      </c>
      <c r="E13" s="215">
        <v>44196</v>
      </c>
      <c r="F13" s="214" t="s">
        <v>795</v>
      </c>
      <c r="G13" s="125" t="s">
        <v>796</v>
      </c>
      <c r="H13" s="124" t="s">
        <v>793</v>
      </c>
      <c r="I13" s="216" t="s">
        <v>1200</v>
      </c>
      <c r="J13" s="103">
        <v>0.5</v>
      </c>
      <c r="K13" s="216" t="s">
        <v>1152</v>
      </c>
      <c r="L13" s="21"/>
      <c r="M13" s="612">
        <v>0.5</v>
      </c>
      <c r="N13" s="624" t="str">
        <f t="shared" si="0"/>
        <v>1</v>
      </c>
    </row>
    <row r="14" spans="1:14" s="78" customFormat="1" ht="117" customHeight="1">
      <c r="A14" s="124">
        <v>9</v>
      </c>
      <c r="B14" s="214" t="s">
        <v>1080</v>
      </c>
      <c r="C14" s="214" t="s">
        <v>797</v>
      </c>
      <c r="D14" s="215">
        <v>43831</v>
      </c>
      <c r="E14" s="215">
        <v>44196</v>
      </c>
      <c r="F14" s="214" t="s">
        <v>798</v>
      </c>
      <c r="G14" s="125" t="s">
        <v>799</v>
      </c>
      <c r="H14" s="124" t="s">
        <v>793</v>
      </c>
      <c r="I14" s="216" t="s">
        <v>1153</v>
      </c>
      <c r="J14" s="103">
        <v>0.33</v>
      </c>
      <c r="K14" s="73" t="s">
        <v>1154</v>
      </c>
      <c r="L14" s="123"/>
      <c r="M14" s="612">
        <v>0.33</v>
      </c>
      <c r="N14" s="624" t="str">
        <f t="shared" si="0"/>
        <v>1</v>
      </c>
    </row>
    <row r="15" spans="1:14" s="78" customFormat="1" ht="67.5" customHeight="1">
      <c r="A15" s="124">
        <v>10</v>
      </c>
      <c r="B15" s="75" t="s">
        <v>665</v>
      </c>
      <c r="C15" s="150" t="s">
        <v>662</v>
      </c>
      <c r="D15" s="77">
        <v>43831</v>
      </c>
      <c r="E15" s="77">
        <v>44196</v>
      </c>
      <c r="F15" s="76" t="s">
        <v>666</v>
      </c>
      <c r="G15" s="124" t="s">
        <v>667</v>
      </c>
      <c r="H15" s="124" t="s">
        <v>668</v>
      </c>
      <c r="I15" s="216" t="s">
        <v>1182</v>
      </c>
      <c r="J15" s="103">
        <v>0.27</v>
      </c>
      <c r="K15" s="216" t="s">
        <v>1093</v>
      </c>
      <c r="L15" s="123"/>
      <c r="M15" s="612">
        <v>0.27</v>
      </c>
      <c r="N15" s="624" t="str">
        <f t="shared" si="0"/>
        <v>1</v>
      </c>
    </row>
    <row r="16" spans="1:14" s="78" customFormat="1" ht="161.25" customHeight="1">
      <c r="A16" s="124">
        <v>11</v>
      </c>
      <c r="B16" s="214" t="s">
        <v>858</v>
      </c>
      <c r="C16" s="214" t="s">
        <v>859</v>
      </c>
      <c r="D16" s="215">
        <v>43831</v>
      </c>
      <c r="E16" s="215">
        <v>44196</v>
      </c>
      <c r="F16" s="214" t="s">
        <v>860</v>
      </c>
      <c r="G16" s="125" t="s">
        <v>861</v>
      </c>
      <c r="H16" s="124" t="s">
        <v>862</v>
      </c>
      <c r="I16" s="216" t="s">
        <v>1258</v>
      </c>
      <c r="J16" s="103">
        <v>0.33</v>
      </c>
      <c r="K16" s="73" t="s">
        <v>1259</v>
      </c>
      <c r="L16" s="123"/>
      <c r="M16" s="612">
        <v>0.33</v>
      </c>
      <c r="N16" s="624" t="str">
        <f t="shared" si="0"/>
        <v>1</v>
      </c>
    </row>
    <row r="17" spans="1:14" s="10" customFormat="1" ht="154.5" customHeight="1">
      <c r="A17" s="124">
        <v>12</v>
      </c>
      <c r="B17" s="214" t="s">
        <v>863</v>
      </c>
      <c r="C17" s="214" t="s">
        <v>859</v>
      </c>
      <c r="D17" s="215">
        <v>43891</v>
      </c>
      <c r="E17" s="215">
        <v>44196</v>
      </c>
      <c r="F17" s="214" t="s">
        <v>864</v>
      </c>
      <c r="G17" s="125" t="s">
        <v>865</v>
      </c>
      <c r="H17" s="124" t="s">
        <v>866</v>
      </c>
      <c r="I17" s="216" t="s">
        <v>1261</v>
      </c>
      <c r="J17" s="101">
        <v>0.33</v>
      </c>
      <c r="K17" s="216" t="s">
        <v>1260</v>
      </c>
      <c r="L17" s="20"/>
      <c r="M17" s="623">
        <v>0.33</v>
      </c>
      <c r="N17" s="624" t="str">
        <f t="shared" si="0"/>
        <v>1</v>
      </c>
    </row>
    <row r="18" spans="1:14" ht="42.75" customHeight="1">
      <c r="A18" s="977" t="s">
        <v>64</v>
      </c>
      <c r="B18" s="978"/>
      <c r="C18" s="978"/>
      <c r="D18" s="978"/>
      <c r="E18" s="978"/>
      <c r="F18" s="978"/>
      <c r="G18" s="978"/>
      <c r="H18" s="978"/>
      <c r="I18" s="978"/>
      <c r="J18" s="978"/>
      <c r="K18" s="978"/>
      <c r="L18" s="979"/>
      <c r="M18" s="623"/>
      <c r="N18" s="624"/>
    </row>
    <row r="19" spans="1:14" s="435" customFormat="1" ht="132" customHeight="1">
      <c r="A19" s="409">
        <v>1</v>
      </c>
      <c r="B19" s="409" t="s">
        <v>800</v>
      </c>
      <c r="C19" s="410" t="s">
        <v>822</v>
      </c>
      <c r="D19" s="27">
        <v>43831</v>
      </c>
      <c r="E19" s="27">
        <v>44196</v>
      </c>
      <c r="F19" s="409" t="s">
        <v>1061</v>
      </c>
      <c r="G19" s="409" t="s">
        <v>801</v>
      </c>
      <c r="H19" s="409" t="s">
        <v>802</v>
      </c>
      <c r="I19" s="498" t="s">
        <v>1155</v>
      </c>
      <c r="J19" s="500">
        <v>0.33</v>
      </c>
      <c r="K19" s="433"/>
      <c r="L19" s="434"/>
      <c r="M19" s="623">
        <v>0.33</v>
      </c>
      <c r="N19" s="624" t="str">
        <f t="shared" si="0"/>
        <v>1</v>
      </c>
    </row>
    <row r="20" spans="1:14" s="10" customFormat="1" ht="158.25" customHeight="1">
      <c r="A20" s="152">
        <v>2</v>
      </c>
      <c r="B20" s="152" t="s">
        <v>995</v>
      </c>
      <c r="C20" s="152" t="s">
        <v>797</v>
      </c>
      <c r="D20" s="27">
        <v>43853</v>
      </c>
      <c r="E20" s="27">
        <v>44196</v>
      </c>
      <c r="F20" s="153" t="s">
        <v>985</v>
      </c>
      <c r="G20" s="153" t="s">
        <v>986</v>
      </c>
      <c r="H20" s="154" t="s">
        <v>987</v>
      </c>
      <c r="I20" s="222" t="s">
        <v>1156</v>
      </c>
      <c r="J20" s="459">
        <v>0.33</v>
      </c>
      <c r="K20" s="152"/>
      <c r="L20" s="79"/>
      <c r="M20" s="623">
        <v>0.33</v>
      </c>
      <c r="N20" s="624" t="str">
        <f t="shared" si="0"/>
        <v>1</v>
      </c>
    </row>
    <row r="21" spans="1:14" s="10" customFormat="1" ht="252" customHeight="1">
      <c r="A21" s="152">
        <v>3</v>
      </c>
      <c r="B21" s="152" t="s">
        <v>803</v>
      </c>
      <c r="C21" s="152" t="s">
        <v>804</v>
      </c>
      <c r="D21" s="27">
        <v>43862</v>
      </c>
      <c r="E21" s="27">
        <v>44090</v>
      </c>
      <c r="F21" s="152" t="s">
        <v>805</v>
      </c>
      <c r="G21" s="153" t="s">
        <v>806</v>
      </c>
      <c r="H21" s="152" t="s">
        <v>807</v>
      </c>
      <c r="I21" s="458" t="s">
        <v>1124</v>
      </c>
      <c r="J21" s="459">
        <v>0.1</v>
      </c>
      <c r="K21" s="458" t="s">
        <v>1134</v>
      </c>
      <c r="L21" s="458" t="s">
        <v>1135</v>
      </c>
      <c r="M21" s="623">
        <v>0.1</v>
      </c>
      <c r="N21" s="624" t="str">
        <f t="shared" si="0"/>
        <v>1</v>
      </c>
    </row>
    <row r="22" spans="1:14" s="117" customFormat="1" ht="183.75" customHeight="1">
      <c r="A22" s="222">
        <v>4</v>
      </c>
      <c r="B22" s="381" t="s">
        <v>808</v>
      </c>
      <c r="C22" s="381" t="s">
        <v>809</v>
      </c>
      <c r="D22" s="27">
        <v>43831</v>
      </c>
      <c r="E22" s="27">
        <v>44196</v>
      </c>
      <c r="F22" s="27" t="s">
        <v>810</v>
      </c>
      <c r="G22" s="382" t="s">
        <v>811</v>
      </c>
      <c r="H22" s="222" t="s">
        <v>812</v>
      </c>
      <c r="I22" s="222" t="s">
        <v>1183</v>
      </c>
      <c r="J22" s="459">
        <v>0.33</v>
      </c>
      <c r="K22" s="458" t="s">
        <v>1093</v>
      </c>
      <c r="L22" s="79"/>
      <c r="M22" s="623">
        <v>0.33</v>
      </c>
      <c r="N22" s="624" t="str">
        <f t="shared" si="0"/>
        <v>1</v>
      </c>
    </row>
    <row r="23" spans="1:14" ht="221.25" customHeight="1">
      <c r="A23" s="381">
        <v>5</v>
      </c>
      <c r="B23" s="381" t="s">
        <v>813</v>
      </c>
      <c r="C23" s="381" t="s">
        <v>761</v>
      </c>
      <c r="D23" s="27">
        <v>43831</v>
      </c>
      <c r="E23" s="27">
        <v>44196</v>
      </c>
      <c r="F23" s="381" t="s">
        <v>814</v>
      </c>
      <c r="G23" s="382" t="s">
        <v>815</v>
      </c>
      <c r="H23" s="381" t="s">
        <v>816</v>
      </c>
      <c r="I23" s="222" t="s">
        <v>1184</v>
      </c>
      <c r="J23" s="508">
        <v>0.33</v>
      </c>
      <c r="K23" s="458" t="s">
        <v>1093</v>
      </c>
      <c r="L23" s="217"/>
      <c r="M23" s="612">
        <v>0.33</v>
      </c>
      <c r="N23" s="624" t="str">
        <f t="shared" si="0"/>
        <v>1</v>
      </c>
    </row>
    <row r="24" spans="1:14" ht="33" customHeight="1">
      <c r="A24" s="980" t="s">
        <v>65</v>
      </c>
      <c r="B24" s="981"/>
      <c r="C24" s="981"/>
      <c r="D24" s="981"/>
      <c r="E24" s="981"/>
      <c r="F24" s="981"/>
      <c r="G24" s="981"/>
      <c r="H24" s="981"/>
      <c r="I24" s="981"/>
      <c r="J24" s="981"/>
      <c r="K24" s="981"/>
      <c r="L24" s="982"/>
      <c r="M24" s="623"/>
      <c r="N24" s="624"/>
    </row>
    <row r="25" spans="1:14" s="10" customFormat="1" ht="57.75" customHeight="1">
      <c r="A25" s="127">
        <v>1</v>
      </c>
      <c r="B25" s="127" t="s">
        <v>345</v>
      </c>
      <c r="C25" s="127" t="s">
        <v>346</v>
      </c>
      <c r="D25" s="81">
        <v>43831</v>
      </c>
      <c r="E25" s="81">
        <v>44196</v>
      </c>
      <c r="F25" s="127" t="s">
        <v>348</v>
      </c>
      <c r="G25" s="127" t="s">
        <v>349</v>
      </c>
      <c r="H25" s="127" t="s">
        <v>347</v>
      </c>
      <c r="I25" s="62" t="s">
        <v>1247</v>
      </c>
      <c r="J25" s="454">
        <v>0.15</v>
      </c>
      <c r="K25" s="65"/>
      <c r="L25" s="65"/>
      <c r="M25" s="612">
        <v>0.15</v>
      </c>
      <c r="N25" s="624" t="str">
        <f t="shared" si="0"/>
        <v>1</v>
      </c>
    </row>
    <row r="26" spans="1:14" ht="70.5" customHeight="1">
      <c r="A26" s="131">
        <v>2</v>
      </c>
      <c r="B26" s="127" t="s">
        <v>350</v>
      </c>
      <c r="C26" s="127" t="s">
        <v>346</v>
      </c>
      <c r="D26" s="81">
        <v>43862</v>
      </c>
      <c r="E26" s="81">
        <v>44196</v>
      </c>
      <c r="F26" s="127" t="s">
        <v>353</v>
      </c>
      <c r="G26" s="127" t="s">
        <v>351</v>
      </c>
      <c r="H26" s="127" t="s">
        <v>352</v>
      </c>
      <c r="I26" s="284" t="s">
        <v>1201</v>
      </c>
      <c r="J26" s="96">
        <v>0.25</v>
      </c>
      <c r="K26" s="172"/>
      <c r="L26" s="95"/>
      <c r="M26" s="623">
        <v>0.25</v>
      </c>
      <c r="N26" s="624" t="str">
        <f t="shared" si="0"/>
        <v>1</v>
      </c>
    </row>
    <row r="27" spans="1:14" s="10" customFormat="1" ht="67.5" customHeight="1">
      <c r="A27" s="127">
        <v>3</v>
      </c>
      <c r="B27" s="127" t="s">
        <v>345</v>
      </c>
      <c r="C27" s="127" t="s">
        <v>346</v>
      </c>
      <c r="D27" s="81">
        <v>43831</v>
      </c>
      <c r="E27" s="81">
        <v>44196</v>
      </c>
      <c r="F27" s="127" t="s">
        <v>581</v>
      </c>
      <c r="G27" s="126" t="s">
        <v>582</v>
      </c>
      <c r="H27" s="127" t="s">
        <v>347</v>
      </c>
      <c r="I27" s="284" t="s">
        <v>1247</v>
      </c>
      <c r="J27" s="100">
        <v>0.15</v>
      </c>
      <c r="K27" s="54"/>
      <c r="L27" s="50"/>
      <c r="M27" s="612">
        <v>0.15</v>
      </c>
      <c r="N27" s="624" t="str">
        <f t="shared" si="0"/>
        <v>1</v>
      </c>
    </row>
    <row r="28" spans="1:14" s="10" customFormat="1" ht="72" customHeight="1">
      <c r="A28" s="127">
        <v>4</v>
      </c>
      <c r="B28" s="127" t="s">
        <v>350</v>
      </c>
      <c r="C28" s="127" t="s">
        <v>346</v>
      </c>
      <c r="D28" s="81">
        <v>43862</v>
      </c>
      <c r="E28" s="81">
        <v>44196</v>
      </c>
      <c r="F28" s="127" t="s">
        <v>351</v>
      </c>
      <c r="G28" s="127" t="s">
        <v>351</v>
      </c>
      <c r="H28" s="127" t="s">
        <v>352</v>
      </c>
      <c r="I28" s="453" t="s">
        <v>1201</v>
      </c>
      <c r="J28" s="99">
        <v>0.25</v>
      </c>
      <c r="K28" s="54"/>
      <c r="L28" s="50"/>
      <c r="M28" s="612">
        <v>0.25</v>
      </c>
      <c r="N28" s="624" t="str">
        <f t="shared" si="0"/>
        <v>1</v>
      </c>
    </row>
    <row r="29" spans="1:14" s="10" customFormat="1" ht="111" customHeight="1">
      <c r="A29" s="53">
        <v>5</v>
      </c>
      <c r="B29" s="131" t="s">
        <v>817</v>
      </c>
      <c r="C29" s="131" t="s">
        <v>797</v>
      </c>
      <c r="D29" s="319">
        <v>43862</v>
      </c>
      <c r="E29" s="319">
        <v>44196</v>
      </c>
      <c r="F29" s="131" t="s">
        <v>818</v>
      </c>
      <c r="G29" s="320" t="s">
        <v>819</v>
      </c>
      <c r="H29" s="131" t="s">
        <v>380</v>
      </c>
      <c r="I29" s="172" t="s">
        <v>1157</v>
      </c>
      <c r="J29" s="99">
        <v>0.33</v>
      </c>
      <c r="K29" s="127"/>
      <c r="L29" s="80"/>
      <c r="M29" s="623">
        <v>0.33</v>
      </c>
      <c r="N29" s="624" t="str">
        <f t="shared" si="0"/>
        <v>1</v>
      </c>
    </row>
    <row r="30" spans="1:14" s="117" customFormat="1" ht="215.25" customHeight="1">
      <c r="A30" s="127">
        <v>6</v>
      </c>
      <c r="B30" s="127" t="s">
        <v>867</v>
      </c>
      <c r="C30" s="127" t="s">
        <v>820</v>
      </c>
      <c r="D30" s="358">
        <v>43922</v>
      </c>
      <c r="E30" s="358">
        <v>44196</v>
      </c>
      <c r="F30" s="127" t="s">
        <v>821</v>
      </c>
      <c r="G30" s="127" t="s">
        <v>821</v>
      </c>
      <c r="H30" s="127" t="s">
        <v>868</v>
      </c>
      <c r="I30" s="453" t="s">
        <v>1262</v>
      </c>
      <c r="J30" s="99">
        <v>0.33</v>
      </c>
      <c r="K30" s="127" t="s">
        <v>1263</v>
      </c>
      <c r="L30" s="80"/>
      <c r="M30" s="623">
        <v>0.33</v>
      </c>
      <c r="N30" s="624" t="str">
        <f t="shared" si="0"/>
        <v>1</v>
      </c>
    </row>
    <row r="31" spans="1:14" s="10" customFormat="1" ht="141" customHeight="1">
      <c r="A31" s="127">
        <v>7</v>
      </c>
      <c r="B31" s="359" t="s">
        <v>869</v>
      </c>
      <c r="C31" s="127" t="s">
        <v>820</v>
      </c>
      <c r="D31" s="358">
        <v>43891</v>
      </c>
      <c r="E31" s="358">
        <v>44196</v>
      </c>
      <c r="F31" s="126" t="s">
        <v>870</v>
      </c>
      <c r="G31" s="126" t="s">
        <v>870</v>
      </c>
      <c r="H31" s="126" t="s">
        <v>871</v>
      </c>
      <c r="I31" s="127" t="s">
        <v>1264</v>
      </c>
      <c r="J31" s="99">
        <v>0.33</v>
      </c>
      <c r="K31" s="127" t="s">
        <v>1265</v>
      </c>
      <c r="L31" s="80"/>
      <c r="M31" s="612">
        <v>0.33</v>
      </c>
      <c r="N31" s="624" t="str">
        <f t="shared" si="0"/>
        <v>1</v>
      </c>
    </row>
    <row r="32" spans="1:14" s="396" customFormat="1" ht="141" customHeight="1">
      <c r="A32" s="405">
        <v>8</v>
      </c>
      <c r="B32" s="407" t="s">
        <v>1035</v>
      </c>
      <c r="C32" s="404" t="s">
        <v>1036</v>
      </c>
      <c r="D32" s="406">
        <v>43862</v>
      </c>
      <c r="E32" s="406">
        <v>44196</v>
      </c>
      <c r="F32" s="407" t="s">
        <v>1037</v>
      </c>
      <c r="G32" s="407" t="s">
        <v>1038</v>
      </c>
      <c r="H32" s="407" t="s">
        <v>1039</v>
      </c>
      <c r="I32" s="453" t="s">
        <v>1185</v>
      </c>
      <c r="J32" s="509">
        <v>0.1</v>
      </c>
      <c r="K32" s="62" t="s">
        <v>1093</v>
      </c>
      <c r="L32" s="408"/>
      <c r="M32" s="612">
        <v>0.1</v>
      </c>
      <c r="N32" s="624" t="str">
        <f t="shared" si="0"/>
        <v>1</v>
      </c>
    </row>
    <row r="33" spans="1:14">
      <c r="A33" s="970" t="s">
        <v>66</v>
      </c>
      <c r="B33" s="971"/>
      <c r="C33" s="971"/>
      <c r="D33" s="971"/>
      <c r="E33" s="971"/>
      <c r="F33" s="971"/>
      <c r="G33" s="971"/>
      <c r="H33" s="971"/>
      <c r="I33" s="971"/>
      <c r="J33" s="971"/>
      <c r="K33" s="971"/>
      <c r="L33" s="972"/>
      <c r="M33" s="623"/>
      <c r="N33" s="624"/>
    </row>
    <row r="34" spans="1:14" s="435" customFormat="1" ht="165" customHeight="1">
      <c r="A34" s="375">
        <v>1</v>
      </c>
      <c r="B34" s="411" t="s">
        <v>1062</v>
      </c>
      <c r="C34" s="402" t="s">
        <v>1063</v>
      </c>
      <c r="D34" s="399">
        <v>43862</v>
      </c>
      <c r="E34" s="399">
        <v>44074</v>
      </c>
      <c r="F34" s="412" t="s">
        <v>1064</v>
      </c>
      <c r="G34" s="411" t="s">
        <v>1065</v>
      </c>
      <c r="H34" s="397" t="s">
        <v>1066</v>
      </c>
      <c r="I34" s="377" t="s">
        <v>1208</v>
      </c>
      <c r="J34" s="499">
        <v>0.33</v>
      </c>
      <c r="K34" s="436"/>
      <c r="L34" s="436"/>
      <c r="M34" s="623">
        <v>0.33</v>
      </c>
      <c r="N34" s="624" t="str">
        <f t="shared" si="0"/>
        <v>1</v>
      </c>
    </row>
    <row r="35" spans="1:14" ht="141" customHeight="1">
      <c r="A35" s="375">
        <v>2</v>
      </c>
      <c r="B35" s="403" t="s">
        <v>1031</v>
      </c>
      <c r="C35" s="401" t="s">
        <v>1032</v>
      </c>
      <c r="D35" s="399">
        <v>43983</v>
      </c>
      <c r="E35" s="399">
        <v>44196</v>
      </c>
      <c r="F35" s="400" t="s">
        <v>1033</v>
      </c>
      <c r="G35" s="403" t="s">
        <v>1033</v>
      </c>
      <c r="H35" s="397" t="s">
        <v>1034</v>
      </c>
      <c r="I35" s="397"/>
      <c r="J35" s="398"/>
      <c r="K35" s="397" t="s">
        <v>1186</v>
      </c>
      <c r="L35" s="390"/>
      <c r="M35" s="623">
        <v>0</v>
      </c>
      <c r="N35" s="624" t="str">
        <f t="shared" si="0"/>
        <v>0</v>
      </c>
    </row>
    <row r="36" spans="1:14">
      <c r="A36" s="967" t="s">
        <v>92</v>
      </c>
      <c r="B36" s="968"/>
      <c r="C36" s="968"/>
      <c r="D36" s="968"/>
      <c r="E36" s="968"/>
      <c r="F36" s="968"/>
      <c r="G36" s="968"/>
      <c r="H36" s="968"/>
      <c r="I36" s="968"/>
      <c r="J36" s="968"/>
      <c r="K36" s="968"/>
      <c r="L36" s="969"/>
      <c r="M36" s="623"/>
      <c r="N36" s="624"/>
    </row>
    <row r="37" spans="1:14" ht="132" customHeight="1">
      <c r="A37" s="393">
        <v>1</v>
      </c>
      <c r="B37" s="392" t="s">
        <v>1027</v>
      </c>
      <c r="C37" s="391" t="s">
        <v>809</v>
      </c>
      <c r="D37" s="394">
        <v>43862</v>
      </c>
      <c r="E37" s="394">
        <v>44196</v>
      </c>
      <c r="F37" s="392" t="s">
        <v>1028</v>
      </c>
      <c r="G37" s="392" t="s">
        <v>1029</v>
      </c>
      <c r="H37" s="392" t="s">
        <v>1030</v>
      </c>
      <c r="I37" s="395" t="s">
        <v>1187</v>
      </c>
      <c r="J37" s="442">
        <v>0.33</v>
      </c>
      <c r="K37" s="395" t="s">
        <v>1093</v>
      </c>
      <c r="L37" s="395"/>
      <c r="M37" s="623">
        <v>0.33</v>
      </c>
      <c r="N37" s="624" t="str">
        <f t="shared" si="0"/>
        <v>1</v>
      </c>
    </row>
    <row r="38" spans="1:14" s="212" customFormat="1" ht="111" customHeight="1">
      <c r="A38" s="437">
        <v>2</v>
      </c>
      <c r="B38" s="438" t="s">
        <v>1081</v>
      </c>
      <c r="C38" s="438" t="s">
        <v>822</v>
      </c>
      <c r="D38" s="439">
        <v>43952</v>
      </c>
      <c r="E38" s="439">
        <v>44196</v>
      </c>
      <c r="F38" s="440" t="s">
        <v>1082</v>
      </c>
      <c r="G38" s="441" t="s">
        <v>1083</v>
      </c>
      <c r="H38" s="392" t="s">
        <v>1067</v>
      </c>
      <c r="I38" s="442"/>
      <c r="J38" s="443"/>
      <c r="K38" s="626" t="s">
        <v>1158</v>
      </c>
      <c r="L38" s="575"/>
      <c r="M38" s="612">
        <v>0</v>
      </c>
      <c r="N38" s="624" t="str">
        <f t="shared" si="0"/>
        <v>0</v>
      </c>
    </row>
    <row r="39" spans="1:14" ht="18">
      <c r="M39" s="613">
        <f>AVERAGE(M6:M38)</f>
        <v>0.26034482758620692</v>
      </c>
    </row>
    <row r="40" spans="1:14" ht="18.75">
      <c r="L40" s="590" t="s">
        <v>1294</v>
      </c>
      <c r="M40" s="591">
        <f>COUNTA(N6:N38)</f>
        <v>29</v>
      </c>
    </row>
    <row r="41" spans="1:14" ht="18.75">
      <c r="L41" s="590" t="s">
        <v>1293</v>
      </c>
      <c r="M41" s="591">
        <f>COUNTIF(N6:N38,1)</f>
        <v>25</v>
      </c>
    </row>
  </sheetData>
  <autoFilter ref="A4:N41" xr:uid="{00000000-0009-0000-0000-000009000000}"/>
  <mergeCells count="7">
    <mergeCell ref="A36:L36"/>
    <mergeCell ref="A33:L33"/>
    <mergeCell ref="A1:L2"/>
    <mergeCell ref="A3:L3"/>
    <mergeCell ref="A5:L5"/>
    <mergeCell ref="A18:L18"/>
    <mergeCell ref="A24:L24"/>
  </mergeCells>
  <hyperlinks>
    <hyperlink ref="G11" r:id="rId1" display="http://www.cajaviviendapopular.gov.co/?q=content/transparencia" xr:uid="{00000000-0004-0000-0900-000000000000}"/>
    <hyperlink ref="G12" r:id="rId2" display="http://www.cajaviviendapopular.gov.co/?q=content/transparencia" xr:uid="{00000000-0004-0000-0900-000001000000}"/>
    <hyperlink ref="G29" r:id="rId3" display="http://www.cajaviviendapopular.gov.co/?q=content/transparencia_x000a__x000a_10.4 Esquema de públicación de información" xr:uid="{00000000-0004-0000-0900-000002000000}"/>
    <hyperlink ref="G16" r:id="rId4" display="http://www.cajaviviendapopular.gov.co/?q=content/transparencia" xr:uid="{00000000-0004-0000-0900-000003000000}"/>
    <hyperlink ref="G17" r:id="rId5" display="http://www.cajaviviendapopular.gov.co/?q=content/transparencia" xr:uid="{00000000-0004-0000-0900-000004000000}"/>
    <hyperlink ref="I19" r:id="rId6" xr:uid="{00000000-0004-0000-0900-000005000000}"/>
    <hyperlink ref="I29" r:id="rId7" location="10-instrumentos-de-gesti-n-de-informaci-n-p-blica" xr:uid="{00000000-0004-0000-0900-000006000000}"/>
  </hyperlinks>
  <pageMargins left="0.7" right="0.7" top="0.75" bottom="0.75" header="0.3" footer="0.3"/>
  <pageSetup scale="26" orientation="portrait" r:id="rId8"/>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13"/>
  <sheetViews>
    <sheetView view="pageBreakPreview" zoomScale="85" zoomScaleNormal="70" zoomScaleSheetLayoutView="85" workbookViewId="0">
      <selection activeCell="B6" sqref="B6"/>
    </sheetView>
  </sheetViews>
  <sheetFormatPr baseColWidth="10" defaultColWidth="10.85546875" defaultRowHeight="12.75"/>
  <cols>
    <col min="1" max="1" width="13.42578125" style="10" customWidth="1"/>
    <col min="2" max="2" width="37.85546875" style="10" customWidth="1"/>
    <col min="3" max="3" width="25.140625" style="10" customWidth="1"/>
    <col min="4" max="4" width="17.28515625" style="10" customWidth="1"/>
    <col min="5" max="5" width="17.7109375" style="10" customWidth="1"/>
    <col min="6" max="6" width="18.140625" style="10" customWidth="1"/>
    <col min="7" max="7" width="20.140625" style="10" customWidth="1"/>
    <col min="8" max="8" width="46" style="10" customWidth="1"/>
    <col min="9" max="9" width="10.85546875" style="22" customWidth="1"/>
    <col min="10" max="10" width="25.7109375" style="10" customWidth="1"/>
    <col min="11" max="11" width="29" style="10" customWidth="1"/>
    <col min="12" max="12" width="11.42578125" style="213" bestFit="1" customWidth="1"/>
    <col min="13" max="16384" width="10.85546875" style="10"/>
  </cols>
  <sheetData>
    <row r="1" spans="1:13">
      <c r="A1" s="983" t="s">
        <v>67</v>
      </c>
      <c r="B1" s="984"/>
      <c r="C1" s="984"/>
      <c r="D1" s="984"/>
      <c r="E1" s="984"/>
      <c r="F1" s="984"/>
      <c r="G1" s="984"/>
      <c r="H1" s="984"/>
      <c r="I1" s="984"/>
      <c r="J1" s="984"/>
      <c r="K1" s="985"/>
    </row>
    <row r="2" spans="1:13">
      <c r="A2" s="986"/>
      <c r="B2" s="933"/>
      <c r="C2" s="933"/>
      <c r="D2" s="933"/>
      <c r="E2" s="933"/>
      <c r="F2" s="933"/>
      <c r="G2" s="933"/>
      <c r="H2" s="933"/>
      <c r="I2" s="933"/>
      <c r="J2" s="933"/>
      <c r="K2" s="987"/>
    </row>
    <row r="3" spans="1:13" ht="37.5" customHeight="1" thickBot="1">
      <c r="A3" s="934" t="s">
        <v>1116</v>
      </c>
      <c r="B3" s="935"/>
      <c r="C3" s="935"/>
      <c r="D3" s="935"/>
      <c r="E3" s="935"/>
      <c r="F3" s="935"/>
      <c r="G3" s="935"/>
      <c r="H3" s="935"/>
      <c r="I3" s="935"/>
      <c r="J3" s="935"/>
      <c r="K3" s="988"/>
    </row>
    <row r="4" spans="1:13" s="28" customFormat="1" ht="60">
      <c r="A4" s="84" t="s">
        <v>11</v>
      </c>
      <c r="B4" s="11" t="s">
        <v>50</v>
      </c>
      <c r="C4" s="11" t="s">
        <v>51</v>
      </c>
      <c r="D4" s="11" t="s">
        <v>52</v>
      </c>
      <c r="E4" s="11" t="s">
        <v>53</v>
      </c>
      <c r="F4" s="11" t="s">
        <v>54</v>
      </c>
      <c r="G4" s="11" t="s">
        <v>55</v>
      </c>
      <c r="H4" s="11" t="s">
        <v>56</v>
      </c>
      <c r="I4" s="12" t="s">
        <v>21</v>
      </c>
      <c r="J4" s="11" t="s">
        <v>57</v>
      </c>
      <c r="K4" s="85" t="s">
        <v>58</v>
      </c>
      <c r="L4" s="517" t="s">
        <v>1273</v>
      </c>
      <c r="M4" s="589" t="s">
        <v>1308</v>
      </c>
    </row>
    <row r="5" spans="1:13">
      <c r="A5" s="989" t="s">
        <v>63</v>
      </c>
      <c r="B5" s="990"/>
      <c r="C5" s="990"/>
      <c r="D5" s="990"/>
      <c r="E5" s="990"/>
      <c r="F5" s="990"/>
      <c r="G5" s="990"/>
      <c r="H5" s="990"/>
      <c r="I5" s="990"/>
      <c r="J5" s="990"/>
      <c r="K5" s="991"/>
    </row>
    <row r="6" spans="1:13" s="212" customFormat="1" ht="125.25" customHeight="1">
      <c r="A6" s="221">
        <v>1</v>
      </c>
      <c r="B6" s="229" t="s">
        <v>199</v>
      </c>
      <c r="C6" s="214" t="s">
        <v>196</v>
      </c>
      <c r="D6" s="215">
        <v>43831</v>
      </c>
      <c r="E6" s="215">
        <v>44196</v>
      </c>
      <c r="F6" s="229" t="s">
        <v>200</v>
      </c>
      <c r="G6" s="124" t="s">
        <v>201</v>
      </c>
      <c r="H6" s="216" t="s">
        <v>1194</v>
      </c>
      <c r="I6" s="219">
        <v>0</v>
      </c>
      <c r="J6" s="173"/>
      <c r="K6" s="220"/>
      <c r="L6" s="612">
        <v>0</v>
      </c>
      <c r="M6" s="624" t="str">
        <f>IF(L6&gt;0,"1","0")</f>
        <v>0</v>
      </c>
    </row>
    <row r="7" spans="1:13" s="212" customFormat="1" ht="117" customHeight="1">
      <c r="A7" s="221">
        <v>2</v>
      </c>
      <c r="B7" s="229" t="s">
        <v>202</v>
      </c>
      <c r="C7" s="214" t="s">
        <v>196</v>
      </c>
      <c r="D7" s="215">
        <v>43831</v>
      </c>
      <c r="E7" s="215">
        <v>44196</v>
      </c>
      <c r="F7" s="214" t="s">
        <v>203</v>
      </c>
      <c r="G7" s="124" t="s">
        <v>204</v>
      </c>
      <c r="H7" s="216" t="s">
        <v>1195</v>
      </c>
      <c r="I7" s="219">
        <v>0</v>
      </c>
      <c r="J7" s="173"/>
      <c r="K7" s="220"/>
      <c r="L7" s="612">
        <v>0</v>
      </c>
      <c r="M7" s="624" t="str">
        <f t="shared" ref="M7:M10" si="0">IF(L7&gt;0,"1","0")</f>
        <v>0</v>
      </c>
    </row>
    <row r="8" spans="1:13" s="212" customFormat="1" ht="111" customHeight="1">
      <c r="A8" s="221">
        <v>3</v>
      </c>
      <c r="B8" s="321" t="s">
        <v>1085</v>
      </c>
      <c r="C8" s="214" t="s">
        <v>822</v>
      </c>
      <c r="D8" s="215">
        <v>43862</v>
      </c>
      <c r="E8" s="215">
        <v>44196</v>
      </c>
      <c r="F8" s="321" t="s">
        <v>823</v>
      </c>
      <c r="G8" s="322" t="s">
        <v>824</v>
      </c>
      <c r="H8" s="173" t="s">
        <v>1159</v>
      </c>
      <c r="I8" s="219">
        <v>0.33</v>
      </c>
      <c r="J8" s="173"/>
      <c r="K8" s="220"/>
      <c r="L8" s="612">
        <v>0.33</v>
      </c>
      <c r="M8" s="624" t="str">
        <f t="shared" si="0"/>
        <v>1</v>
      </c>
    </row>
    <row r="9" spans="1:13" s="212" customFormat="1" ht="160.5" customHeight="1">
      <c r="A9" s="221">
        <v>4</v>
      </c>
      <c r="B9" s="214" t="s">
        <v>1088</v>
      </c>
      <c r="C9" s="214" t="s">
        <v>822</v>
      </c>
      <c r="D9" s="215">
        <v>43862</v>
      </c>
      <c r="E9" s="215">
        <v>43951</v>
      </c>
      <c r="F9" s="324" t="s">
        <v>1086</v>
      </c>
      <c r="G9" s="325" t="s">
        <v>1087</v>
      </c>
      <c r="H9" s="216"/>
      <c r="I9" s="219">
        <v>0</v>
      </c>
      <c r="J9" s="501" t="s">
        <v>1272</v>
      </c>
      <c r="K9" s="220"/>
      <c r="L9" s="612">
        <v>0</v>
      </c>
      <c r="M9" s="624" t="str">
        <f t="shared" si="0"/>
        <v>0</v>
      </c>
    </row>
    <row r="10" spans="1:13" ht="147.75" customHeight="1">
      <c r="A10" s="87">
        <v>5</v>
      </c>
      <c r="B10" s="323" t="s">
        <v>872</v>
      </c>
      <c r="C10" s="214" t="s">
        <v>234</v>
      </c>
      <c r="D10" s="215">
        <v>43831</v>
      </c>
      <c r="E10" s="215">
        <v>44196</v>
      </c>
      <c r="F10" s="324" t="s">
        <v>873</v>
      </c>
      <c r="G10" s="325" t="s">
        <v>874</v>
      </c>
      <c r="H10" s="26" t="s">
        <v>1097</v>
      </c>
      <c r="I10" s="67">
        <v>0.16</v>
      </c>
      <c r="J10" s="173"/>
      <c r="K10" s="86"/>
      <c r="L10" s="612">
        <v>0.16</v>
      </c>
      <c r="M10" s="624" t="str">
        <f t="shared" si="0"/>
        <v>1</v>
      </c>
    </row>
    <row r="11" spans="1:13" ht="18">
      <c r="L11" s="613">
        <f>AVERAGE(L6:L10)</f>
        <v>9.8000000000000004E-2</v>
      </c>
    </row>
    <row r="12" spans="1:13" ht="18.75">
      <c r="K12" s="590" t="s">
        <v>1294</v>
      </c>
      <c r="L12" s="591">
        <f>COUNTA(M6:M10)</f>
        <v>5</v>
      </c>
    </row>
    <row r="13" spans="1:13" ht="18.75">
      <c r="K13" s="590" t="s">
        <v>1293</v>
      </c>
      <c r="L13" s="591">
        <f>COUNTIF(M6:M10,1)</f>
        <v>2</v>
      </c>
    </row>
  </sheetData>
  <autoFilter ref="A4:M13" xr:uid="{00000000-0009-0000-0000-00000A000000}"/>
  <mergeCells count="3">
    <mergeCell ref="A1:K2"/>
    <mergeCell ref="A3:K3"/>
    <mergeCell ref="A5:K5"/>
  </mergeCells>
  <conditionalFormatting sqref="D8 D10">
    <cfRule type="timePeriod" dxfId="0" priority="2" timePeriod="lastWeek">
      <formula>AND(TODAY()-ROUNDDOWN(D8,0)&gt;=(WEEKDAY(TODAY())),TODAY()-ROUNDDOWN(D8,0)&lt;(WEEKDAY(TODAY())+7))</formula>
    </cfRule>
  </conditionalFormatting>
  <hyperlinks>
    <hyperlink ref="G8" r:id="rId1" xr:uid="{00000000-0004-0000-0A00-000000000000}"/>
    <hyperlink ref="H8" r:id="rId2" xr:uid="{00000000-0004-0000-0A00-000001000000}"/>
  </hyperlinks>
  <pageMargins left="0.7" right="0.7" top="0.75" bottom="0.75" header="0.3" footer="0.3"/>
  <pageSetup paperSize="9" scale="30" orientation="portrait"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16"/>
  <sheetViews>
    <sheetView zoomScale="85" zoomScaleNormal="85" zoomScaleSheetLayoutView="55" workbookViewId="0">
      <selection activeCell="B4" sqref="B4:C5"/>
    </sheetView>
  </sheetViews>
  <sheetFormatPr baseColWidth="10" defaultRowHeight="27.75" customHeight="1"/>
  <cols>
    <col min="1" max="1" width="31.28515625" customWidth="1"/>
    <col min="2" max="2" width="11.85546875" customWidth="1"/>
    <col min="3" max="3" width="35.28515625" customWidth="1"/>
    <col min="4" max="4" width="29.42578125" customWidth="1"/>
    <col min="5" max="5" width="44.85546875" customWidth="1"/>
    <col min="6" max="6" width="48.140625" customWidth="1"/>
    <col min="7" max="7" width="31.140625" customWidth="1"/>
    <col min="8" max="8" width="35.140625" customWidth="1"/>
    <col min="12" max="16384" width="11.42578125" style="30"/>
  </cols>
  <sheetData>
    <row r="1" spans="1:12" ht="27.75" customHeight="1">
      <c r="A1" s="996" t="s">
        <v>83</v>
      </c>
      <c r="B1" s="997"/>
      <c r="C1" s="997"/>
      <c r="D1" s="997"/>
      <c r="E1" s="997"/>
      <c r="F1" s="997"/>
      <c r="G1" s="997"/>
      <c r="H1" s="998"/>
    </row>
    <row r="2" spans="1:12" ht="59.25" customHeight="1" thickBot="1">
      <c r="A2" s="999"/>
      <c r="B2" s="1000"/>
      <c r="C2" s="1000"/>
      <c r="D2" s="1000"/>
      <c r="E2" s="1000"/>
      <c r="F2" s="1000"/>
      <c r="G2" s="1000"/>
      <c r="H2" s="1001"/>
    </row>
    <row r="3" spans="1:12" ht="36.75" customHeight="1" thickBot="1">
      <c r="A3" s="1002" t="s">
        <v>1115</v>
      </c>
      <c r="B3" s="1003"/>
      <c r="C3" s="1003"/>
      <c r="D3" s="1003"/>
      <c r="E3" s="1003"/>
      <c r="F3" s="1003"/>
      <c r="G3" s="1003"/>
      <c r="H3" s="1004"/>
      <c r="I3" s="83"/>
      <c r="J3" s="83"/>
      <c r="K3" s="83"/>
      <c r="L3" s="31"/>
    </row>
    <row r="4" spans="1:12" ht="27.75" customHeight="1" thickBot="1">
      <c r="A4" s="1005" t="s">
        <v>68</v>
      </c>
      <c r="B4" s="1007" t="s">
        <v>69</v>
      </c>
      <c r="C4" s="1007"/>
      <c r="D4" s="1009" t="s">
        <v>70</v>
      </c>
      <c r="E4" s="1007" t="s">
        <v>51</v>
      </c>
      <c r="F4" s="1011" t="s">
        <v>84</v>
      </c>
      <c r="G4" s="1007" t="s">
        <v>71</v>
      </c>
      <c r="H4" s="1012"/>
    </row>
    <row r="5" spans="1:12" ht="137.25" customHeight="1">
      <c r="A5" s="1006"/>
      <c r="B5" s="1008"/>
      <c r="C5" s="1008"/>
      <c r="D5" s="1010"/>
      <c r="E5" s="1008"/>
      <c r="F5" s="1009"/>
      <c r="G5" s="248" t="s">
        <v>72</v>
      </c>
      <c r="H5" s="29" t="s">
        <v>73</v>
      </c>
      <c r="I5" s="517" t="s">
        <v>1273</v>
      </c>
      <c r="J5" s="589" t="s">
        <v>1308</v>
      </c>
    </row>
    <row r="6" spans="1:12" ht="173.25" customHeight="1">
      <c r="A6" s="992" t="s">
        <v>93</v>
      </c>
      <c r="B6" s="82">
        <v>1</v>
      </c>
      <c r="C6" s="74" t="s">
        <v>583</v>
      </c>
      <c r="D6" s="113" t="s">
        <v>584</v>
      </c>
      <c r="E6" s="111" t="s">
        <v>585</v>
      </c>
      <c r="F6" s="506" t="s">
        <v>1202</v>
      </c>
      <c r="G6" s="157">
        <v>43862</v>
      </c>
      <c r="H6" s="158">
        <v>43890</v>
      </c>
      <c r="I6" s="625">
        <v>1</v>
      </c>
      <c r="J6" s="624" t="str">
        <f t="shared" ref="J6:J13" si="0">IF(I6&gt;0,"1","0")</f>
        <v>1</v>
      </c>
    </row>
    <row r="7" spans="1:12" ht="179.25" customHeight="1">
      <c r="A7" s="993"/>
      <c r="B7" s="82">
        <v>2</v>
      </c>
      <c r="C7" s="74" t="s">
        <v>586</v>
      </c>
      <c r="D7" s="113" t="s">
        <v>587</v>
      </c>
      <c r="E7" s="111" t="s">
        <v>585</v>
      </c>
      <c r="F7" s="506" t="s">
        <v>1203</v>
      </c>
      <c r="G7" s="159">
        <v>43891</v>
      </c>
      <c r="H7" s="158">
        <v>43951</v>
      </c>
      <c r="I7" s="625">
        <v>0.1</v>
      </c>
      <c r="J7" s="624" t="str">
        <f t="shared" si="0"/>
        <v>1</v>
      </c>
    </row>
    <row r="8" spans="1:12" ht="80.25" customHeight="1">
      <c r="A8" s="993"/>
      <c r="B8" s="82">
        <v>3</v>
      </c>
      <c r="C8" s="74" t="s">
        <v>588</v>
      </c>
      <c r="D8" s="113" t="s">
        <v>589</v>
      </c>
      <c r="E8" s="111" t="s">
        <v>585</v>
      </c>
      <c r="F8" s="254"/>
      <c r="G8" s="157">
        <v>43952</v>
      </c>
      <c r="H8" s="255">
        <v>44012</v>
      </c>
      <c r="I8" s="625">
        <v>0</v>
      </c>
      <c r="J8" s="624" t="str">
        <f t="shared" si="0"/>
        <v>0</v>
      </c>
    </row>
    <row r="9" spans="1:12" ht="87" customHeight="1">
      <c r="A9" s="993"/>
      <c r="B9" s="82">
        <v>4</v>
      </c>
      <c r="C9" s="74" t="s">
        <v>590</v>
      </c>
      <c r="D9" s="113" t="s">
        <v>591</v>
      </c>
      <c r="E9" s="111" t="s">
        <v>585</v>
      </c>
      <c r="F9" s="74"/>
      <c r="G9" s="157">
        <v>44013</v>
      </c>
      <c r="H9" s="255">
        <v>44029</v>
      </c>
      <c r="I9" s="625">
        <v>0</v>
      </c>
      <c r="J9" s="624" t="str">
        <f t="shared" si="0"/>
        <v>0</v>
      </c>
    </row>
    <row r="10" spans="1:12" ht="108" customHeight="1">
      <c r="A10" s="994"/>
      <c r="B10" s="108">
        <v>5</v>
      </c>
      <c r="C10" s="109" t="s">
        <v>592</v>
      </c>
      <c r="D10" s="114" t="s">
        <v>593</v>
      </c>
      <c r="E10" s="112" t="s">
        <v>585</v>
      </c>
      <c r="F10" s="256"/>
      <c r="G10" s="257">
        <v>44033</v>
      </c>
      <c r="H10" s="258">
        <v>44043</v>
      </c>
      <c r="I10" s="625">
        <v>0</v>
      </c>
      <c r="J10" s="624" t="str">
        <f t="shared" si="0"/>
        <v>0</v>
      </c>
    </row>
    <row r="11" spans="1:12" ht="53.25" customHeight="1">
      <c r="A11" s="995" t="s">
        <v>94</v>
      </c>
      <c r="B11" s="108">
        <v>1</v>
      </c>
      <c r="C11" s="109" t="s">
        <v>594</v>
      </c>
      <c r="D11" s="115" t="s">
        <v>595</v>
      </c>
      <c r="E11" s="112" t="s">
        <v>596</v>
      </c>
      <c r="F11" s="259"/>
      <c r="G11" s="257">
        <v>44044</v>
      </c>
      <c r="H11" s="258">
        <v>44074</v>
      </c>
      <c r="I11" s="625">
        <v>0</v>
      </c>
      <c r="J11" s="624" t="str">
        <f t="shared" si="0"/>
        <v>0</v>
      </c>
    </row>
    <row r="12" spans="1:12" ht="79.5" customHeight="1">
      <c r="A12" s="995"/>
      <c r="B12" s="108">
        <v>2</v>
      </c>
      <c r="C12" s="109" t="s">
        <v>597</v>
      </c>
      <c r="D12" s="115" t="s">
        <v>598</v>
      </c>
      <c r="E12" s="112" t="s">
        <v>599</v>
      </c>
      <c r="F12" s="260"/>
      <c r="G12" s="257">
        <v>44075</v>
      </c>
      <c r="H12" s="258">
        <v>44165</v>
      </c>
      <c r="I12" s="625">
        <v>0</v>
      </c>
      <c r="J12" s="624" t="str">
        <f t="shared" si="0"/>
        <v>0</v>
      </c>
    </row>
    <row r="13" spans="1:12" ht="75" customHeight="1">
      <c r="A13" s="110" t="s">
        <v>95</v>
      </c>
      <c r="B13" s="82">
        <v>1</v>
      </c>
      <c r="C13" s="74" t="s">
        <v>600</v>
      </c>
      <c r="D13" s="116" t="s">
        <v>601</v>
      </c>
      <c r="E13" s="111" t="s">
        <v>585</v>
      </c>
      <c r="F13" s="260"/>
      <c r="G13" s="157">
        <v>44166</v>
      </c>
      <c r="H13" s="255">
        <v>44196</v>
      </c>
      <c r="I13" s="625">
        <v>0</v>
      </c>
      <c r="J13" s="624" t="str">
        <f t="shared" si="0"/>
        <v>0</v>
      </c>
    </row>
    <row r="14" spans="1:12" ht="27.75" customHeight="1">
      <c r="I14" s="613">
        <f>AVERAGE(I6:I13)</f>
        <v>0.13750000000000001</v>
      </c>
    </row>
    <row r="15" spans="1:12" ht="27.75" customHeight="1">
      <c r="H15" s="590" t="s">
        <v>1294</v>
      </c>
      <c r="I15" s="591">
        <f>COUNTA(J6:J13)</f>
        <v>8</v>
      </c>
    </row>
    <row r="16" spans="1:12" ht="27.75" customHeight="1">
      <c r="H16" s="590" t="s">
        <v>1293</v>
      </c>
      <c r="I16" s="591">
        <f>COUNTIF(J6:J13,1)</f>
        <v>2</v>
      </c>
    </row>
  </sheetData>
  <autoFilter ref="A4:J5" xr:uid="{00000000-0009-0000-0000-00000B000000}">
    <filterColumn colId="1" showButton="0"/>
    <filterColumn colId="6" showButton="0"/>
  </autoFilter>
  <mergeCells count="10">
    <mergeCell ref="A6:A10"/>
    <mergeCell ref="A11:A12"/>
    <mergeCell ref="A1:H2"/>
    <mergeCell ref="A3:H3"/>
    <mergeCell ref="A4:A5"/>
    <mergeCell ref="B4:C5"/>
    <mergeCell ref="D4:D5"/>
    <mergeCell ref="E4:E5"/>
    <mergeCell ref="F4:F5"/>
    <mergeCell ref="G4:H4"/>
  </mergeCells>
  <pageMargins left="0.7" right="0.7" top="0.75" bottom="0.75" header="0.3" footer="0.3"/>
  <pageSetup scale="33" orientation="portrait" r:id="rId1"/>
  <colBreaks count="1" manualBreakCount="1">
    <brk id="8"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V81"/>
  <sheetViews>
    <sheetView zoomScale="85" zoomScaleNormal="85" workbookViewId="0">
      <selection activeCell="A7" sqref="A7"/>
    </sheetView>
  </sheetViews>
  <sheetFormatPr baseColWidth="10" defaultRowHeight="14.25"/>
  <cols>
    <col min="1" max="1" width="11.42578125" style="161"/>
    <col min="2" max="4" width="11.42578125" style="167"/>
    <col min="5" max="6" width="11.42578125" style="168"/>
    <col min="7" max="15" width="11.42578125" style="161"/>
    <col min="16" max="18" width="11.42578125" style="169"/>
    <col min="19" max="22" width="0" style="161" hidden="1" customWidth="1"/>
    <col min="23" max="16384" width="11.42578125" style="161"/>
  </cols>
  <sheetData>
    <row r="1" spans="1:22">
      <c r="A1" s="1051" t="s">
        <v>1001</v>
      </c>
      <c r="B1" s="1052"/>
      <c r="C1" s="1052"/>
      <c r="D1" s="1052"/>
      <c r="E1" s="1052"/>
      <c r="F1" s="1052"/>
      <c r="G1" s="1052"/>
      <c r="H1" s="1052"/>
      <c r="I1" s="1052"/>
      <c r="J1" s="1052"/>
      <c r="K1" s="1052"/>
      <c r="L1" s="1052"/>
      <c r="M1" s="1052"/>
      <c r="N1" s="1052"/>
      <c r="O1" s="1052"/>
      <c r="P1" s="88"/>
      <c r="Q1" s="88"/>
      <c r="R1" s="88"/>
    </row>
    <row r="2" spans="1:22">
      <c r="A2" s="1052"/>
      <c r="B2" s="1052"/>
      <c r="C2" s="1052"/>
      <c r="D2" s="1052"/>
      <c r="E2" s="1052"/>
      <c r="F2" s="1052"/>
      <c r="G2" s="1052"/>
      <c r="H2" s="1052"/>
      <c r="I2" s="1052"/>
      <c r="J2" s="1052"/>
      <c r="K2" s="1052"/>
      <c r="L2" s="1052"/>
      <c r="M2" s="1052"/>
      <c r="N2" s="1052"/>
      <c r="O2" s="1052"/>
      <c r="P2" s="88"/>
      <c r="Q2" s="88"/>
      <c r="R2" s="88"/>
    </row>
    <row r="3" spans="1:22">
      <c r="A3" s="1052"/>
      <c r="B3" s="1052"/>
      <c r="C3" s="1052"/>
      <c r="D3" s="1052"/>
      <c r="E3" s="1052"/>
      <c r="F3" s="1052"/>
      <c r="G3" s="1052"/>
      <c r="H3" s="1052"/>
      <c r="I3" s="1052"/>
      <c r="J3" s="1052"/>
      <c r="K3" s="1052"/>
      <c r="L3" s="1052"/>
      <c r="M3" s="1052"/>
      <c r="N3" s="1052"/>
      <c r="O3" s="1052"/>
      <c r="P3" s="88"/>
      <c r="Q3" s="88"/>
      <c r="R3" s="88"/>
    </row>
    <row r="4" spans="1:22">
      <c r="A4" s="177" t="s">
        <v>74</v>
      </c>
      <c r="B4" s="1052" t="s">
        <v>75</v>
      </c>
      <c r="C4" s="1052"/>
      <c r="D4" s="1052"/>
      <c r="E4" s="1053" t="s">
        <v>76</v>
      </c>
      <c r="F4" s="1053"/>
      <c r="G4" s="1054" t="s">
        <v>77</v>
      </c>
      <c r="H4" s="1054"/>
      <c r="I4" s="1054"/>
      <c r="J4" s="1054"/>
      <c r="K4" s="1054"/>
      <c r="L4" s="1054"/>
      <c r="M4" s="1054"/>
      <c r="N4" s="1054"/>
      <c r="O4" s="1054"/>
      <c r="P4" s="89"/>
      <c r="Q4" s="89"/>
      <c r="R4" s="89"/>
    </row>
    <row r="5" spans="1:22" ht="22.5" customHeight="1">
      <c r="A5" s="1055" t="s">
        <v>8</v>
      </c>
      <c r="B5" s="1055"/>
      <c r="C5" s="1055"/>
      <c r="D5" s="1055"/>
      <c r="E5" s="1055"/>
      <c r="F5" s="1055"/>
      <c r="G5" s="1055"/>
      <c r="H5" s="1055"/>
      <c r="I5" s="1055"/>
      <c r="J5" s="1055"/>
      <c r="K5" s="1055"/>
      <c r="L5" s="1055"/>
      <c r="M5" s="1055"/>
      <c r="N5" s="1055"/>
      <c r="O5" s="1055"/>
      <c r="P5" s="89"/>
      <c r="Q5" s="89"/>
      <c r="R5" s="89"/>
    </row>
    <row r="6" spans="1:22" ht="50.25" customHeight="1">
      <c r="A6" s="176"/>
      <c r="B6" s="1017"/>
      <c r="C6" s="1018"/>
      <c r="D6" s="1018"/>
      <c r="E6" s="1014"/>
      <c r="F6" s="1014"/>
      <c r="G6" s="1024"/>
      <c r="H6" s="1015"/>
      <c r="I6" s="1015"/>
      <c r="J6" s="1015"/>
      <c r="K6" s="1015"/>
      <c r="L6" s="1015"/>
      <c r="M6" s="1015"/>
      <c r="N6" s="1015"/>
      <c r="O6" s="1015"/>
      <c r="P6" s="162"/>
      <c r="Q6" s="162"/>
      <c r="R6" s="162"/>
    </row>
    <row r="7" spans="1:22" ht="31.5" customHeight="1">
      <c r="A7" s="176"/>
      <c r="B7" s="1017"/>
      <c r="C7" s="1018"/>
      <c r="D7" s="1018"/>
      <c r="E7" s="1014"/>
      <c r="F7" s="1014"/>
      <c r="G7" s="1024"/>
      <c r="H7" s="1015"/>
      <c r="I7" s="1015"/>
      <c r="J7" s="1015"/>
      <c r="K7" s="1015"/>
      <c r="L7" s="1015"/>
      <c r="M7" s="1015"/>
      <c r="N7" s="1015"/>
      <c r="O7" s="1015"/>
      <c r="P7" s="162"/>
      <c r="Q7" s="162"/>
      <c r="R7" s="162"/>
    </row>
    <row r="8" spans="1:22" ht="31.5" customHeight="1">
      <c r="A8" s="176"/>
      <c r="B8" s="1017"/>
      <c r="C8" s="1018"/>
      <c r="D8" s="1018"/>
      <c r="E8" s="1014"/>
      <c r="F8" s="1014"/>
      <c r="G8" s="1024"/>
      <c r="H8" s="1015"/>
      <c r="I8" s="1015"/>
      <c r="J8" s="1015"/>
      <c r="K8" s="1015"/>
      <c r="L8" s="1015"/>
      <c r="M8" s="1015"/>
      <c r="N8" s="1015"/>
      <c r="O8" s="1015"/>
      <c r="P8" s="162"/>
      <c r="Q8" s="162"/>
      <c r="R8" s="162"/>
    </row>
    <row r="9" spans="1:22" ht="45.75" customHeight="1">
      <c r="A9" s="176"/>
      <c r="B9" s="1017"/>
      <c r="C9" s="1018"/>
      <c r="D9" s="1018"/>
      <c r="E9" s="1014"/>
      <c r="F9" s="1014"/>
      <c r="G9" s="1056"/>
      <c r="H9" s="1057"/>
      <c r="I9" s="1057"/>
      <c r="J9" s="1057"/>
      <c r="K9" s="1057"/>
      <c r="L9" s="1057"/>
      <c r="M9" s="1057"/>
      <c r="N9" s="1057"/>
      <c r="O9" s="1057"/>
      <c r="P9" s="162"/>
      <c r="Q9" s="162"/>
      <c r="R9" s="162"/>
      <c r="S9" s="163"/>
      <c r="T9" s="164"/>
      <c r="U9" s="164"/>
      <c r="V9" s="165"/>
    </row>
    <row r="10" spans="1:22" ht="170.25" customHeight="1">
      <c r="A10" s="176"/>
      <c r="B10" s="1017"/>
      <c r="C10" s="1018"/>
      <c r="D10" s="1018"/>
      <c r="E10" s="1014"/>
      <c r="F10" s="1014"/>
      <c r="G10" s="1024"/>
      <c r="H10" s="1015"/>
      <c r="I10" s="1015"/>
      <c r="J10" s="1015"/>
      <c r="K10" s="1015"/>
      <c r="L10" s="1015"/>
      <c r="M10" s="1015"/>
      <c r="N10" s="1015"/>
      <c r="O10" s="1015"/>
      <c r="P10" s="162"/>
      <c r="Q10" s="162"/>
      <c r="R10" s="162"/>
      <c r="S10" s="182"/>
      <c r="T10" s="182"/>
      <c r="U10" s="182"/>
      <c r="V10" s="183"/>
    </row>
    <row r="11" spans="1:22" ht="114" customHeight="1">
      <c r="A11" s="176"/>
      <c r="B11" s="1017"/>
      <c r="C11" s="1018"/>
      <c r="D11" s="1018"/>
      <c r="E11" s="1014"/>
      <c r="F11" s="1014"/>
      <c r="G11" s="1024"/>
      <c r="H11" s="1015"/>
      <c r="I11" s="1015"/>
      <c r="J11" s="1015"/>
      <c r="K11" s="1015"/>
      <c r="L11" s="1015"/>
      <c r="M11" s="1015"/>
      <c r="N11" s="1015"/>
      <c r="O11" s="1015"/>
      <c r="P11" s="162"/>
      <c r="Q11" s="162"/>
      <c r="R11" s="162"/>
      <c r="S11" s="182"/>
      <c r="T11" s="182"/>
      <c r="U11" s="182"/>
      <c r="V11" s="183"/>
    </row>
    <row r="12" spans="1:22" ht="120.75" customHeight="1">
      <c r="A12" s="176"/>
      <c r="B12" s="1017"/>
      <c r="C12" s="1018"/>
      <c r="D12" s="1018"/>
      <c r="E12" s="1014"/>
      <c r="F12" s="1014"/>
      <c r="G12" s="1024"/>
      <c r="H12" s="1015"/>
      <c r="I12" s="1015"/>
      <c r="J12" s="1015"/>
      <c r="K12" s="1015"/>
      <c r="L12" s="1015"/>
      <c r="M12" s="1015"/>
      <c r="N12" s="1015"/>
      <c r="O12" s="1015"/>
      <c r="P12" s="162"/>
      <c r="Q12" s="162"/>
      <c r="R12" s="162"/>
      <c r="S12" s="182"/>
      <c r="T12" s="182"/>
      <c r="U12" s="182"/>
      <c r="V12" s="183"/>
    </row>
    <row r="13" spans="1:22" ht="126.75" customHeight="1">
      <c r="A13" s="176"/>
      <c r="B13" s="1017"/>
      <c r="C13" s="1018"/>
      <c r="D13" s="1018"/>
      <c r="E13" s="1014"/>
      <c r="F13" s="1014"/>
      <c r="G13" s="1024"/>
      <c r="H13" s="1015"/>
      <c r="I13" s="1015"/>
      <c r="J13" s="1015"/>
      <c r="K13" s="1015"/>
      <c r="L13" s="1015"/>
      <c r="M13" s="1015"/>
      <c r="N13" s="1015"/>
      <c r="O13" s="1015"/>
      <c r="P13" s="162"/>
      <c r="Q13" s="162"/>
      <c r="R13" s="162"/>
    </row>
    <row r="14" spans="1:22" ht="89.25" customHeight="1">
      <c r="A14" s="210"/>
      <c r="B14" s="1017"/>
      <c r="C14" s="1022"/>
      <c r="D14" s="1022"/>
      <c r="E14" s="1023"/>
      <c r="F14" s="1023"/>
      <c r="G14" s="1024"/>
      <c r="H14" s="1025"/>
      <c r="I14" s="1025"/>
      <c r="J14" s="1025"/>
      <c r="K14" s="1025"/>
      <c r="L14" s="1025"/>
      <c r="M14" s="1025"/>
      <c r="N14" s="1025"/>
      <c r="O14" s="1025"/>
      <c r="P14" s="162"/>
      <c r="Q14" s="162"/>
      <c r="R14" s="162"/>
    </row>
    <row r="15" spans="1:22" ht="126.75" customHeight="1">
      <c r="A15" s="192"/>
      <c r="B15" s="1043"/>
      <c r="C15" s="1044"/>
      <c r="D15" s="1045"/>
      <c r="E15" s="1046"/>
      <c r="F15" s="1047"/>
      <c r="G15" s="1048"/>
      <c r="H15" s="1049"/>
      <c r="I15" s="1049"/>
      <c r="J15" s="1049"/>
      <c r="K15" s="1049"/>
      <c r="L15" s="1049"/>
      <c r="M15" s="1049"/>
      <c r="N15" s="1049"/>
      <c r="O15" s="1050"/>
      <c r="P15" s="162"/>
      <c r="Q15" s="162"/>
      <c r="R15" s="162"/>
    </row>
    <row r="16" spans="1:22" ht="30" customHeight="1">
      <c r="A16" s="1033" t="s">
        <v>98</v>
      </c>
      <c r="B16" s="1033"/>
      <c r="C16" s="1033"/>
      <c r="D16" s="1033"/>
      <c r="E16" s="1033"/>
      <c r="F16" s="1033"/>
      <c r="G16" s="1033"/>
      <c r="H16" s="1033"/>
      <c r="I16" s="1033"/>
      <c r="J16" s="1033"/>
      <c r="K16" s="1033"/>
      <c r="L16" s="1033"/>
      <c r="M16" s="1033"/>
      <c r="N16" s="1033"/>
      <c r="O16" s="1033"/>
      <c r="P16" s="89"/>
      <c r="Q16" s="89"/>
      <c r="R16" s="89"/>
    </row>
    <row r="17" spans="1:18" ht="46.5" customHeight="1">
      <c r="A17" s="176"/>
      <c r="B17" s="1017"/>
      <c r="C17" s="1018"/>
      <c r="D17" s="1018"/>
      <c r="E17" s="1014"/>
      <c r="F17" s="1014"/>
      <c r="G17" s="1024"/>
      <c r="H17" s="1015"/>
      <c r="I17" s="1015"/>
      <c r="J17" s="1015"/>
      <c r="K17" s="1015"/>
      <c r="L17" s="1015"/>
      <c r="M17" s="1015"/>
      <c r="N17" s="1015"/>
      <c r="O17" s="1015"/>
      <c r="P17" s="89"/>
      <c r="Q17" s="89"/>
      <c r="R17" s="89"/>
    </row>
    <row r="18" spans="1:18" s="169" customFormat="1" ht="409.5" customHeight="1">
      <c r="A18" s="184"/>
      <c r="B18" s="1037"/>
      <c r="C18" s="1038"/>
      <c r="D18" s="1038"/>
      <c r="E18" s="1039"/>
      <c r="F18" s="1040"/>
      <c r="G18" s="1041"/>
      <c r="H18" s="1042"/>
      <c r="I18" s="1042"/>
      <c r="J18" s="1042"/>
      <c r="K18" s="1042"/>
      <c r="L18" s="1042"/>
      <c r="M18" s="1042"/>
      <c r="N18" s="1042"/>
      <c r="O18" s="1042"/>
      <c r="P18" s="89"/>
      <c r="Q18" s="89"/>
      <c r="R18" s="89"/>
    </row>
    <row r="19" spans="1:18" ht="22.5" customHeight="1">
      <c r="A19" s="1034" t="s">
        <v>78</v>
      </c>
      <c r="B19" s="1034"/>
      <c r="C19" s="1034"/>
      <c r="D19" s="1034"/>
      <c r="E19" s="1034"/>
      <c r="F19" s="1034"/>
      <c r="G19" s="1034"/>
      <c r="H19" s="1034"/>
      <c r="I19" s="1034"/>
      <c r="J19" s="1034"/>
      <c r="K19" s="1034"/>
      <c r="L19" s="1034"/>
      <c r="M19" s="1034"/>
      <c r="N19" s="1034"/>
      <c r="O19" s="1034"/>
      <c r="P19" s="89"/>
      <c r="Q19" s="89"/>
      <c r="R19" s="89"/>
    </row>
    <row r="20" spans="1:18" ht="57.75" customHeight="1">
      <c r="A20" s="176"/>
      <c r="B20" s="1017"/>
      <c r="C20" s="1018"/>
      <c r="D20" s="1018"/>
      <c r="E20" s="1014"/>
      <c r="F20" s="1014"/>
      <c r="G20" s="1024"/>
      <c r="H20" s="1015"/>
      <c r="I20" s="1015"/>
      <c r="J20" s="1015"/>
      <c r="K20" s="1015"/>
      <c r="L20" s="1015"/>
      <c r="M20" s="1015"/>
      <c r="N20" s="1015"/>
      <c r="O20" s="1015"/>
      <c r="P20" s="162"/>
      <c r="Q20" s="162"/>
      <c r="R20" s="162"/>
    </row>
    <row r="21" spans="1:18" ht="30" customHeight="1">
      <c r="A21" s="1035" t="s">
        <v>105</v>
      </c>
      <c r="B21" s="1035"/>
      <c r="C21" s="1035"/>
      <c r="D21" s="1035"/>
      <c r="E21" s="1035"/>
      <c r="F21" s="1035"/>
      <c r="G21" s="1035"/>
      <c r="H21" s="1035"/>
      <c r="I21" s="1035"/>
      <c r="J21" s="1035"/>
      <c r="K21" s="1035"/>
      <c r="L21" s="1035"/>
      <c r="M21" s="1035"/>
      <c r="N21" s="1035"/>
      <c r="O21" s="1035"/>
      <c r="P21" s="89"/>
      <c r="Q21" s="89"/>
      <c r="R21" s="89"/>
    </row>
    <row r="22" spans="1:18" ht="48.75" customHeight="1">
      <c r="A22" s="176"/>
      <c r="B22" s="1017"/>
      <c r="C22" s="1018"/>
      <c r="D22" s="1018"/>
      <c r="E22" s="1014"/>
      <c r="F22" s="1014"/>
      <c r="G22" s="1024"/>
      <c r="H22" s="1015"/>
      <c r="I22" s="1015"/>
      <c r="J22" s="1015"/>
      <c r="K22" s="1015"/>
      <c r="L22" s="1015"/>
      <c r="M22" s="1015"/>
      <c r="N22" s="1015"/>
      <c r="O22" s="1015"/>
      <c r="P22" s="89"/>
      <c r="Q22" s="89"/>
      <c r="R22" s="89"/>
    </row>
    <row r="23" spans="1:18" ht="60.75" customHeight="1">
      <c r="A23" s="176"/>
      <c r="B23" s="1017"/>
      <c r="C23" s="1018"/>
      <c r="D23" s="1018"/>
      <c r="E23" s="1014"/>
      <c r="F23" s="1014"/>
      <c r="G23" s="1024"/>
      <c r="H23" s="1015"/>
      <c r="I23" s="1015"/>
      <c r="J23" s="1015"/>
      <c r="K23" s="1015"/>
      <c r="L23" s="1015"/>
      <c r="M23" s="1015"/>
      <c r="N23" s="1015"/>
      <c r="O23" s="1015"/>
      <c r="P23" s="89"/>
      <c r="Q23" s="89"/>
      <c r="R23" s="89"/>
    </row>
    <row r="24" spans="1:18" ht="27" customHeight="1">
      <c r="A24" s="1036" t="s">
        <v>79</v>
      </c>
      <c r="B24" s="1036"/>
      <c r="C24" s="1036"/>
      <c r="D24" s="1036"/>
      <c r="E24" s="1036"/>
      <c r="F24" s="1036"/>
      <c r="G24" s="1036"/>
      <c r="H24" s="1036"/>
      <c r="I24" s="1036"/>
      <c r="J24" s="1036"/>
      <c r="K24" s="1036"/>
      <c r="L24" s="1036"/>
      <c r="M24" s="1036"/>
      <c r="N24" s="1036"/>
      <c r="O24" s="1036"/>
      <c r="P24" s="89"/>
      <c r="Q24" s="89"/>
      <c r="R24" s="89"/>
    </row>
    <row r="25" spans="1:18" ht="214.5" customHeight="1">
      <c r="A25" s="176">
        <v>2</v>
      </c>
      <c r="B25" s="1018" t="s">
        <v>1113</v>
      </c>
      <c r="C25" s="1018"/>
      <c r="D25" s="1018"/>
      <c r="E25" s="1014" t="s">
        <v>1112</v>
      </c>
      <c r="F25" s="1014"/>
      <c r="G25" s="1015" t="s">
        <v>1114</v>
      </c>
      <c r="H25" s="1015"/>
      <c r="I25" s="1015"/>
      <c r="J25" s="1015"/>
      <c r="K25" s="1015"/>
      <c r="L25" s="1015"/>
      <c r="M25" s="1015"/>
      <c r="N25" s="1015"/>
      <c r="O25" s="1015"/>
      <c r="P25" s="162"/>
      <c r="Q25" s="162"/>
      <c r="R25" s="162"/>
    </row>
    <row r="26" spans="1:18" ht="164.25" customHeight="1">
      <c r="A26" s="176"/>
      <c r="B26" s="1017"/>
      <c r="C26" s="1018"/>
      <c r="D26" s="1018"/>
      <c r="E26" s="1014"/>
      <c r="F26" s="1014"/>
      <c r="G26" s="1015"/>
      <c r="H26" s="1015"/>
      <c r="I26" s="1015"/>
      <c r="J26" s="1015"/>
      <c r="K26" s="1015"/>
      <c r="L26" s="1015"/>
      <c r="M26" s="1015"/>
      <c r="N26" s="1015"/>
      <c r="O26" s="1015"/>
      <c r="P26" s="162"/>
      <c r="Q26" s="162"/>
      <c r="R26" s="162"/>
    </row>
    <row r="27" spans="1:18">
      <c r="A27" s="1026" t="s">
        <v>80</v>
      </c>
      <c r="B27" s="1026"/>
      <c r="C27" s="1026"/>
      <c r="D27" s="1026"/>
      <c r="E27" s="1026"/>
      <c r="F27" s="1026"/>
      <c r="G27" s="1026"/>
      <c r="H27" s="1026"/>
      <c r="I27" s="1026"/>
      <c r="J27" s="1026"/>
      <c r="K27" s="1026"/>
      <c r="L27" s="1026"/>
      <c r="M27" s="1026"/>
      <c r="N27" s="1026"/>
      <c r="O27" s="1026"/>
      <c r="P27" s="89"/>
      <c r="Q27" s="89"/>
      <c r="R27" s="89"/>
    </row>
    <row r="28" spans="1:18" s="186" customFormat="1" ht="54.75" customHeight="1">
      <c r="A28" s="176"/>
      <c r="B28" s="1018"/>
      <c r="C28" s="1018"/>
      <c r="D28" s="1018"/>
      <c r="E28" s="1014"/>
      <c r="F28" s="1014"/>
      <c r="G28" s="1024"/>
      <c r="H28" s="1015"/>
      <c r="I28" s="1015"/>
      <c r="J28" s="1015"/>
      <c r="K28" s="1015"/>
      <c r="L28" s="1015"/>
      <c r="M28" s="1015"/>
      <c r="N28" s="1015"/>
      <c r="O28" s="1015"/>
      <c r="P28" s="185"/>
      <c r="Q28" s="185"/>
      <c r="R28" s="185"/>
    </row>
    <row r="29" spans="1:18">
      <c r="A29" s="1027" t="s">
        <v>96</v>
      </c>
      <c r="B29" s="1027"/>
      <c r="C29" s="1027"/>
      <c r="D29" s="1027"/>
      <c r="E29" s="1027"/>
      <c r="F29" s="1027"/>
      <c r="G29" s="1027"/>
      <c r="H29" s="1027"/>
      <c r="I29" s="1027"/>
      <c r="J29" s="1027"/>
      <c r="K29" s="1027"/>
      <c r="L29" s="1027"/>
      <c r="M29" s="1027"/>
      <c r="N29" s="1027"/>
      <c r="O29" s="1027"/>
      <c r="P29" s="89"/>
      <c r="Q29" s="89"/>
      <c r="R29" s="89"/>
    </row>
    <row r="30" spans="1:18" ht="67.5" customHeight="1">
      <c r="A30" s="176"/>
      <c r="B30" s="1018"/>
      <c r="C30" s="1018"/>
      <c r="D30" s="1018"/>
      <c r="E30" s="1014"/>
      <c r="F30" s="1014"/>
      <c r="G30" s="1024"/>
      <c r="H30" s="1015"/>
      <c r="I30" s="1015"/>
      <c r="J30" s="1015"/>
      <c r="K30" s="1015"/>
      <c r="L30" s="1015"/>
      <c r="M30" s="1015"/>
      <c r="N30" s="1015"/>
      <c r="O30" s="1015"/>
      <c r="P30" s="162"/>
      <c r="Q30" s="162"/>
      <c r="R30" s="162"/>
    </row>
    <row r="31" spans="1:18" ht="136.5" customHeight="1">
      <c r="A31" s="176"/>
      <c r="B31" s="1017"/>
      <c r="C31" s="1018"/>
      <c r="D31" s="1018"/>
      <c r="E31" s="1014"/>
      <c r="F31" s="1014"/>
      <c r="G31" s="1032"/>
      <c r="H31" s="1030"/>
      <c r="I31" s="1030"/>
      <c r="J31" s="1030"/>
      <c r="K31" s="1030"/>
      <c r="L31" s="1030"/>
      <c r="M31" s="1030"/>
      <c r="N31" s="1030"/>
      <c r="O31" s="1030"/>
      <c r="P31" s="162"/>
      <c r="Q31" s="162"/>
      <c r="R31" s="162"/>
    </row>
    <row r="32" spans="1:18" ht="264.75" customHeight="1">
      <c r="A32" s="176"/>
      <c r="B32" s="1017"/>
      <c r="C32" s="1018"/>
      <c r="D32" s="1018"/>
      <c r="E32" s="1014"/>
      <c r="F32" s="1014"/>
      <c r="G32" s="1024"/>
      <c r="H32" s="1015"/>
      <c r="I32" s="1015"/>
      <c r="J32" s="1015"/>
      <c r="K32" s="1015"/>
      <c r="L32" s="1015"/>
      <c r="M32" s="1015"/>
      <c r="N32" s="1015"/>
      <c r="O32" s="1015"/>
      <c r="P32" s="162"/>
      <c r="Q32" s="162"/>
      <c r="R32" s="162"/>
    </row>
    <row r="33" spans="1:18" ht="135.75" customHeight="1">
      <c r="A33" s="176"/>
      <c r="B33" s="1017"/>
      <c r="C33" s="1018"/>
      <c r="D33" s="1018"/>
      <c r="E33" s="1014"/>
      <c r="F33" s="1014"/>
      <c r="G33" s="1024"/>
      <c r="H33" s="1015"/>
      <c r="I33" s="1015"/>
      <c r="J33" s="1015"/>
      <c r="K33" s="1015"/>
      <c r="L33" s="1015"/>
      <c r="M33" s="1015"/>
      <c r="N33" s="1015"/>
      <c r="O33" s="1015"/>
      <c r="P33" s="162"/>
      <c r="Q33" s="162"/>
      <c r="R33" s="162"/>
    </row>
    <row r="34" spans="1:18" ht="214.5" customHeight="1">
      <c r="A34" s="176"/>
      <c r="B34" s="1017"/>
      <c r="C34" s="1018"/>
      <c r="D34" s="1018"/>
      <c r="E34" s="1014"/>
      <c r="F34" s="1014"/>
      <c r="G34" s="1032"/>
      <c r="H34" s="1030"/>
      <c r="I34" s="1030"/>
      <c r="J34" s="1030"/>
      <c r="K34" s="1030"/>
      <c r="L34" s="1030"/>
      <c r="M34" s="1030"/>
      <c r="N34" s="1030"/>
      <c r="O34" s="1030"/>
      <c r="P34" s="162"/>
      <c r="Q34" s="162"/>
      <c r="R34" s="162"/>
    </row>
    <row r="35" spans="1:18">
      <c r="A35" s="166"/>
      <c r="B35" s="1018"/>
      <c r="C35" s="1018"/>
      <c r="D35" s="1018"/>
      <c r="E35" s="1014"/>
      <c r="F35" s="1014"/>
      <c r="G35" s="1020"/>
      <c r="H35" s="1020"/>
      <c r="I35" s="1020"/>
      <c r="J35" s="1020"/>
      <c r="K35" s="1020"/>
      <c r="L35" s="1020"/>
      <c r="M35" s="1020"/>
      <c r="N35" s="1020"/>
      <c r="O35" s="1020"/>
      <c r="P35" s="162"/>
      <c r="Q35" s="162"/>
      <c r="R35" s="162"/>
    </row>
    <row r="36" spans="1:18">
      <c r="A36" s="166"/>
      <c r="B36" s="1018"/>
      <c r="C36" s="1018"/>
      <c r="D36" s="1018"/>
      <c r="E36" s="1014"/>
      <c r="F36" s="1014"/>
      <c r="G36" s="1020"/>
      <c r="H36" s="1020"/>
      <c r="I36" s="1020"/>
      <c r="J36" s="1020"/>
      <c r="K36" s="1020"/>
      <c r="L36" s="1020"/>
      <c r="M36" s="1020"/>
      <c r="N36" s="1020"/>
      <c r="O36" s="1020"/>
      <c r="P36" s="162"/>
      <c r="Q36" s="162"/>
      <c r="R36" s="162"/>
    </row>
    <row r="37" spans="1:18">
      <c r="A37" s="166"/>
      <c r="B37" s="1018"/>
      <c r="C37" s="1018"/>
      <c r="D37" s="1018"/>
      <c r="E37" s="1014"/>
      <c r="F37" s="1014"/>
      <c r="G37" s="861"/>
      <c r="H37" s="861"/>
      <c r="I37" s="861"/>
      <c r="J37" s="861"/>
      <c r="K37" s="861"/>
      <c r="L37" s="861"/>
      <c r="M37" s="861"/>
      <c r="N37" s="861"/>
      <c r="O37" s="861"/>
      <c r="P37" s="162"/>
      <c r="Q37" s="162"/>
      <c r="R37" s="162"/>
    </row>
    <row r="38" spans="1:18">
      <c r="A38" s="166"/>
      <c r="B38" s="1018"/>
      <c r="C38" s="1018"/>
      <c r="D38" s="1018"/>
      <c r="E38" s="1014"/>
      <c r="F38" s="1014"/>
      <c r="G38" s="861"/>
      <c r="H38" s="861"/>
      <c r="I38" s="861"/>
      <c r="J38" s="861"/>
      <c r="K38" s="861"/>
      <c r="L38" s="861"/>
      <c r="M38" s="861"/>
      <c r="N38" s="861"/>
      <c r="O38" s="861"/>
      <c r="P38" s="162"/>
      <c r="Q38" s="162"/>
      <c r="R38" s="162"/>
    </row>
    <row r="39" spans="1:18">
      <c r="A39" s="166"/>
      <c r="B39" s="1018"/>
      <c r="C39" s="1018"/>
      <c r="D39" s="1018"/>
      <c r="E39" s="1014"/>
      <c r="F39" s="1014"/>
      <c r="G39" s="861"/>
      <c r="H39" s="861"/>
      <c r="I39" s="861"/>
      <c r="J39" s="861"/>
      <c r="K39" s="861"/>
      <c r="L39" s="861"/>
      <c r="M39" s="861"/>
      <c r="N39" s="861"/>
      <c r="O39" s="861"/>
      <c r="P39" s="162"/>
      <c r="Q39" s="162"/>
      <c r="R39" s="162"/>
    </row>
    <row r="40" spans="1:18">
      <c r="A40" s="166"/>
      <c r="B40" s="1018"/>
      <c r="C40" s="1018"/>
      <c r="D40" s="1018"/>
      <c r="E40" s="1014"/>
      <c r="F40" s="1014"/>
      <c r="G40" s="861"/>
      <c r="H40" s="861"/>
      <c r="I40" s="861"/>
      <c r="J40" s="861"/>
      <c r="K40" s="861"/>
      <c r="L40" s="861"/>
      <c r="M40" s="861"/>
      <c r="N40" s="861"/>
      <c r="O40" s="861"/>
      <c r="P40" s="162"/>
      <c r="Q40" s="162"/>
      <c r="R40" s="162"/>
    </row>
    <row r="41" spans="1:18">
      <c r="A41" s="166"/>
      <c r="B41" s="1018"/>
      <c r="C41" s="1018"/>
      <c r="D41" s="1018"/>
      <c r="E41" s="1014"/>
      <c r="F41" s="1014"/>
      <c r="G41" s="861"/>
      <c r="H41" s="861"/>
      <c r="I41" s="861"/>
      <c r="J41" s="861"/>
      <c r="K41" s="861"/>
      <c r="L41" s="861"/>
      <c r="M41" s="861"/>
      <c r="N41" s="861"/>
      <c r="O41" s="861"/>
      <c r="P41" s="162"/>
      <c r="Q41" s="162"/>
      <c r="R41" s="162"/>
    </row>
    <row r="42" spans="1:18">
      <c r="A42" s="166"/>
      <c r="B42" s="1018"/>
      <c r="C42" s="1018"/>
      <c r="D42" s="1018"/>
      <c r="E42" s="1014"/>
      <c r="F42" s="1014"/>
      <c r="G42" s="861"/>
      <c r="H42" s="861"/>
      <c r="I42" s="861"/>
      <c r="J42" s="861"/>
      <c r="K42" s="861"/>
      <c r="L42" s="861"/>
      <c r="M42" s="861"/>
      <c r="N42" s="861"/>
      <c r="O42" s="861"/>
      <c r="P42" s="162"/>
      <c r="Q42" s="162"/>
      <c r="R42" s="162"/>
    </row>
    <row r="43" spans="1:18">
      <c r="A43" s="166"/>
      <c r="B43" s="1018"/>
      <c r="C43" s="1018"/>
      <c r="D43" s="1018"/>
      <c r="E43" s="1014"/>
      <c r="F43" s="1014"/>
      <c r="G43" s="861"/>
      <c r="H43" s="861"/>
      <c r="I43" s="861"/>
      <c r="J43" s="861"/>
      <c r="K43" s="861"/>
      <c r="L43" s="861"/>
      <c r="M43" s="861"/>
      <c r="N43" s="861"/>
      <c r="O43" s="861"/>
      <c r="P43" s="162"/>
      <c r="Q43" s="162"/>
      <c r="R43" s="162"/>
    </row>
    <row r="44" spans="1:18">
      <c r="A44" s="166"/>
      <c r="B44" s="1018"/>
      <c r="C44" s="1018"/>
      <c r="D44" s="1018"/>
      <c r="E44" s="1014"/>
      <c r="F44" s="1014"/>
      <c r="G44" s="861"/>
      <c r="H44" s="861"/>
      <c r="I44" s="861"/>
      <c r="J44" s="861"/>
      <c r="K44" s="861"/>
      <c r="L44" s="861"/>
      <c r="M44" s="861"/>
      <c r="N44" s="861"/>
      <c r="O44" s="861"/>
      <c r="P44" s="162"/>
      <c r="Q44" s="162"/>
      <c r="R44" s="162"/>
    </row>
    <row r="45" spans="1:18">
      <c r="A45" s="166"/>
      <c r="B45" s="1018"/>
      <c r="C45" s="1018"/>
      <c r="D45" s="1018"/>
      <c r="E45" s="1014"/>
      <c r="F45" s="1014"/>
      <c r="G45" s="861"/>
      <c r="H45" s="861"/>
      <c r="I45" s="861"/>
      <c r="J45" s="861"/>
      <c r="K45" s="861"/>
      <c r="L45" s="861"/>
      <c r="M45" s="861"/>
      <c r="N45" s="861"/>
      <c r="O45" s="861"/>
      <c r="P45" s="162"/>
      <c r="Q45" s="162"/>
      <c r="R45" s="162"/>
    </row>
    <row r="46" spans="1:18">
      <c r="A46" s="1028" t="s">
        <v>81</v>
      </c>
      <c r="B46" s="1028"/>
      <c r="C46" s="1028"/>
      <c r="D46" s="1028"/>
      <c r="E46" s="1028"/>
      <c r="F46" s="1028"/>
      <c r="G46" s="1028"/>
      <c r="H46" s="1028"/>
      <c r="I46" s="1028"/>
      <c r="J46" s="1028"/>
      <c r="K46" s="1028"/>
      <c r="L46" s="1028"/>
      <c r="M46" s="1028"/>
      <c r="N46" s="1028"/>
      <c r="O46" s="1028"/>
      <c r="P46" s="89"/>
      <c r="Q46" s="89"/>
      <c r="R46" s="89"/>
    </row>
    <row r="47" spans="1:18" ht="42.75" customHeight="1">
      <c r="A47" s="176"/>
      <c r="B47" s="1013"/>
      <c r="C47" s="1013"/>
      <c r="D47" s="1013"/>
      <c r="E47" s="1014"/>
      <c r="F47" s="1014"/>
      <c r="G47" s="1015"/>
      <c r="H47" s="1016"/>
      <c r="I47" s="1016"/>
      <c r="J47" s="1016"/>
      <c r="K47" s="1016"/>
      <c r="L47" s="1016"/>
      <c r="M47" s="1016"/>
      <c r="N47" s="1016"/>
      <c r="O47" s="1016"/>
      <c r="P47" s="162"/>
      <c r="Q47" s="162"/>
      <c r="R47" s="162"/>
    </row>
    <row r="48" spans="1:18">
      <c r="A48" s="166"/>
      <c r="B48" s="1018"/>
      <c r="C48" s="1018"/>
      <c r="D48" s="1018"/>
      <c r="E48" s="1014"/>
      <c r="F48" s="1014"/>
      <c r="G48" s="861"/>
      <c r="H48" s="861"/>
      <c r="I48" s="861"/>
      <c r="J48" s="861"/>
      <c r="K48" s="861"/>
      <c r="L48" s="861"/>
      <c r="M48" s="861"/>
      <c r="N48" s="861"/>
      <c r="O48" s="861"/>
      <c r="P48" s="162"/>
      <c r="Q48" s="162"/>
      <c r="R48" s="162"/>
    </row>
    <row r="49" spans="1:18">
      <c r="A49" s="166"/>
      <c r="B49" s="1018"/>
      <c r="C49" s="1018"/>
      <c r="D49" s="1018"/>
      <c r="E49" s="1014"/>
      <c r="F49" s="1014"/>
      <c r="G49" s="861"/>
      <c r="H49" s="861"/>
      <c r="I49" s="861"/>
      <c r="J49" s="861"/>
      <c r="K49" s="861"/>
      <c r="L49" s="861"/>
      <c r="M49" s="861"/>
      <c r="N49" s="861"/>
      <c r="O49" s="861"/>
      <c r="P49" s="162"/>
      <c r="Q49" s="162"/>
      <c r="R49" s="162"/>
    </row>
    <row r="50" spans="1:18">
      <c r="A50" s="166"/>
      <c r="B50" s="1018"/>
      <c r="C50" s="1018"/>
      <c r="D50" s="1018"/>
      <c r="E50" s="1014"/>
      <c r="F50" s="1014"/>
      <c r="G50" s="861"/>
      <c r="H50" s="861"/>
      <c r="I50" s="861"/>
      <c r="J50" s="861"/>
      <c r="K50" s="861"/>
      <c r="L50" s="861"/>
      <c r="M50" s="861"/>
      <c r="N50" s="861"/>
      <c r="O50" s="861"/>
      <c r="P50" s="162"/>
      <c r="Q50" s="162"/>
      <c r="R50" s="162"/>
    </row>
    <row r="51" spans="1:18">
      <c r="A51" s="166"/>
      <c r="B51" s="1018"/>
      <c r="C51" s="1018"/>
      <c r="D51" s="1018"/>
      <c r="E51" s="1014"/>
      <c r="F51" s="1014"/>
      <c r="G51" s="861"/>
      <c r="H51" s="861"/>
      <c r="I51" s="861"/>
      <c r="J51" s="861"/>
      <c r="K51" s="861"/>
      <c r="L51" s="861"/>
      <c r="M51" s="861"/>
      <c r="N51" s="861"/>
      <c r="O51" s="861"/>
      <c r="P51" s="162"/>
      <c r="Q51" s="162"/>
      <c r="R51" s="162"/>
    </row>
    <row r="52" spans="1:18">
      <c r="A52" s="166"/>
      <c r="B52" s="1018"/>
      <c r="C52" s="1018"/>
      <c r="D52" s="1018"/>
      <c r="E52" s="1014"/>
      <c r="F52" s="1014"/>
      <c r="G52" s="861"/>
      <c r="H52" s="861"/>
      <c r="I52" s="861"/>
      <c r="J52" s="861"/>
      <c r="K52" s="861"/>
      <c r="L52" s="861"/>
      <c r="M52" s="861"/>
      <c r="N52" s="861"/>
      <c r="O52" s="861"/>
      <c r="P52" s="162"/>
      <c r="Q52" s="162"/>
      <c r="R52" s="162"/>
    </row>
    <row r="53" spans="1:18">
      <c r="A53" s="166"/>
      <c r="B53" s="1018"/>
      <c r="C53" s="1018"/>
      <c r="D53" s="1018"/>
      <c r="E53" s="1014"/>
      <c r="F53" s="1014"/>
      <c r="G53" s="861"/>
      <c r="H53" s="861"/>
      <c r="I53" s="861"/>
      <c r="J53" s="861"/>
      <c r="K53" s="861"/>
      <c r="L53" s="861"/>
      <c r="M53" s="861"/>
      <c r="N53" s="861"/>
      <c r="O53" s="861"/>
      <c r="P53" s="162"/>
      <c r="Q53" s="162"/>
      <c r="R53" s="162"/>
    </row>
    <row r="54" spans="1:18">
      <c r="A54" s="166"/>
      <c r="B54" s="1018"/>
      <c r="C54" s="1018"/>
      <c r="D54" s="1018"/>
      <c r="E54" s="1014"/>
      <c r="F54" s="1014"/>
      <c r="G54" s="861"/>
      <c r="H54" s="861"/>
      <c r="I54" s="861"/>
      <c r="J54" s="861"/>
      <c r="K54" s="861"/>
      <c r="L54" s="861"/>
      <c r="M54" s="861"/>
      <c r="N54" s="861"/>
      <c r="O54" s="861"/>
      <c r="P54" s="162"/>
      <c r="Q54" s="162"/>
      <c r="R54" s="162"/>
    </row>
    <row r="55" spans="1:18">
      <c r="A55" s="166"/>
      <c r="B55" s="1018"/>
      <c r="C55" s="1018"/>
      <c r="D55" s="1018"/>
      <c r="E55" s="1014"/>
      <c r="F55" s="1014"/>
      <c r="G55" s="861"/>
      <c r="H55" s="861"/>
      <c r="I55" s="861"/>
      <c r="J55" s="861"/>
      <c r="K55" s="861"/>
      <c r="L55" s="861"/>
      <c r="M55" s="861"/>
      <c r="N55" s="861"/>
      <c r="O55" s="861"/>
      <c r="P55" s="162"/>
      <c r="Q55" s="162"/>
      <c r="R55" s="162"/>
    </row>
    <row r="56" spans="1:18">
      <c r="A56" s="166"/>
      <c r="B56" s="1018"/>
      <c r="C56" s="1018"/>
      <c r="D56" s="1018"/>
      <c r="E56" s="1014"/>
      <c r="F56" s="1014"/>
      <c r="G56" s="861"/>
      <c r="H56" s="861"/>
      <c r="I56" s="861"/>
      <c r="J56" s="861"/>
      <c r="K56" s="861"/>
      <c r="L56" s="861"/>
      <c r="M56" s="861"/>
      <c r="N56" s="861"/>
      <c r="O56" s="861"/>
      <c r="P56" s="162"/>
      <c r="Q56" s="162"/>
      <c r="R56" s="162"/>
    </row>
    <row r="57" spans="1:18">
      <c r="A57" s="166"/>
      <c r="B57" s="1018"/>
      <c r="C57" s="1018"/>
      <c r="D57" s="1018"/>
      <c r="E57" s="1014"/>
      <c r="F57" s="1014"/>
      <c r="G57" s="861"/>
      <c r="H57" s="861"/>
      <c r="I57" s="861"/>
      <c r="J57" s="861"/>
      <c r="K57" s="861"/>
      <c r="L57" s="861"/>
      <c r="M57" s="861"/>
      <c r="N57" s="861"/>
      <c r="O57" s="861"/>
      <c r="P57" s="162"/>
      <c r="Q57" s="162"/>
      <c r="R57" s="162"/>
    </row>
    <row r="58" spans="1:18">
      <c r="A58" s="166"/>
      <c r="B58" s="1018"/>
      <c r="C58" s="1018"/>
      <c r="D58" s="1018"/>
      <c r="E58" s="1014"/>
      <c r="F58" s="1014"/>
      <c r="G58" s="861"/>
      <c r="H58" s="861"/>
      <c r="I58" s="861"/>
      <c r="J58" s="861"/>
      <c r="K58" s="861"/>
      <c r="L58" s="861"/>
      <c r="M58" s="861"/>
      <c r="N58" s="861"/>
      <c r="O58" s="861"/>
      <c r="P58" s="162"/>
      <c r="Q58" s="162"/>
      <c r="R58" s="162"/>
    </row>
    <row r="59" spans="1:18">
      <c r="A59" s="166"/>
      <c r="B59" s="1018"/>
      <c r="C59" s="1018"/>
      <c r="D59" s="1018"/>
      <c r="E59" s="1014"/>
      <c r="F59" s="1014"/>
      <c r="G59" s="861"/>
      <c r="H59" s="861"/>
      <c r="I59" s="861"/>
      <c r="J59" s="861"/>
      <c r="K59" s="861"/>
      <c r="L59" s="861"/>
      <c r="M59" s="861"/>
      <c r="N59" s="861"/>
      <c r="O59" s="861"/>
      <c r="P59" s="162"/>
      <c r="Q59" s="162"/>
      <c r="R59" s="162"/>
    </row>
    <row r="60" spans="1:18">
      <c r="A60" s="166"/>
      <c r="B60" s="1018"/>
      <c r="C60" s="1018"/>
      <c r="D60" s="1018"/>
      <c r="E60" s="1014"/>
      <c r="F60" s="1014"/>
      <c r="G60" s="861"/>
      <c r="H60" s="861"/>
      <c r="I60" s="861"/>
      <c r="J60" s="861"/>
      <c r="K60" s="861"/>
      <c r="L60" s="861"/>
      <c r="M60" s="861"/>
      <c r="N60" s="861"/>
      <c r="O60" s="861"/>
      <c r="P60" s="162"/>
      <c r="Q60" s="162"/>
      <c r="R60" s="162"/>
    </row>
    <row r="61" spans="1:18">
      <c r="A61" s="166"/>
      <c r="B61" s="1018"/>
      <c r="C61" s="1018"/>
      <c r="D61" s="1018"/>
      <c r="E61" s="1014"/>
      <c r="F61" s="1014"/>
      <c r="G61" s="861"/>
      <c r="H61" s="861"/>
      <c r="I61" s="861"/>
      <c r="J61" s="861"/>
      <c r="K61" s="861"/>
      <c r="L61" s="861"/>
      <c r="M61" s="861"/>
      <c r="N61" s="861"/>
      <c r="O61" s="861"/>
      <c r="P61" s="162"/>
      <c r="Q61" s="162"/>
      <c r="R61" s="162"/>
    </row>
    <row r="62" spans="1:18">
      <c r="A62" s="166"/>
      <c r="B62" s="1018"/>
      <c r="C62" s="1018"/>
      <c r="D62" s="1018"/>
      <c r="E62" s="1014"/>
      <c r="F62" s="1014"/>
      <c r="G62" s="861"/>
      <c r="H62" s="861"/>
      <c r="I62" s="861"/>
      <c r="J62" s="861"/>
      <c r="K62" s="861"/>
      <c r="L62" s="861"/>
      <c r="M62" s="861"/>
      <c r="N62" s="861"/>
      <c r="O62" s="861"/>
      <c r="P62" s="162"/>
      <c r="Q62" s="162"/>
      <c r="R62" s="162"/>
    </row>
    <row r="63" spans="1:18">
      <c r="A63" s="1021" t="s">
        <v>82</v>
      </c>
      <c r="B63" s="1021"/>
      <c r="C63" s="1021"/>
      <c r="D63" s="1021"/>
      <c r="E63" s="1021"/>
      <c r="F63" s="1021"/>
      <c r="G63" s="1021"/>
      <c r="H63" s="1021"/>
      <c r="I63" s="1021"/>
      <c r="J63" s="1021"/>
      <c r="K63" s="1021"/>
      <c r="L63" s="1021"/>
      <c r="M63" s="1021"/>
      <c r="N63" s="1021"/>
      <c r="O63" s="1021"/>
      <c r="P63" s="89"/>
      <c r="Q63" s="89"/>
      <c r="R63" s="89"/>
    </row>
    <row r="64" spans="1:18" ht="125.25" customHeight="1">
      <c r="A64" s="176"/>
      <c r="B64" s="1017"/>
      <c r="C64" s="1018"/>
      <c r="D64" s="1018"/>
      <c r="E64" s="1014"/>
      <c r="F64" s="1014"/>
      <c r="G64" s="1024"/>
      <c r="H64" s="1016"/>
      <c r="I64" s="1016"/>
      <c r="J64" s="1016"/>
      <c r="K64" s="1016"/>
      <c r="L64" s="1016"/>
      <c r="M64" s="1016"/>
      <c r="N64" s="1016"/>
      <c r="O64" s="1016"/>
      <c r="P64" s="162"/>
      <c r="Q64" s="162"/>
      <c r="R64" s="162"/>
    </row>
    <row r="65" spans="1:18">
      <c r="A65" s="176"/>
      <c r="B65" s="1017"/>
      <c r="C65" s="1018"/>
      <c r="D65" s="1018"/>
      <c r="E65" s="1014"/>
      <c r="F65" s="1014"/>
      <c r="G65" s="1019"/>
      <c r="H65" s="1020"/>
      <c r="I65" s="1020"/>
      <c r="J65" s="1020"/>
      <c r="K65" s="1020"/>
      <c r="L65" s="1020"/>
      <c r="M65" s="1020"/>
      <c r="N65" s="1020"/>
      <c r="O65" s="1020"/>
      <c r="P65" s="162"/>
      <c r="Q65" s="162"/>
      <c r="R65" s="162"/>
    </row>
    <row r="66" spans="1:18">
      <c r="A66" s="176"/>
      <c r="B66" s="1017"/>
      <c r="C66" s="1018"/>
      <c r="D66" s="1018"/>
      <c r="E66" s="1014"/>
      <c r="F66" s="1014"/>
      <c r="G66" s="1019"/>
      <c r="H66" s="1020"/>
      <c r="I66" s="1020"/>
      <c r="J66" s="1020"/>
      <c r="K66" s="1020"/>
      <c r="L66" s="1020"/>
      <c r="M66" s="1020"/>
      <c r="N66" s="1020"/>
      <c r="O66" s="1020"/>
      <c r="P66" s="162"/>
      <c r="Q66" s="90"/>
      <c r="R66" s="162"/>
    </row>
    <row r="67" spans="1:18">
      <c r="A67" s="176"/>
      <c r="B67" s="1017"/>
      <c r="C67" s="1018"/>
      <c r="D67" s="1018"/>
      <c r="E67" s="1014"/>
      <c r="F67" s="1014"/>
      <c r="G67" s="1019"/>
      <c r="H67" s="1020"/>
      <c r="I67" s="1020"/>
      <c r="J67" s="1020"/>
      <c r="K67" s="1020"/>
      <c r="L67" s="1020"/>
      <c r="M67" s="1020"/>
      <c r="N67" s="1020"/>
      <c r="O67" s="1020"/>
      <c r="P67" s="162"/>
      <c r="Q67" s="162"/>
      <c r="R67" s="162"/>
    </row>
    <row r="68" spans="1:18" ht="22.5" customHeight="1">
      <c r="A68" s="176"/>
      <c r="B68" s="1017"/>
      <c r="C68" s="1018"/>
      <c r="D68" s="1018"/>
      <c r="E68" s="1014"/>
      <c r="F68" s="1014"/>
      <c r="G68" s="1032"/>
      <c r="H68" s="1030"/>
      <c r="I68" s="1030"/>
      <c r="J68" s="1030"/>
      <c r="K68" s="1030"/>
      <c r="L68" s="1030"/>
      <c r="M68" s="1030"/>
      <c r="N68" s="1030"/>
      <c r="O68" s="1030"/>
      <c r="P68" s="162"/>
      <c r="Q68" s="162"/>
      <c r="R68" s="162"/>
    </row>
    <row r="69" spans="1:18">
      <c r="A69" s="176"/>
      <c r="B69" s="1017"/>
      <c r="C69" s="1018"/>
      <c r="D69" s="1018"/>
      <c r="E69" s="1014"/>
      <c r="F69" s="1014"/>
      <c r="G69" s="1019"/>
      <c r="H69" s="1020"/>
      <c r="I69" s="1020"/>
      <c r="J69" s="1020"/>
      <c r="K69" s="1020"/>
      <c r="L69" s="1020"/>
      <c r="M69" s="1020"/>
      <c r="N69" s="1020"/>
      <c r="O69" s="1020"/>
      <c r="P69" s="162"/>
      <c r="Q69" s="162"/>
      <c r="R69" s="162"/>
    </row>
    <row r="70" spans="1:18" ht="22.5" customHeight="1">
      <c r="A70" s="176"/>
      <c r="B70" s="1017"/>
      <c r="C70" s="1018"/>
      <c r="D70" s="1018"/>
      <c r="E70" s="1014"/>
      <c r="F70" s="1014"/>
      <c r="G70" s="1032"/>
      <c r="H70" s="1030"/>
      <c r="I70" s="1030"/>
      <c r="J70" s="1030"/>
      <c r="K70" s="1030"/>
      <c r="L70" s="1030"/>
      <c r="M70" s="1030"/>
      <c r="N70" s="1030"/>
      <c r="O70" s="1030"/>
      <c r="P70" s="162"/>
      <c r="Q70" s="162"/>
      <c r="R70" s="162"/>
    </row>
    <row r="71" spans="1:18" ht="24.75" customHeight="1">
      <c r="A71" s="176"/>
      <c r="B71" s="1017"/>
      <c r="C71" s="1018"/>
      <c r="D71" s="1018"/>
      <c r="E71" s="1014"/>
      <c r="F71" s="1014"/>
      <c r="G71" s="1032"/>
      <c r="H71" s="1030"/>
      <c r="I71" s="1030"/>
      <c r="J71" s="1030"/>
      <c r="K71" s="1030"/>
      <c r="L71" s="1030"/>
      <c r="M71" s="1030"/>
      <c r="N71" s="1030"/>
      <c r="O71" s="1030"/>
      <c r="P71" s="162"/>
      <c r="Q71" s="162"/>
      <c r="R71" s="162"/>
    </row>
    <row r="72" spans="1:18" ht="26.25" customHeight="1">
      <c r="A72" s="176"/>
      <c r="B72" s="1017"/>
      <c r="C72" s="1018"/>
      <c r="D72" s="1018"/>
      <c r="E72" s="1014"/>
      <c r="F72" s="1014"/>
      <c r="G72" s="1032"/>
      <c r="H72" s="1030"/>
      <c r="I72" s="1030"/>
      <c r="J72" s="1030"/>
      <c r="K72" s="1030"/>
      <c r="L72" s="1030"/>
      <c r="M72" s="1030"/>
      <c r="N72" s="1030"/>
      <c r="O72" s="1030"/>
      <c r="P72" s="162"/>
      <c r="Q72" s="162"/>
      <c r="R72" s="162"/>
    </row>
    <row r="73" spans="1:18" ht="37.5" customHeight="1">
      <c r="A73" s="176"/>
      <c r="B73" s="1017"/>
      <c r="C73" s="1018"/>
      <c r="D73" s="1018"/>
      <c r="E73" s="1014"/>
      <c r="F73" s="1014"/>
      <c r="G73" s="1032"/>
      <c r="H73" s="1030"/>
      <c r="I73" s="1030"/>
      <c r="J73" s="1030"/>
      <c r="K73" s="1030"/>
      <c r="L73" s="1030"/>
      <c r="M73" s="1030"/>
      <c r="N73" s="1030"/>
      <c r="O73" s="1030"/>
      <c r="P73" s="162"/>
      <c r="Q73" s="162"/>
      <c r="R73" s="162"/>
    </row>
    <row r="74" spans="1:18" ht="24.75" customHeight="1">
      <c r="A74" s="176"/>
      <c r="B74" s="1017"/>
      <c r="C74" s="1018"/>
      <c r="D74" s="1018"/>
      <c r="E74" s="1014"/>
      <c r="F74" s="1014"/>
      <c r="G74" s="1032"/>
      <c r="H74" s="1030"/>
      <c r="I74" s="1030"/>
      <c r="J74" s="1030"/>
      <c r="K74" s="1030"/>
      <c r="L74" s="1030"/>
      <c r="M74" s="1030"/>
      <c r="N74" s="1030"/>
      <c r="O74" s="1030"/>
      <c r="P74" s="162"/>
      <c r="Q74" s="162"/>
      <c r="R74" s="162"/>
    </row>
    <row r="75" spans="1:18" ht="24.75" customHeight="1">
      <c r="A75" s="176"/>
      <c r="B75" s="1017"/>
      <c r="C75" s="1018"/>
      <c r="D75" s="1018"/>
      <c r="E75" s="1014"/>
      <c r="F75" s="1014"/>
      <c r="G75" s="1032"/>
      <c r="H75" s="1030"/>
      <c r="I75" s="1030"/>
      <c r="J75" s="1030"/>
      <c r="K75" s="1030"/>
      <c r="L75" s="1030"/>
      <c r="M75" s="1030"/>
      <c r="N75" s="1030"/>
      <c r="O75" s="1030"/>
      <c r="P75" s="162"/>
      <c r="Q75" s="162"/>
      <c r="R75" s="162"/>
    </row>
    <row r="76" spans="1:18" ht="38.25" customHeight="1">
      <c r="A76" s="176"/>
      <c r="B76" s="1017"/>
      <c r="C76" s="1018"/>
      <c r="D76" s="1018"/>
      <c r="E76" s="1014"/>
      <c r="F76" s="1014"/>
      <c r="G76" s="1030"/>
      <c r="H76" s="1020"/>
      <c r="I76" s="1020"/>
      <c r="J76" s="1020"/>
      <c r="K76" s="1020"/>
      <c r="L76" s="1020"/>
      <c r="M76" s="1020"/>
      <c r="N76" s="1020"/>
      <c r="O76" s="1020"/>
      <c r="P76" s="162"/>
      <c r="Q76" s="162"/>
      <c r="R76" s="162"/>
    </row>
    <row r="77" spans="1:18" ht="27.75" customHeight="1">
      <c r="A77" s="176"/>
      <c r="B77" s="1017"/>
      <c r="C77" s="1018"/>
      <c r="D77" s="1018"/>
      <c r="E77" s="1014"/>
      <c r="F77" s="1014"/>
      <c r="G77" s="1031"/>
      <c r="H77" s="1031"/>
      <c r="I77" s="1031"/>
      <c r="J77" s="1031"/>
      <c r="K77" s="1031"/>
      <c r="L77" s="1031"/>
      <c r="M77" s="1031"/>
      <c r="N77" s="1031"/>
      <c r="O77" s="1031"/>
      <c r="P77" s="162"/>
      <c r="Q77" s="162"/>
      <c r="R77" s="162"/>
    </row>
    <row r="78" spans="1:18">
      <c r="A78" s="166"/>
      <c r="B78" s="1018"/>
      <c r="C78" s="1018"/>
      <c r="D78" s="1018"/>
      <c r="E78" s="1014"/>
      <c r="F78" s="1014"/>
      <c r="G78" s="1029"/>
      <c r="H78" s="1029"/>
      <c r="I78" s="1029"/>
      <c r="J78" s="1029"/>
      <c r="K78" s="1029"/>
      <c r="L78" s="1029"/>
      <c r="M78" s="1029"/>
      <c r="N78" s="1029"/>
      <c r="O78" s="1029"/>
      <c r="P78" s="162"/>
      <c r="Q78" s="162"/>
      <c r="R78" s="162"/>
    </row>
    <row r="79" spans="1:18">
      <c r="A79" s="166"/>
      <c r="B79" s="1018"/>
      <c r="C79" s="1018"/>
      <c r="D79" s="1018"/>
      <c r="E79" s="1014"/>
      <c r="F79" s="1014"/>
      <c r="G79" s="1029"/>
      <c r="H79" s="1029"/>
      <c r="I79" s="1029"/>
      <c r="J79" s="1029"/>
      <c r="K79" s="1029"/>
      <c r="L79" s="1029"/>
      <c r="M79" s="1029"/>
      <c r="N79" s="1029"/>
      <c r="O79" s="1029"/>
      <c r="P79" s="162"/>
      <c r="Q79" s="162"/>
      <c r="R79" s="162"/>
    </row>
    <row r="80" spans="1:18">
      <c r="A80" s="166"/>
      <c r="B80" s="1018"/>
      <c r="C80" s="1018"/>
      <c r="D80" s="1018"/>
      <c r="E80" s="1014"/>
      <c r="F80" s="1014"/>
      <c r="G80" s="1029"/>
      <c r="H80" s="1029"/>
      <c r="I80" s="1029"/>
      <c r="J80" s="1029"/>
      <c r="K80" s="1029"/>
      <c r="L80" s="1029"/>
      <c r="M80" s="1029"/>
      <c r="N80" s="1029"/>
      <c r="O80" s="1029"/>
      <c r="P80" s="162"/>
      <c r="Q80" s="162"/>
      <c r="R80" s="162"/>
    </row>
    <row r="81" spans="1:18">
      <c r="A81" s="166"/>
      <c r="B81" s="1018"/>
      <c r="C81" s="1018"/>
      <c r="D81" s="1018"/>
      <c r="E81" s="1014"/>
      <c r="F81" s="1014"/>
      <c r="G81" s="1029"/>
      <c r="H81" s="1029"/>
      <c r="I81" s="1029"/>
      <c r="J81" s="1029"/>
      <c r="K81" s="1029"/>
      <c r="L81" s="1029"/>
      <c r="M81" s="1029"/>
      <c r="N81" s="1029"/>
      <c r="O81" s="1029"/>
      <c r="P81" s="162"/>
      <c r="Q81" s="162"/>
      <c r="R81" s="162"/>
    </row>
  </sheetData>
  <mergeCells count="217">
    <mergeCell ref="B8:D8"/>
    <mergeCell ref="E8:F8"/>
    <mergeCell ref="G8:O8"/>
    <mergeCell ref="A1:O3"/>
    <mergeCell ref="B4:D4"/>
    <mergeCell ref="E4:F4"/>
    <mergeCell ref="G4:O4"/>
    <mergeCell ref="B12:D12"/>
    <mergeCell ref="E12:F12"/>
    <mergeCell ref="G12:O12"/>
    <mergeCell ref="A5:O5"/>
    <mergeCell ref="B6:D6"/>
    <mergeCell ref="E6:F6"/>
    <mergeCell ref="G6:O6"/>
    <mergeCell ref="B10:D10"/>
    <mergeCell ref="E10:F10"/>
    <mergeCell ref="G10:O10"/>
    <mergeCell ref="B11:D11"/>
    <mergeCell ref="B7:D7"/>
    <mergeCell ref="E7:F7"/>
    <mergeCell ref="G7:O7"/>
    <mergeCell ref="B9:D9"/>
    <mergeCell ref="E9:F9"/>
    <mergeCell ref="G9:O9"/>
    <mergeCell ref="B26:D26"/>
    <mergeCell ref="E26:F26"/>
    <mergeCell ref="G26:O26"/>
    <mergeCell ref="B22:D22"/>
    <mergeCell ref="E22:F22"/>
    <mergeCell ref="G22:O22"/>
    <mergeCell ref="B23:D23"/>
    <mergeCell ref="E23:F23"/>
    <mergeCell ref="G23:O23"/>
    <mergeCell ref="A16:O16"/>
    <mergeCell ref="A19:O19"/>
    <mergeCell ref="A21:O21"/>
    <mergeCell ref="A24:O24"/>
    <mergeCell ref="B25:D25"/>
    <mergeCell ref="E25:F25"/>
    <mergeCell ref="G25:O25"/>
    <mergeCell ref="E11:F11"/>
    <mergeCell ref="G11:O11"/>
    <mergeCell ref="B20:D20"/>
    <mergeCell ref="E20:F20"/>
    <mergeCell ref="G20:O20"/>
    <mergeCell ref="B18:D18"/>
    <mergeCell ref="E18:F18"/>
    <mergeCell ref="G18:O18"/>
    <mergeCell ref="B17:D17"/>
    <mergeCell ref="E17:F17"/>
    <mergeCell ref="G17:O17"/>
    <mergeCell ref="B13:D13"/>
    <mergeCell ref="E13:F13"/>
    <mergeCell ref="G13:O13"/>
    <mergeCell ref="B15:D15"/>
    <mergeCell ref="E15:F15"/>
    <mergeCell ref="G15:O15"/>
    <mergeCell ref="B30:D30"/>
    <mergeCell ref="E30:F30"/>
    <mergeCell ref="G30:O30"/>
    <mergeCell ref="B31:D31"/>
    <mergeCell ref="E31:F31"/>
    <mergeCell ref="G31:O31"/>
    <mergeCell ref="B28:D28"/>
    <mergeCell ref="E28:F28"/>
    <mergeCell ref="G28:O28"/>
    <mergeCell ref="B32:D32"/>
    <mergeCell ref="E32:F32"/>
    <mergeCell ref="G32:O32"/>
    <mergeCell ref="B33:D33"/>
    <mergeCell ref="E33:F33"/>
    <mergeCell ref="G33:O33"/>
    <mergeCell ref="B38:D38"/>
    <mergeCell ref="E38:F38"/>
    <mergeCell ref="G38:O38"/>
    <mergeCell ref="B36:D36"/>
    <mergeCell ref="E36:F36"/>
    <mergeCell ref="G36:O36"/>
    <mergeCell ref="B37:D37"/>
    <mergeCell ref="E37:F37"/>
    <mergeCell ref="G37:O37"/>
    <mergeCell ref="G40:O40"/>
    <mergeCell ref="B41:D41"/>
    <mergeCell ref="E41:F41"/>
    <mergeCell ref="G41:O41"/>
    <mergeCell ref="B34:D34"/>
    <mergeCell ref="E34:F34"/>
    <mergeCell ref="G34:O34"/>
    <mergeCell ref="B35:D35"/>
    <mergeCell ref="E35:F35"/>
    <mergeCell ref="G35:O35"/>
    <mergeCell ref="B54:D54"/>
    <mergeCell ref="E54:F54"/>
    <mergeCell ref="G54:O54"/>
    <mergeCell ref="B56:D56"/>
    <mergeCell ref="E56:F56"/>
    <mergeCell ref="G56:O56"/>
    <mergeCell ref="B52:D52"/>
    <mergeCell ref="E52:F52"/>
    <mergeCell ref="G52:O52"/>
    <mergeCell ref="B55:D55"/>
    <mergeCell ref="E55:F55"/>
    <mergeCell ref="G55:O55"/>
    <mergeCell ref="B53:D53"/>
    <mergeCell ref="E53:F53"/>
    <mergeCell ref="G53:O53"/>
    <mergeCell ref="B68:D68"/>
    <mergeCell ref="B59:D59"/>
    <mergeCell ref="E59:F59"/>
    <mergeCell ref="G59:O59"/>
    <mergeCell ref="B60:D60"/>
    <mergeCell ref="E60:F60"/>
    <mergeCell ref="G60:O60"/>
    <mergeCell ref="E68:F68"/>
    <mergeCell ref="G68:O68"/>
    <mergeCell ref="B64:D64"/>
    <mergeCell ref="E64:F64"/>
    <mergeCell ref="G64:O64"/>
    <mergeCell ref="B61:D61"/>
    <mergeCell ref="E61:F61"/>
    <mergeCell ref="G61:O61"/>
    <mergeCell ref="B62:D62"/>
    <mergeCell ref="E62:F62"/>
    <mergeCell ref="G62:O62"/>
    <mergeCell ref="B67:D67"/>
    <mergeCell ref="E67:F67"/>
    <mergeCell ref="G67:O67"/>
    <mergeCell ref="B65:D65"/>
    <mergeCell ref="E65:F65"/>
    <mergeCell ref="G65:O65"/>
    <mergeCell ref="B72:D72"/>
    <mergeCell ref="E72:F72"/>
    <mergeCell ref="G72:O72"/>
    <mergeCell ref="G73:O73"/>
    <mergeCell ref="E73:F73"/>
    <mergeCell ref="B73:D73"/>
    <mergeCell ref="B69:D69"/>
    <mergeCell ref="E69:F69"/>
    <mergeCell ref="G69:O69"/>
    <mergeCell ref="B70:D70"/>
    <mergeCell ref="E70:F70"/>
    <mergeCell ref="G70:O70"/>
    <mergeCell ref="B71:D71"/>
    <mergeCell ref="E71:F71"/>
    <mergeCell ref="G71:O71"/>
    <mergeCell ref="B76:D76"/>
    <mergeCell ref="E76:F76"/>
    <mergeCell ref="G76:O76"/>
    <mergeCell ref="B77:D77"/>
    <mergeCell ref="E77:F77"/>
    <mergeCell ref="G77:O77"/>
    <mergeCell ref="B74:D74"/>
    <mergeCell ref="E74:F74"/>
    <mergeCell ref="G74:O74"/>
    <mergeCell ref="B75:D75"/>
    <mergeCell ref="E75:F75"/>
    <mergeCell ref="G75:O75"/>
    <mergeCell ref="B80:D80"/>
    <mergeCell ref="E80:F80"/>
    <mergeCell ref="G80:O80"/>
    <mergeCell ref="B81:D81"/>
    <mergeCell ref="E81:F81"/>
    <mergeCell ref="G81:O81"/>
    <mergeCell ref="B78:D78"/>
    <mergeCell ref="E78:F78"/>
    <mergeCell ref="G78:O78"/>
    <mergeCell ref="B79:D79"/>
    <mergeCell ref="E79:F79"/>
    <mergeCell ref="G79:O79"/>
    <mergeCell ref="G49:O49"/>
    <mergeCell ref="B14:D14"/>
    <mergeCell ref="E14:F14"/>
    <mergeCell ref="G14:O14"/>
    <mergeCell ref="A27:O27"/>
    <mergeCell ref="A29:O29"/>
    <mergeCell ref="B39:D39"/>
    <mergeCell ref="E39:F39"/>
    <mergeCell ref="G39:O39"/>
    <mergeCell ref="A46:O46"/>
    <mergeCell ref="B44:D44"/>
    <mergeCell ref="E44:F44"/>
    <mergeCell ref="G44:O44"/>
    <mergeCell ref="B45:D45"/>
    <mergeCell ref="E45:F45"/>
    <mergeCell ref="G45:O45"/>
    <mergeCell ref="B42:D42"/>
    <mergeCell ref="E42:F42"/>
    <mergeCell ref="G42:O42"/>
    <mergeCell ref="B43:D43"/>
    <mergeCell ref="E43:F43"/>
    <mergeCell ref="G43:O43"/>
    <mergeCell ref="B40:D40"/>
    <mergeCell ref="E40:F40"/>
    <mergeCell ref="B47:D47"/>
    <mergeCell ref="E47:F47"/>
    <mergeCell ref="G47:O47"/>
    <mergeCell ref="B66:D66"/>
    <mergeCell ref="E66:F66"/>
    <mergeCell ref="G66:O66"/>
    <mergeCell ref="A63:O63"/>
    <mergeCell ref="B57:D57"/>
    <mergeCell ref="E57:F57"/>
    <mergeCell ref="G57:O57"/>
    <mergeCell ref="B58:D58"/>
    <mergeCell ref="E58:F58"/>
    <mergeCell ref="G58:O58"/>
    <mergeCell ref="B50:D50"/>
    <mergeCell ref="E50:F50"/>
    <mergeCell ref="G50:O50"/>
    <mergeCell ref="B51:D51"/>
    <mergeCell ref="E51:F51"/>
    <mergeCell ref="G51:O51"/>
    <mergeCell ref="B48:D48"/>
    <mergeCell ref="E48:F48"/>
    <mergeCell ref="G48:O48"/>
    <mergeCell ref="B49:D49"/>
    <mergeCell ref="E49:F49"/>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26"/>
  <sheetViews>
    <sheetView topLeftCell="C7" workbookViewId="0">
      <selection activeCell="C7" sqref="C7"/>
    </sheetView>
  </sheetViews>
  <sheetFormatPr baseColWidth="10" defaultRowHeight="15"/>
  <cols>
    <col min="1" max="1" width="55.85546875" hidden="1" customWidth="1"/>
    <col min="2" max="2" width="11.7109375" hidden="1" customWidth="1"/>
    <col min="4" max="4" width="55.85546875" bestFit="1" customWidth="1"/>
  </cols>
  <sheetData>
    <row r="1" spans="1:5">
      <c r="A1" s="651" t="s">
        <v>1278</v>
      </c>
      <c r="B1" s="651"/>
    </row>
    <row r="2" spans="1:5">
      <c r="A2" t="s">
        <v>1274</v>
      </c>
    </row>
    <row r="3" spans="1:5">
      <c r="A3" s="595" t="s">
        <v>1275</v>
      </c>
      <c r="B3" s="595" t="s">
        <v>1276</v>
      </c>
      <c r="D3" s="574" t="s">
        <v>1275</v>
      </c>
      <c r="E3" s="574" t="s">
        <v>1320</v>
      </c>
    </row>
    <row r="4" spans="1:5">
      <c r="A4" s="578" t="s">
        <v>230</v>
      </c>
      <c r="B4" s="556">
        <v>0.21791250000000001</v>
      </c>
      <c r="D4" s="630" t="s">
        <v>230</v>
      </c>
      <c r="E4" s="641">
        <v>0.21791250000000001</v>
      </c>
    </row>
    <row r="5" spans="1:5">
      <c r="A5" s="578" t="s">
        <v>991</v>
      </c>
      <c r="B5" s="556">
        <v>0.31555555555555559</v>
      </c>
      <c r="D5" s="631" t="s">
        <v>826</v>
      </c>
      <c r="E5" s="642">
        <v>0.55333333333333334</v>
      </c>
    </row>
    <row r="6" spans="1:5">
      <c r="A6" s="578" t="s">
        <v>261</v>
      </c>
      <c r="B6" s="556">
        <v>0.33</v>
      </c>
      <c r="D6" s="631" t="s">
        <v>908</v>
      </c>
      <c r="E6" s="642">
        <v>0.47499999999999998</v>
      </c>
    </row>
    <row r="7" spans="1:5">
      <c r="A7" s="578" t="s">
        <v>988</v>
      </c>
      <c r="B7" s="556">
        <v>0</v>
      </c>
      <c r="D7" s="630" t="s">
        <v>407</v>
      </c>
      <c r="E7" s="641">
        <v>8.5714285714285729E-2</v>
      </c>
    </row>
    <row r="8" spans="1:5">
      <c r="A8" s="578" t="s">
        <v>883</v>
      </c>
      <c r="B8" s="556">
        <v>0.66666666666666663</v>
      </c>
      <c r="D8" s="630" t="s">
        <v>205</v>
      </c>
      <c r="E8" s="641">
        <v>8.3333333333333329E-2</v>
      </c>
    </row>
    <row r="9" spans="1:5">
      <c r="A9" s="578" t="s">
        <v>989</v>
      </c>
      <c r="B9" s="556">
        <v>0.33</v>
      </c>
      <c r="D9" s="630" t="s">
        <v>676</v>
      </c>
      <c r="E9" s="641">
        <v>0.10800000000000001</v>
      </c>
    </row>
    <row r="10" spans="1:5">
      <c r="A10" s="578" t="s">
        <v>270</v>
      </c>
      <c r="B10" s="556">
        <v>0.16500000000000001</v>
      </c>
      <c r="D10" s="631" t="s">
        <v>990</v>
      </c>
      <c r="E10" s="642">
        <v>0.49750000000000005</v>
      </c>
    </row>
    <row r="11" spans="1:5">
      <c r="A11" s="578" t="s">
        <v>448</v>
      </c>
      <c r="B11" s="556">
        <v>0.16500000000000001</v>
      </c>
      <c r="D11" s="630" t="s">
        <v>462</v>
      </c>
      <c r="E11" s="641">
        <v>4.1500000000000002E-2</v>
      </c>
    </row>
    <row r="12" spans="1:5">
      <c r="A12" s="578" t="s">
        <v>735</v>
      </c>
      <c r="B12" s="556">
        <v>0.16500000000000001</v>
      </c>
      <c r="D12" s="631" t="s">
        <v>1316</v>
      </c>
      <c r="E12" s="642">
        <v>0.33</v>
      </c>
    </row>
    <row r="13" spans="1:5">
      <c r="A13" s="578" t="s">
        <v>826</v>
      </c>
      <c r="B13" s="556">
        <v>0.55333333333333334</v>
      </c>
      <c r="D13" s="644" t="s">
        <v>991</v>
      </c>
      <c r="E13" s="645">
        <v>0.31555555555555559</v>
      </c>
    </row>
    <row r="14" spans="1:5">
      <c r="A14" s="578" t="s">
        <v>908</v>
      </c>
      <c r="B14" s="556">
        <v>0.47499999999999998</v>
      </c>
      <c r="D14" s="631" t="s">
        <v>261</v>
      </c>
      <c r="E14" s="642">
        <v>0.33</v>
      </c>
    </row>
    <row r="15" spans="1:5">
      <c r="A15" s="578" t="s">
        <v>407</v>
      </c>
      <c r="B15" s="556">
        <v>8.5714285714285729E-2</v>
      </c>
      <c r="D15" s="630" t="s">
        <v>988</v>
      </c>
      <c r="E15" s="641">
        <v>0</v>
      </c>
    </row>
    <row r="16" spans="1:5">
      <c r="A16" s="578" t="s">
        <v>205</v>
      </c>
      <c r="B16" s="556">
        <v>8.3333333333333329E-2</v>
      </c>
      <c r="D16" s="631" t="s">
        <v>883</v>
      </c>
      <c r="E16" s="642">
        <v>0.66666666666666663</v>
      </c>
    </row>
    <row r="17" spans="1:5">
      <c r="A17" s="578" t="s">
        <v>676</v>
      </c>
      <c r="B17" s="556">
        <v>0.10800000000000001</v>
      </c>
      <c r="D17" s="630" t="s">
        <v>270</v>
      </c>
      <c r="E17" s="641">
        <v>0.20630000000000001</v>
      </c>
    </row>
    <row r="18" spans="1:5">
      <c r="A18" s="578" t="s">
        <v>990</v>
      </c>
      <c r="B18" s="556">
        <v>0.49750000000000005</v>
      </c>
      <c r="D18" s="630" t="s">
        <v>448</v>
      </c>
      <c r="E18" s="641">
        <v>0.16500000000000001</v>
      </c>
    </row>
    <row r="19" spans="1:5">
      <c r="A19" s="578" t="s">
        <v>462</v>
      </c>
      <c r="B19" s="556">
        <v>4.1500000000000002E-2</v>
      </c>
      <c r="D19" s="630" t="s">
        <v>735</v>
      </c>
      <c r="E19" s="641">
        <v>0.16500000000000001</v>
      </c>
    </row>
    <row r="20" spans="1:5">
      <c r="A20" s="578" t="s">
        <v>569</v>
      </c>
      <c r="B20" s="556">
        <v>0.33</v>
      </c>
      <c r="D20" s="637" t="s">
        <v>1277</v>
      </c>
      <c r="E20" s="643">
        <v>0.255224418604651</v>
      </c>
    </row>
    <row r="21" spans="1:5">
      <c r="A21" s="569" t="s">
        <v>1277</v>
      </c>
      <c r="B21" s="570">
        <v>0.255224418604651</v>
      </c>
    </row>
    <row r="23" spans="1:5">
      <c r="A23" s="650" t="s">
        <v>1323</v>
      </c>
      <c r="D23" s="650" t="s">
        <v>1323</v>
      </c>
    </row>
    <row r="24" spans="1:5">
      <c r="A24" s="627" t="s">
        <v>1319</v>
      </c>
      <c r="D24" s="627" t="s">
        <v>1319</v>
      </c>
    </row>
    <row r="25" spans="1:5">
      <c r="A25" s="628" t="s">
        <v>1318</v>
      </c>
      <c r="D25" s="628" t="s">
        <v>1318</v>
      </c>
    </row>
    <row r="26" spans="1:5">
      <c r="A26" s="629" t="s">
        <v>1317</v>
      </c>
      <c r="D26" s="629" t="s">
        <v>1317</v>
      </c>
    </row>
  </sheetData>
  <mergeCells count="1">
    <mergeCell ref="A1:B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41"/>
  <sheetViews>
    <sheetView topLeftCell="A4" zoomScale="85" zoomScaleNormal="85" workbookViewId="0">
      <pane ySplit="1" topLeftCell="A5" activePane="bottomLeft" state="frozen"/>
      <selection activeCell="A4" sqref="A4"/>
      <selection pane="bottomLeft" activeCell="E8" sqref="E8"/>
    </sheetView>
  </sheetViews>
  <sheetFormatPr baseColWidth="10" defaultColWidth="25.28515625" defaultRowHeight="15"/>
  <cols>
    <col min="1" max="1" width="30.140625" customWidth="1"/>
    <col min="2" max="2" width="19.7109375" customWidth="1"/>
    <col min="3" max="3" width="20.28515625" customWidth="1"/>
    <col min="5" max="5" width="111.5703125" customWidth="1"/>
  </cols>
  <sheetData>
    <row r="1" spans="1:5" ht="68.25" customHeight="1">
      <c r="A1" s="571"/>
      <c r="B1" s="652" t="s">
        <v>1279</v>
      </c>
      <c r="C1" s="652"/>
      <c r="D1" s="652"/>
      <c r="E1" s="652"/>
    </row>
    <row r="2" spans="1:5">
      <c r="A2" s="653" t="s">
        <v>1280</v>
      </c>
      <c r="B2" s="654"/>
      <c r="C2" s="654"/>
      <c r="D2" s="654"/>
      <c r="E2" s="655"/>
    </row>
    <row r="3" spans="1:5">
      <c r="A3" s="656" t="s">
        <v>1289</v>
      </c>
      <c r="B3" s="657"/>
      <c r="C3" s="657"/>
      <c r="D3" s="657"/>
      <c r="E3" s="658"/>
    </row>
    <row r="4" spans="1:5" ht="48.75" customHeight="1">
      <c r="A4" s="586" t="s">
        <v>1281</v>
      </c>
      <c r="B4" s="587" t="s">
        <v>1290</v>
      </c>
      <c r="C4" s="587" t="s">
        <v>1291</v>
      </c>
      <c r="D4" s="587" t="s">
        <v>1282</v>
      </c>
      <c r="E4" s="588" t="s">
        <v>1283</v>
      </c>
    </row>
    <row r="5" spans="1:5" s="573" customFormat="1" ht="126" customHeight="1">
      <c r="A5" s="632" t="s">
        <v>1292</v>
      </c>
      <c r="B5" s="516">
        <f>'1. MAPA DE RIESGOS '!W103</f>
        <v>86</v>
      </c>
      <c r="C5" s="516">
        <f>'1. MAPA DE RIESGOS '!W104</f>
        <v>54</v>
      </c>
      <c r="D5" s="646">
        <f>'1. MAPA DE RIESGOS '!W102</f>
        <v>0.25522441860465095</v>
      </c>
      <c r="E5" s="633" t="s">
        <v>1321</v>
      </c>
    </row>
    <row r="6" spans="1:5" ht="127.5">
      <c r="A6" s="632" t="s">
        <v>1322</v>
      </c>
      <c r="B6" s="516">
        <f>'1.1 ESTRATEGIA RIESGOS'!G27</f>
        <v>16</v>
      </c>
      <c r="C6" s="516">
        <f>'1.1 ESTRATEGIA RIESGOS'!G28</f>
        <v>15</v>
      </c>
      <c r="D6" s="647">
        <f>'1.1 ESTRATEGIA RIESGOS'!G26</f>
        <v>0.68625000000000003</v>
      </c>
      <c r="E6" s="633" t="s">
        <v>1313</v>
      </c>
    </row>
    <row r="7" spans="1:5" s="573" customFormat="1" ht="55.5" customHeight="1">
      <c r="A7" s="632" t="s">
        <v>1324</v>
      </c>
      <c r="B7" s="516">
        <f>'2. ANTITRAMITES'!AH8</f>
        <v>1</v>
      </c>
      <c r="C7" s="516">
        <f>'2. ANTITRAMITES'!AH9</f>
        <v>1</v>
      </c>
      <c r="D7" s="647">
        <f>'2. ANTITRAMITES'!AH7</f>
        <v>0.33</v>
      </c>
      <c r="E7" s="633" t="s">
        <v>1325</v>
      </c>
    </row>
    <row r="8" spans="1:5" ht="89.25">
      <c r="A8" s="632" t="s">
        <v>1312</v>
      </c>
      <c r="B8" s="516">
        <f>'2.1 ESTRAT RACIONALIZ TRAMI'!G34</f>
        <v>5</v>
      </c>
      <c r="C8" s="516">
        <f>'2.1 ESTRAT RACIONALIZ TRAMI'!G35</f>
        <v>0</v>
      </c>
      <c r="D8" s="649">
        <f>'2.1 ESTRAT RACIONALIZ TRAMI'!G33</f>
        <v>0</v>
      </c>
      <c r="E8" s="633" t="s">
        <v>1326</v>
      </c>
    </row>
    <row r="9" spans="1:5" ht="171" customHeight="1">
      <c r="A9" s="632" t="s">
        <v>1284</v>
      </c>
      <c r="B9" s="516">
        <f>'3. RENDICION DE CUENTAS'!L33</f>
        <v>23</v>
      </c>
      <c r="C9" s="516">
        <f>'3. RENDICION DE CUENTAS'!L34</f>
        <v>17</v>
      </c>
      <c r="D9" s="647">
        <f>'3. RENDICION DE CUENTAS'!L32</f>
        <v>0.34</v>
      </c>
      <c r="E9" s="633" t="s">
        <v>1327</v>
      </c>
    </row>
    <row r="10" spans="1:5" ht="90.75" customHeight="1">
      <c r="A10" s="632" t="s">
        <v>1285</v>
      </c>
      <c r="B10" s="516">
        <f>'4. ATENCION AL CIUDADANO'!L22</f>
        <v>9</v>
      </c>
      <c r="C10" s="516">
        <f>'4. ATENCION AL CIUDADANO'!L23</f>
        <v>8</v>
      </c>
      <c r="D10" s="646">
        <f>'4. ATENCION AL CIUDADANO'!L21</f>
        <v>0.31222222222222229</v>
      </c>
      <c r="E10" s="633" t="s">
        <v>1314</v>
      </c>
    </row>
    <row r="11" spans="1:5" ht="84" customHeight="1">
      <c r="A11" s="632" t="s">
        <v>1286</v>
      </c>
      <c r="B11" s="516">
        <f>'5. TRANSPARENCIA '!M40</f>
        <v>29</v>
      </c>
      <c r="C11" s="516">
        <f>'5. TRANSPARENCIA '!M41</f>
        <v>25</v>
      </c>
      <c r="D11" s="646">
        <f>'5. TRANSPARENCIA '!M39</f>
        <v>0.26034482758620692</v>
      </c>
      <c r="E11" s="633" t="s">
        <v>1328</v>
      </c>
    </row>
    <row r="12" spans="1:5" ht="153">
      <c r="A12" s="632" t="s">
        <v>1287</v>
      </c>
      <c r="B12" s="516">
        <f>'6. INICIATIVAS'!L12</f>
        <v>5</v>
      </c>
      <c r="C12" s="516">
        <f>'6. INICIATIVAS'!L13</f>
        <v>2</v>
      </c>
      <c r="D12" s="649">
        <f>'6. INICIATIVAS'!L11</f>
        <v>9.8000000000000004E-2</v>
      </c>
      <c r="E12" s="633" t="s">
        <v>1329</v>
      </c>
    </row>
    <row r="13" spans="1:5" ht="114.75">
      <c r="A13" s="632" t="s">
        <v>1315</v>
      </c>
      <c r="B13" s="516">
        <f>'7. CODIGO DE INTEGRIDAD'!I15</f>
        <v>8</v>
      </c>
      <c r="C13" s="516">
        <f>'7. CODIGO DE INTEGRIDAD'!I16</f>
        <v>2</v>
      </c>
      <c r="D13" s="649">
        <f>'7. CODIGO DE INTEGRIDAD'!I14</f>
        <v>0.13750000000000001</v>
      </c>
      <c r="E13" s="633" t="s">
        <v>1330</v>
      </c>
    </row>
    <row r="14" spans="1:5">
      <c r="A14" s="634" t="s">
        <v>1288</v>
      </c>
      <c r="B14" s="635">
        <f>SUM(B5:B13)</f>
        <v>182</v>
      </c>
      <c r="C14" s="635">
        <f>SUM(C5:C13)</f>
        <v>124</v>
      </c>
      <c r="D14" s="648">
        <f>AVERAGE(D5:D13)</f>
        <v>0.26883794093478675</v>
      </c>
      <c r="E14" s="636"/>
    </row>
    <row r="15" spans="1:5">
      <c r="D15" s="557"/>
    </row>
    <row r="38" spans="1:1">
      <c r="A38" s="650" t="s">
        <v>1323</v>
      </c>
    </row>
    <row r="39" spans="1:1">
      <c r="A39" s="627" t="s">
        <v>1319</v>
      </c>
    </row>
    <row r="40" spans="1:1">
      <c r="A40" s="628" t="s">
        <v>1318</v>
      </c>
    </row>
    <row r="41" spans="1:1">
      <c r="A41" s="629" t="s">
        <v>1317</v>
      </c>
    </row>
  </sheetData>
  <mergeCells count="3">
    <mergeCell ref="B1:E1"/>
    <mergeCell ref="A2:E2"/>
    <mergeCell ref="A3:E3"/>
  </mergeCells>
  <pageMargins left="0.7" right="0.7" top="0.75" bottom="0.75" header="0.3" footer="0.3"/>
  <pageSetup scale="72"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138"/>
  <sheetViews>
    <sheetView view="pageBreakPreview" zoomScale="80" zoomScaleNormal="80" zoomScaleSheetLayoutView="80" workbookViewId="0">
      <pane ySplit="5" topLeftCell="A6" activePane="bottomLeft" state="frozen"/>
      <selection pane="bottomLeft" activeCell="B5" sqref="B5"/>
    </sheetView>
  </sheetViews>
  <sheetFormatPr baseColWidth="10" defaultColWidth="11.42578125" defaultRowHeight="15"/>
  <cols>
    <col min="1" max="1" width="28" style="134" customWidth="1"/>
    <col min="2" max="3" width="21.28515625" style="134" customWidth="1"/>
    <col min="4" max="4" width="17.140625" style="134" customWidth="1"/>
    <col min="5" max="5" width="17.28515625" style="134" customWidth="1"/>
    <col min="6" max="6" width="31.42578125" style="134" customWidth="1"/>
    <col min="7" max="7" width="14.28515625" style="134" customWidth="1"/>
    <col min="8" max="8" width="36" style="134" customWidth="1"/>
    <col min="9" max="9" width="31.42578125" style="134" customWidth="1"/>
    <col min="10" max="10" width="31.42578125" style="146" customWidth="1"/>
    <col min="11" max="11" width="16.85546875" style="146" customWidth="1"/>
    <col min="12" max="12" width="14.28515625" style="146" customWidth="1"/>
    <col min="13" max="13" width="18" style="146" customWidth="1"/>
    <col min="14" max="14" width="20" style="146" customWidth="1"/>
    <col min="15" max="15" width="18.5703125" style="444" customWidth="1"/>
    <col min="16" max="16" width="42.28515625" style="134" customWidth="1"/>
    <col min="17" max="17" width="42.28515625" style="135" customWidth="1"/>
    <col min="18" max="18" width="31.85546875" style="134" customWidth="1"/>
    <col min="19" max="20" width="17.140625" style="134" customWidth="1"/>
    <col min="21" max="21" width="26.140625" style="134" customWidth="1"/>
    <col min="22" max="22" width="47.5703125" style="510" customWidth="1"/>
    <col min="23" max="23" width="18.140625" style="134" customWidth="1"/>
    <col min="24" max="24" width="13.28515625" style="134" customWidth="1"/>
    <col min="25" max="16384" width="11.42578125" style="134"/>
  </cols>
  <sheetData>
    <row r="1" spans="1:25" s="136" customFormat="1" ht="22.5" customHeight="1">
      <c r="A1" s="796"/>
      <c r="B1" s="796"/>
      <c r="C1" s="796"/>
      <c r="D1" s="796"/>
      <c r="E1" s="796"/>
      <c r="F1" s="796"/>
      <c r="G1" s="798" t="s">
        <v>8</v>
      </c>
      <c r="H1" s="798"/>
      <c r="I1" s="798"/>
      <c r="J1" s="798"/>
      <c r="K1" s="798"/>
      <c r="L1" s="798"/>
      <c r="M1" s="798"/>
      <c r="N1" s="798"/>
      <c r="O1" s="798"/>
      <c r="P1" s="798"/>
      <c r="Q1" s="798"/>
      <c r="R1" s="798"/>
      <c r="S1" s="798"/>
      <c r="T1" s="798"/>
      <c r="U1" s="794" t="s">
        <v>9</v>
      </c>
      <c r="V1" s="795"/>
    </row>
    <row r="2" spans="1:25" s="136" customFormat="1" ht="22.5" customHeight="1">
      <c r="A2" s="796"/>
      <c r="B2" s="796"/>
      <c r="C2" s="796"/>
      <c r="D2" s="796"/>
      <c r="E2" s="796"/>
      <c r="F2" s="796"/>
      <c r="G2" s="798"/>
      <c r="H2" s="798"/>
      <c r="I2" s="798"/>
      <c r="J2" s="798"/>
      <c r="K2" s="798"/>
      <c r="L2" s="798"/>
      <c r="M2" s="798"/>
      <c r="N2" s="798"/>
      <c r="O2" s="798"/>
      <c r="P2" s="798"/>
      <c r="Q2" s="798"/>
      <c r="R2" s="798"/>
      <c r="S2" s="798"/>
      <c r="T2" s="798"/>
      <c r="U2" s="794" t="s">
        <v>146</v>
      </c>
      <c r="V2" s="795"/>
    </row>
    <row r="3" spans="1:25" s="136" customFormat="1" ht="24" customHeight="1" thickBot="1">
      <c r="A3" s="797"/>
      <c r="B3" s="797"/>
      <c r="C3" s="797"/>
      <c r="D3" s="797"/>
      <c r="E3" s="797"/>
      <c r="F3" s="797"/>
      <c r="G3" s="799"/>
      <c r="H3" s="799"/>
      <c r="I3" s="799"/>
      <c r="J3" s="799"/>
      <c r="K3" s="799"/>
      <c r="L3" s="799"/>
      <c r="M3" s="799"/>
      <c r="N3" s="799"/>
      <c r="O3" s="799"/>
      <c r="P3" s="799"/>
      <c r="Q3" s="799"/>
      <c r="R3" s="799"/>
      <c r="S3" s="799"/>
      <c r="T3" s="799"/>
      <c r="U3" s="800" t="s">
        <v>145</v>
      </c>
      <c r="V3" s="801"/>
    </row>
    <row r="4" spans="1:25" s="136" customFormat="1" thickBot="1">
      <c r="A4" s="802" t="s">
        <v>1092</v>
      </c>
      <c r="B4" s="803"/>
      <c r="C4" s="803"/>
      <c r="D4" s="803"/>
      <c r="E4" s="803"/>
      <c r="F4" s="803"/>
      <c r="G4" s="803"/>
      <c r="H4" s="803"/>
      <c r="I4" s="803"/>
      <c r="J4" s="803"/>
      <c r="K4" s="803"/>
      <c r="L4" s="803"/>
      <c r="M4" s="803"/>
      <c r="N4" s="803"/>
      <c r="O4" s="803"/>
      <c r="P4" s="803"/>
      <c r="Q4" s="803"/>
      <c r="R4" s="803"/>
      <c r="S4" s="803"/>
      <c r="T4" s="803"/>
      <c r="U4" s="803"/>
      <c r="V4" s="803"/>
    </row>
    <row r="5" spans="1:25" ht="45.75" customHeight="1">
      <c r="A5" s="178" t="s">
        <v>0</v>
      </c>
      <c r="B5" s="178" t="s">
        <v>1</v>
      </c>
      <c r="C5" s="178" t="s">
        <v>131</v>
      </c>
      <c r="D5" s="178" t="s">
        <v>132</v>
      </c>
      <c r="E5" s="178" t="s">
        <v>2</v>
      </c>
      <c r="F5" s="178" t="s">
        <v>3</v>
      </c>
      <c r="G5" s="178" t="s">
        <v>4</v>
      </c>
      <c r="H5" s="179" t="s">
        <v>5</v>
      </c>
      <c r="I5" s="179" t="s">
        <v>6</v>
      </c>
      <c r="J5" s="179" t="s">
        <v>133</v>
      </c>
      <c r="K5" s="178" t="s">
        <v>134</v>
      </c>
      <c r="L5" s="180" t="s">
        <v>135</v>
      </c>
      <c r="M5" s="180" t="s">
        <v>136</v>
      </c>
      <c r="N5" s="180" t="s">
        <v>137</v>
      </c>
      <c r="O5" s="211" t="s">
        <v>138</v>
      </c>
      <c r="P5" s="180" t="s">
        <v>139</v>
      </c>
      <c r="Q5" s="180" t="s">
        <v>140</v>
      </c>
      <c r="R5" s="180" t="s">
        <v>141</v>
      </c>
      <c r="S5" s="180" t="s">
        <v>142</v>
      </c>
      <c r="T5" s="180" t="s">
        <v>893</v>
      </c>
      <c r="U5" s="180" t="s">
        <v>143</v>
      </c>
      <c r="V5" s="180" t="s">
        <v>144</v>
      </c>
      <c r="W5" s="517" t="s">
        <v>1273</v>
      </c>
      <c r="X5" s="589" t="s">
        <v>1308</v>
      </c>
    </row>
    <row r="6" spans="1:25" ht="42" customHeight="1">
      <c r="A6" s="558" t="s">
        <v>230</v>
      </c>
      <c r="B6" s="759" t="s">
        <v>231</v>
      </c>
      <c r="C6" s="759" t="s">
        <v>86</v>
      </c>
      <c r="D6" s="759" t="s">
        <v>164</v>
      </c>
      <c r="E6" s="759" t="s">
        <v>526</v>
      </c>
      <c r="F6" s="759" t="s">
        <v>894</v>
      </c>
      <c r="G6" s="759" t="s">
        <v>221</v>
      </c>
      <c r="H6" s="189" t="s">
        <v>527</v>
      </c>
      <c r="I6" s="189" t="s">
        <v>895</v>
      </c>
      <c r="J6" s="685" t="s">
        <v>265</v>
      </c>
      <c r="K6" s="685" t="s">
        <v>213</v>
      </c>
      <c r="L6" s="758" t="s">
        <v>243</v>
      </c>
      <c r="M6" s="685" t="s">
        <v>237</v>
      </c>
      <c r="N6" s="804" t="s">
        <v>210</v>
      </c>
      <c r="O6" s="685" t="s">
        <v>248</v>
      </c>
      <c r="P6" s="341" t="s">
        <v>530</v>
      </c>
      <c r="Q6" s="341" t="s">
        <v>531</v>
      </c>
      <c r="R6" s="190" t="s">
        <v>234</v>
      </c>
      <c r="S6" s="326">
        <v>43862</v>
      </c>
      <c r="T6" s="326">
        <v>44196</v>
      </c>
      <c r="U6" s="190" t="s">
        <v>825</v>
      </c>
      <c r="V6" s="341" t="s">
        <v>1103</v>
      </c>
      <c r="W6" s="549">
        <v>0.33</v>
      </c>
      <c r="X6" s="518" t="str">
        <f>IF(W6&gt;0,"1","0")</f>
        <v>1</v>
      </c>
      <c r="Y6" s="580"/>
    </row>
    <row r="7" spans="1:25" ht="42" customHeight="1">
      <c r="A7" s="558" t="s">
        <v>230</v>
      </c>
      <c r="B7" s="787"/>
      <c r="C7" s="787"/>
      <c r="D7" s="787"/>
      <c r="E7" s="787"/>
      <c r="F7" s="787"/>
      <c r="G7" s="787"/>
      <c r="H7" s="189" t="s">
        <v>528</v>
      </c>
      <c r="I7" s="189" t="s">
        <v>529</v>
      </c>
      <c r="J7" s="685"/>
      <c r="K7" s="685"/>
      <c r="L7" s="761"/>
      <c r="M7" s="685"/>
      <c r="N7" s="779"/>
      <c r="O7" s="685"/>
      <c r="P7" s="341" t="s">
        <v>532</v>
      </c>
      <c r="Q7" s="341" t="s">
        <v>533</v>
      </c>
      <c r="R7" s="190" t="s">
        <v>234</v>
      </c>
      <c r="S7" s="326">
        <v>43862</v>
      </c>
      <c r="T7" s="326">
        <v>44196</v>
      </c>
      <c r="U7" s="190" t="s">
        <v>235</v>
      </c>
      <c r="V7" s="341" t="s">
        <v>1104</v>
      </c>
      <c r="W7" s="549">
        <v>0.33329999999999999</v>
      </c>
      <c r="X7" s="518" t="str">
        <f t="shared" ref="X7:X70" si="0">IF(W7&gt;0,"1","0")</f>
        <v>1</v>
      </c>
      <c r="Y7" s="580"/>
    </row>
    <row r="8" spans="1:25" ht="42" customHeight="1">
      <c r="A8" s="558" t="s">
        <v>230</v>
      </c>
      <c r="B8" s="759" t="s">
        <v>236</v>
      </c>
      <c r="C8" s="759" t="s">
        <v>86</v>
      </c>
      <c r="D8" s="759" t="s">
        <v>164</v>
      </c>
      <c r="E8" s="759" t="s">
        <v>286</v>
      </c>
      <c r="F8" s="759" t="s">
        <v>896</v>
      </c>
      <c r="G8" s="759" t="s">
        <v>221</v>
      </c>
      <c r="H8" s="137" t="s">
        <v>287</v>
      </c>
      <c r="I8" s="137" t="s">
        <v>897</v>
      </c>
      <c r="J8" s="683" t="s">
        <v>232</v>
      </c>
      <c r="K8" s="683" t="s">
        <v>213</v>
      </c>
      <c r="L8" s="664" t="s">
        <v>233</v>
      </c>
      <c r="M8" s="683" t="s">
        <v>237</v>
      </c>
      <c r="N8" s="749" t="s">
        <v>210</v>
      </c>
      <c r="O8" s="683" t="s">
        <v>212</v>
      </c>
      <c r="P8" s="231" t="s">
        <v>524</v>
      </c>
      <c r="Q8" s="342" t="s">
        <v>525</v>
      </c>
      <c r="R8" s="191" t="s">
        <v>238</v>
      </c>
      <c r="S8" s="326">
        <v>43952</v>
      </c>
      <c r="T8" s="326">
        <v>44074</v>
      </c>
      <c r="U8" s="143" t="s">
        <v>525</v>
      </c>
      <c r="V8" s="519" t="s">
        <v>1093</v>
      </c>
      <c r="W8" s="549">
        <v>0</v>
      </c>
      <c r="X8" s="518" t="str">
        <f t="shared" si="0"/>
        <v>0</v>
      </c>
      <c r="Y8" s="580"/>
    </row>
    <row r="9" spans="1:25" s="207" customFormat="1" ht="42" customHeight="1">
      <c r="A9" s="558" t="s">
        <v>230</v>
      </c>
      <c r="B9" s="787"/>
      <c r="C9" s="787"/>
      <c r="D9" s="787"/>
      <c r="E9" s="787"/>
      <c r="F9" s="787"/>
      <c r="G9" s="787"/>
      <c r="H9" s="137" t="s">
        <v>898</v>
      </c>
      <c r="I9" s="137" t="s">
        <v>899</v>
      </c>
      <c r="J9" s="701"/>
      <c r="K9" s="701"/>
      <c r="L9" s="733"/>
      <c r="M9" s="701"/>
      <c r="N9" s="750"/>
      <c r="O9" s="701"/>
      <c r="P9" s="231" t="s">
        <v>289</v>
      </c>
      <c r="Q9" s="342" t="s">
        <v>239</v>
      </c>
      <c r="R9" s="191" t="s">
        <v>238</v>
      </c>
      <c r="S9" s="326">
        <v>43952</v>
      </c>
      <c r="T9" s="326">
        <v>44074</v>
      </c>
      <c r="U9" s="143" t="s">
        <v>1068</v>
      </c>
      <c r="V9" s="519" t="s">
        <v>1093</v>
      </c>
      <c r="W9" s="549">
        <v>0</v>
      </c>
      <c r="X9" s="518" t="str">
        <f t="shared" si="0"/>
        <v>0</v>
      </c>
      <c r="Y9" s="580"/>
    </row>
    <row r="10" spans="1:25" ht="42" customHeight="1">
      <c r="A10" s="558" t="s">
        <v>230</v>
      </c>
      <c r="B10" s="760"/>
      <c r="C10" s="760"/>
      <c r="D10" s="760"/>
      <c r="E10" s="760"/>
      <c r="F10" s="760"/>
      <c r="G10" s="760"/>
      <c r="H10" s="137" t="s">
        <v>900</v>
      </c>
      <c r="I10" s="137" t="s">
        <v>288</v>
      </c>
      <c r="J10" s="684"/>
      <c r="K10" s="684"/>
      <c r="L10" s="791"/>
      <c r="M10" s="684"/>
      <c r="N10" s="751"/>
      <c r="O10" s="684"/>
      <c r="P10" s="231" t="s">
        <v>1069</v>
      </c>
      <c r="Q10" s="342" t="s">
        <v>1021</v>
      </c>
      <c r="R10" s="191" t="s">
        <v>1070</v>
      </c>
      <c r="S10" s="326">
        <v>43831</v>
      </c>
      <c r="T10" s="326">
        <v>44196</v>
      </c>
      <c r="U10" s="156" t="s">
        <v>1022</v>
      </c>
      <c r="V10" s="520" t="s">
        <v>1121</v>
      </c>
      <c r="W10" s="549">
        <v>0.33</v>
      </c>
      <c r="X10" s="518" t="str">
        <f t="shared" si="0"/>
        <v>1</v>
      </c>
      <c r="Y10" s="580"/>
    </row>
    <row r="11" spans="1:25" s="207" customFormat="1" ht="42" customHeight="1">
      <c r="A11" s="558" t="s">
        <v>230</v>
      </c>
      <c r="B11" s="759" t="s">
        <v>291</v>
      </c>
      <c r="C11" s="759" t="s">
        <v>86</v>
      </c>
      <c r="D11" s="759" t="s">
        <v>164</v>
      </c>
      <c r="E11" s="759" t="s">
        <v>290</v>
      </c>
      <c r="F11" s="759" t="s">
        <v>292</v>
      </c>
      <c r="G11" s="759" t="s">
        <v>264</v>
      </c>
      <c r="H11" s="137" t="s">
        <v>293</v>
      </c>
      <c r="I11" s="137" t="s">
        <v>294</v>
      </c>
      <c r="J11" s="683" t="s">
        <v>232</v>
      </c>
      <c r="K11" s="683" t="s">
        <v>213</v>
      </c>
      <c r="L11" s="664" t="s">
        <v>233</v>
      </c>
      <c r="M11" s="683" t="s">
        <v>237</v>
      </c>
      <c r="N11" s="749" t="s">
        <v>210</v>
      </c>
      <c r="O11" s="683" t="s">
        <v>212</v>
      </c>
      <c r="P11" s="231" t="s">
        <v>310</v>
      </c>
      <c r="Q11" s="342" t="s">
        <v>295</v>
      </c>
      <c r="R11" s="137" t="s">
        <v>1071</v>
      </c>
      <c r="S11" s="326">
        <v>43891</v>
      </c>
      <c r="T11" s="326">
        <v>44196</v>
      </c>
      <c r="U11" s="156" t="s">
        <v>296</v>
      </c>
      <c r="V11" s="521" t="s">
        <v>1122</v>
      </c>
      <c r="W11" s="549">
        <v>0.5</v>
      </c>
      <c r="X11" s="518" t="str">
        <f t="shared" si="0"/>
        <v>1</v>
      </c>
      <c r="Y11" s="580"/>
    </row>
    <row r="12" spans="1:25" ht="42" customHeight="1">
      <c r="A12" s="558" t="s">
        <v>230</v>
      </c>
      <c r="B12" s="760"/>
      <c r="C12" s="760"/>
      <c r="D12" s="760"/>
      <c r="E12" s="760"/>
      <c r="F12" s="760"/>
      <c r="G12" s="760"/>
      <c r="H12" s="137" t="s">
        <v>311</v>
      </c>
      <c r="I12" s="137" t="s">
        <v>312</v>
      </c>
      <c r="J12" s="684"/>
      <c r="K12" s="684"/>
      <c r="L12" s="791"/>
      <c r="M12" s="684"/>
      <c r="N12" s="751"/>
      <c r="O12" s="684"/>
      <c r="P12" s="231" t="s">
        <v>313</v>
      </c>
      <c r="Q12" s="342" t="s">
        <v>314</v>
      </c>
      <c r="R12" s="137" t="s">
        <v>1072</v>
      </c>
      <c r="S12" s="326">
        <v>43983</v>
      </c>
      <c r="T12" s="326">
        <v>44135</v>
      </c>
      <c r="U12" s="156" t="s">
        <v>315</v>
      </c>
      <c r="V12" s="522" t="s">
        <v>1091</v>
      </c>
      <c r="W12" s="549">
        <v>0</v>
      </c>
      <c r="X12" s="518" t="str">
        <f t="shared" si="0"/>
        <v>0</v>
      </c>
      <c r="Y12" s="580"/>
    </row>
    <row r="13" spans="1:25" ht="42" customHeight="1">
      <c r="A13" s="233" t="s">
        <v>230</v>
      </c>
      <c r="B13" s="234" t="s">
        <v>240</v>
      </c>
      <c r="C13" s="234" t="s">
        <v>241</v>
      </c>
      <c r="D13" s="234" t="s">
        <v>164</v>
      </c>
      <c r="E13" s="262" t="s">
        <v>901</v>
      </c>
      <c r="F13" s="234" t="s">
        <v>902</v>
      </c>
      <c r="G13" s="262" t="s">
        <v>223</v>
      </c>
      <c r="H13" s="262" t="s">
        <v>903</v>
      </c>
      <c r="I13" s="262" t="s">
        <v>534</v>
      </c>
      <c r="J13" s="419" t="s">
        <v>208</v>
      </c>
      <c r="K13" s="419" t="s">
        <v>242</v>
      </c>
      <c r="L13" s="421" t="s">
        <v>243</v>
      </c>
      <c r="M13" s="419" t="s">
        <v>237</v>
      </c>
      <c r="N13" s="421" t="s">
        <v>218</v>
      </c>
      <c r="O13" s="419" t="s">
        <v>244</v>
      </c>
      <c r="P13" s="231" t="s">
        <v>535</v>
      </c>
      <c r="Q13" s="342" t="s">
        <v>536</v>
      </c>
      <c r="R13" s="262" t="s">
        <v>1073</v>
      </c>
      <c r="S13" s="327">
        <v>43862</v>
      </c>
      <c r="T13" s="327">
        <v>44043</v>
      </c>
      <c r="U13" s="232" t="s">
        <v>1023</v>
      </c>
      <c r="V13" s="519" t="s">
        <v>1191</v>
      </c>
      <c r="W13" s="549">
        <v>0.25</v>
      </c>
      <c r="X13" s="518" t="str">
        <f t="shared" si="0"/>
        <v>1</v>
      </c>
      <c r="Y13" s="580"/>
    </row>
    <row r="14" spans="1:25" s="207" customFormat="1" ht="42" customHeight="1">
      <c r="A14" s="559" t="s">
        <v>826</v>
      </c>
      <c r="B14" s="668" t="s">
        <v>827</v>
      </c>
      <c r="C14" s="668" t="s">
        <v>797</v>
      </c>
      <c r="D14" s="668" t="s">
        <v>828</v>
      </c>
      <c r="E14" s="668" t="s">
        <v>1053</v>
      </c>
      <c r="F14" s="668" t="s">
        <v>904</v>
      </c>
      <c r="G14" s="668" t="s">
        <v>829</v>
      </c>
      <c r="H14" s="290" t="s">
        <v>830</v>
      </c>
      <c r="I14" s="290" t="s">
        <v>831</v>
      </c>
      <c r="J14" s="662" t="s">
        <v>232</v>
      </c>
      <c r="K14" s="662" t="s">
        <v>213</v>
      </c>
      <c r="L14" s="677" t="s">
        <v>233</v>
      </c>
      <c r="M14" s="662" t="s">
        <v>325</v>
      </c>
      <c r="N14" s="664" t="s">
        <v>233</v>
      </c>
      <c r="O14" s="662" t="s">
        <v>248</v>
      </c>
      <c r="P14" s="431" t="s">
        <v>1054</v>
      </c>
      <c r="Q14" s="431" t="s">
        <v>1055</v>
      </c>
      <c r="R14" s="413" t="s">
        <v>828</v>
      </c>
      <c r="S14" s="415">
        <v>43861</v>
      </c>
      <c r="T14" s="432">
        <v>44196</v>
      </c>
      <c r="U14" s="291" t="s">
        <v>1056</v>
      </c>
      <c r="V14" s="666" t="s">
        <v>1204</v>
      </c>
      <c r="W14" s="549">
        <v>0.33</v>
      </c>
      <c r="X14" s="518" t="str">
        <f t="shared" si="0"/>
        <v>1</v>
      </c>
      <c r="Y14" s="580"/>
    </row>
    <row r="15" spans="1:25" s="207" customFormat="1" ht="42" customHeight="1">
      <c r="A15" s="559" t="s">
        <v>826</v>
      </c>
      <c r="B15" s="669"/>
      <c r="C15" s="669"/>
      <c r="D15" s="669"/>
      <c r="E15" s="669"/>
      <c r="F15" s="669"/>
      <c r="G15" s="669"/>
      <c r="H15" s="290" t="s">
        <v>905</v>
      </c>
      <c r="I15" s="290" t="s">
        <v>832</v>
      </c>
      <c r="J15" s="663"/>
      <c r="K15" s="663"/>
      <c r="L15" s="672"/>
      <c r="M15" s="663"/>
      <c r="N15" s="665"/>
      <c r="O15" s="663"/>
      <c r="P15" s="414" t="s">
        <v>1057</v>
      </c>
      <c r="Q15" s="414" t="s">
        <v>1058</v>
      </c>
      <c r="R15" s="413" t="s">
        <v>828</v>
      </c>
      <c r="S15" s="415">
        <v>43861</v>
      </c>
      <c r="T15" s="416" t="s">
        <v>1059</v>
      </c>
      <c r="U15" s="417" t="s">
        <v>1060</v>
      </c>
      <c r="V15" s="667"/>
      <c r="W15" s="549">
        <v>0.33</v>
      </c>
      <c r="X15" s="518" t="str">
        <f t="shared" si="0"/>
        <v>1</v>
      </c>
      <c r="Y15" s="580"/>
    </row>
    <row r="16" spans="1:25" s="207" customFormat="1" ht="42" customHeight="1">
      <c r="A16" s="559" t="str">
        <f>A14</f>
        <v>2. Gestión de Comunicaciones</v>
      </c>
      <c r="B16" s="668" t="s">
        <v>833</v>
      </c>
      <c r="C16" s="668" t="s">
        <v>797</v>
      </c>
      <c r="D16" s="668" t="s">
        <v>828</v>
      </c>
      <c r="E16" s="668" t="s">
        <v>906</v>
      </c>
      <c r="F16" s="668" t="s">
        <v>907</v>
      </c>
      <c r="G16" s="668" t="s">
        <v>223</v>
      </c>
      <c r="H16" s="290" t="s">
        <v>836</v>
      </c>
      <c r="I16" s="290" t="s">
        <v>837</v>
      </c>
      <c r="J16" s="662" t="s">
        <v>834</v>
      </c>
      <c r="K16" s="662" t="s">
        <v>233</v>
      </c>
      <c r="L16" s="670" t="s">
        <v>243</v>
      </c>
      <c r="M16" s="662" t="s">
        <v>237</v>
      </c>
      <c r="N16" s="664" t="s">
        <v>233</v>
      </c>
      <c r="O16" s="662" t="s">
        <v>248</v>
      </c>
      <c r="P16" s="668" t="s">
        <v>1057</v>
      </c>
      <c r="Q16" s="668" t="s">
        <v>1058</v>
      </c>
      <c r="R16" s="668" t="s">
        <v>835</v>
      </c>
      <c r="S16" s="673">
        <v>43852</v>
      </c>
      <c r="T16" s="673">
        <v>44196</v>
      </c>
      <c r="U16" s="675" t="s">
        <v>1060</v>
      </c>
      <c r="V16" s="666" t="s">
        <v>1205</v>
      </c>
      <c r="W16" s="848">
        <v>1</v>
      </c>
      <c r="X16" s="855" t="str">
        <f t="shared" si="0"/>
        <v>1</v>
      </c>
      <c r="Y16" s="846"/>
    </row>
    <row r="17" spans="1:25" s="207" customFormat="1" ht="42" customHeight="1">
      <c r="A17" s="559" t="str">
        <f>A15</f>
        <v>2. Gestión de Comunicaciones</v>
      </c>
      <c r="B17" s="669"/>
      <c r="C17" s="669"/>
      <c r="D17" s="669"/>
      <c r="E17" s="669"/>
      <c r="F17" s="669"/>
      <c r="G17" s="669"/>
      <c r="H17" s="290" t="s">
        <v>838</v>
      </c>
      <c r="I17" s="290" t="s">
        <v>838</v>
      </c>
      <c r="J17" s="663"/>
      <c r="K17" s="663"/>
      <c r="L17" s="671"/>
      <c r="M17" s="663"/>
      <c r="N17" s="672"/>
      <c r="O17" s="663"/>
      <c r="P17" s="669"/>
      <c r="Q17" s="669"/>
      <c r="R17" s="669"/>
      <c r="S17" s="674"/>
      <c r="T17" s="674"/>
      <c r="U17" s="676"/>
      <c r="V17" s="667"/>
      <c r="W17" s="848"/>
      <c r="X17" s="855"/>
      <c r="Y17" s="846"/>
    </row>
    <row r="18" spans="1:25" s="140" customFormat="1" ht="42" customHeight="1">
      <c r="A18" s="560" t="s">
        <v>908</v>
      </c>
      <c r="B18" s="718" t="s">
        <v>297</v>
      </c>
      <c r="C18" s="718" t="s">
        <v>245</v>
      </c>
      <c r="D18" s="718" t="s">
        <v>246</v>
      </c>
      <c r="E18" s="718" t="s">
        <v>1005</v>
      </c>
      <c r="F18" s="718" t="s">
        <v>1006</v>
      </c>
      <c r="G18" s="718" t="s">
        <v>247</v>
      </c>
      <c r="H18" s="340" t="s">
        <v>714</v>
      </c>
      <c r="I18" s="340" t="s">
        <v>909</v>
      </c>
      <c r="J18" s="683" t="s">
        <v>208</v>
      </c>
      <c r="K18" s="683" t="s">
        <v>213</v>
      </c>
      <c r="L18" s="749" t="s">
        <v>210</v>
      </c>
      <c r="M18" s="683" t="s">
        <v>233</v>
      </c>
      <c r="N18" s="664" t="s">
        <v>233</v>
      </c>
      <c r="O18" s="683" t="s">
        <v>302</v>
      </c>
      <c r="P18" s="344" t="s">
        <v>715</v>
      </c>
      <c r="Q18" s="344" t="s">
        <v>716</v>
      </c>
      <c r="R18" s="340" t="s">
        <v>249</v>
      </c>
      <c r="S18" s="329" t="s">
        <v>717</v>
      </c>
      <c r="T18" s="329" t="s">
        <v>717</v>
      </c>
      <c r="U18" s="292" t="s">
        <v>716</v>
      </c>
      <c r="V18" s="740" t="s">
        <v>1160</v>
      </c>
      <c r="W18" s="550">
        <v>1</v>
      </c>
      <c r="X18" s="518" t="str">
        <f t="shared" si="0"/>
        <v>1</v>
      </c>
      <c r="Y18" s="581"/>
    </row>
    <row r="19" spans="1:25" s="140" customFormat="1" ht="42" customHeight="1">
      <c r="A19" s="560" t="s">
        <v>908</v>
      </c>
      <c r="B19" s="719"/>
      <c r="C19" s="719"/>
      <c r="D19" s="719"/>
      <c r="E19" s="719"/>
      <c r="F19" s="719"/>
      <c r="G19" s="719"/>
      <c r="H19" s="340" t="s">
        <v>250</v>
      </c>
      <c r="I19" s="340" t="s">
        <v>299</v>
      </c>
      <c r="J19" s="701"/>
      <c r="K19" s="701"/>
      <c r="L19" s="750"/>
      <c r="M19" s="701"/>
      <c r="N19" s="734"/>
      <c r="O19" s="701"/>
      <c r="P19" s="344" t="s">
        <v>715</v>
      </c>
      <c r="Q19" s="344" t="s">
        <v>716</v>
      </c>
      <c r="R19" s="340" t="s">
        <v>251</v>
      </c>
      <c r="S19" s="329" t="s">
        <v>717</v>
      </c>
      <c r="T19" s="329" t="s">
        <v>717</v>
      </c>
      <c r="U19" s="292" t="s">
        <v>716</v>
      </c>
      <c r="V19" s="741"/>
      <c r="W19" s="550">
        <v>1</v>
      </c>
      <c r="X19" s="518" t="str">
        <f t="shared" si="0"/>
        <v>1</v>
      </c>
      <c r="Y19" s="581"/>
    </row>
    <row r="20" spans="1:25" s="140" customFormat="1" ht="42" customHeight="1">
      <c r="A20" s="560" t="s">
        <v>908</v>
      </c>
      <c r="B20" s="720"/>
      <c r="C20" s="720"/>
      <c r="D20" s="720"/>
      <c r="E20" s="720"/>
      <c r="F20" s="720"/>
      <c r="G20" s="720"/>
      <c r="H20" s="340" t="s">
        <v>300</v>
      </c>
      <c r="I20" s="340" t="s">
        <v>301</v>
      </c>
      <c r="J20" s="684"/>
      <c r="K20" s="684"/>
      <c r="L20" s="751"/>
      <c r="M20" s="684"/>
      <c r="N20" s="756"/>
      <c r="O20" s="684"/>
      <c r="P20" s="344" t="s">
        <v>715</v>
      </c>
      <c r="Q20" s="344" t="s">
        <v>716</v>
      </c>
      <c r="R20" s="340" t="s">
        <v>249</v>
      </c>
      <c r="S20" s="329" t="s">
        <v>717</v>
      </c>
      <c r="T20" s="329" t="s">
        <v>717</v>
      </c>
      <c r="U20" s="292" t="s">
        <v>716</v>
      </c>
      <c r="V20" s="742"/>
      <c r="W20" s="550">
        <v>1</v>
      </c>
      <c r="X20" s="518" t="str">
        <f t="shared" si="0"/>
        <v>1</v>
      </c>
      <c r="Y20" s="581"/>
    </row>
    <row r="21" spans="1:25" s="140" customFormat="1" ht="42" customHeight="1">
      <c r="A21" s="560" t="s">
        <v>908</v>
      </c>
      <c r="B21" s="718" t="s">
        <v>252</v>
      </c>
      <c r="C21" s="718" t="s">
        <v>245</v>
      </c>
      <c r="D21" s="718" t="s">
        <v>246</v>
      </c>
      <c r="E21" s="718" t="s">
        <v>1007</v>
      </c>
      <c r="F21" s="718" t="s">
        <v>303</v>
      </c>
      <c r="G21" s="718" t="s">
        <v>221</v>
      </c>
      <c r="H21" s="340" t="s">
        <v>253</v>
      </c>
      <c r="I21" s="267" t="s">
        <v>305</v>
      </c>
      <c r="J21" s="685" t="s">
        <v>232</v>
      </c>
      <c r="K21" s="685" t="s">
        <v>213</v>
      </c>
      <c r="L21" s="761" t="s">
        <v>233</v>
      </c>
      <c r="M21" s="685" t="s">
        <v>233</v>
      </c>
      <c r="N21" s="761" t="s">
        <v>233</v>
      </c>
      <c r="O21" s="685" t="s">
        <v>248</v>
      </c>
      <c r="P21" s="344" t="s">
        <v>718</v>
      </c>
      <c r="Q21" s="344" t="s">
        <v>719</v>
      </c>
      <c r="R21" s="340" t="s">
        <v>249</v>
      </c>
      <c r="S21" s="329">
        <v>43864</v>
      </c>
      <c r="T21" s="329">
        <v>43980</v>
      </c>
      <c r="U21" s="292" t="s">
        <v>1017</v>
      </c>
      <c r="V21" s="523" t="s">
        <v>1209</v>
      </c>
      <c r="W21" s="550">
        <v>0.25</v>
      </c>
      <c r="X21" s="518" t="str">
        <f t="shared" si="0"/>
        <v>1</v>
      </c>
      <c r="Y21" s="581"/>
    </row>
    <row r="22" spans="1:25" s="140" customFormat="1" ht="42" customHeight="1">
      <c r="A22" s="560" t="s">
        <v>908</v>
      </c>
      <c r="B22" s="719"/>
      <c r="C22" s="719"/>
      <c r="D22" s="719"/>
      <c r="E22" s="719"/>
      <c r="F22" s="719"/>
      <c r="G22" s="719"/>
      <c r="H22" s="340" t="s">
        <v>254</v>
      </c>
      <c r="I22" s="267" t="s">
        <v>305</v>
      </c>
      <c r="J22" s="685"/>
      <c r="K22" s="685"/>
      <c r="L22" s="761"/>
      <c r="M22" s="685"/>
      <c r="N22" s="779"/>
      <c r="O22" s="685"/>
      <c r="P22" s="344" t="s">
        <v>1016</v>
      </c>
      <c r="Q22" s="344" t="s">
        <v>721</v>
      </c>
      <c r="R22" s="340" t="s">
        <v>249</v>
      </c>
      <c r="S22" s="329">
        <v>43864</v>
      </c>
      <c r="T22" s="329">
        <v>44196</v>
      </c>
      <c r="U22" s="292" t="s">
        <v>722</v>
      </c>
      <c r="V22" s="757" t="s">
        <v>1210</v>
      </c>
      <c r="W22" s="550">
        <v>0.25</v>
      </c>
      <c r="X22" s="518" t="str">
        <f t="shared" si="0"/>
        <v>1</v>
      </c>
      <c r="Y22" s="581"/>
    </row>
    <row r="23" spans="1:25" s="140" customFormat="1" ht="42" customHeight="1">
      <c r="A23" s="560" t="s">
        <v>908</v>
      </c>
      <c r="B23" s="720"/>
      <c r="C23" s="720"/>
      <c r="D23" s="720"/>
      <c r="E23" s="720"/>
      <c r="F23" s="720"/>
      <c r="G23" s="720"/>
      <c r="H23" s="340" t="s">
        <v>304</v>
      </c>
      <c r="I23" s="267" t="s">
        <v>305</v>
      </c>
      <c r="J23" s="685"/>
      <c r="K23" s="685"/>
      <c r="L23" s="761"/>
      <c r="M23" s="685"/>
      <c r="N23" s="779"/>
      <c r="O23" s="685"/>
      <c r="P23" s="344" t="s">
        <v>1016</v>
      </c>
      <c r="Q23" s="344" t="s">
        <v>721</v>
      </c>
      <c r="R23" s="340" t="s">
        <v>249</v>
      </c>
      <c r="S23" s="329">
        <v>43864</v>
      </c>
      <c r="T23" s="329">
        <v>44196</v>
      </c>
      <c r="U23" s="292" t="s">
        <v>722</v>
      </c>
      <c r="V23" s="757"/>
      <c r="W23" s="550">
        <v>0.25</v>
      </c>
      <c r="X23" s="518" t="str">
        <f t="shared" si="0"/>
        <v>1</v>
      </c>
      <c r="Y23" s="581"/>
    </row>
    <row r="24" spans="1:25" s="140" customFormat="1" ht="42" customHeight="1">
      <c r="A24" s="560" t="s">
        <v>908</v>
      </c>
      <c r="B24" s="718" t="s">
        <v>1008</v>
      </c>
      <c r="C24" s="718" t="s">
        <v>245</v>
      </c>
      <c r="D24" s="718" t="s">
        <v>246</v>
      </c>
      <c r="E24" s="718" t="s">
        <v>1009</v>
      </c>
      <c r="F24" s="718" t="s">
        <v>1010</v>
      </c>
      <c r="G24" s="718" t="s">
        <v>264</v>
      </c>
      <c r="H24" s="340" t="s">
        <v>1011</v>
      </c>
      <c r="I24" s="389" t="s">
        <v>1012</v>
      </c>
      <c r="J24" s="683" t="s">
        <v>232</v>
      </c>
      <c r="K24" s="683" t="s">
        <v>213</v>
      </c>
      <c r="L24" s="664" t="s">
        <v>233</v>
      </c>
      <c r="M24" s="683" t="s">
        <v>325</v>
      </c>
      <c r="N24" s="755" t="s">
        <v>213</v>
      </c>
      <c r="O24" s="683" t="s">
        <v>1014</v>
      </c>
      <c r="P24" s="344" t="s">
        <v>1015</v>
      </c>
      <c r="Q24" s="344" t="s">
        <v>719</v>
      </c>
      <c r="R24" s="340" t="s">
        <v>246</v>
      </c>
      <c r="S24" s="329">
        <v>43864</v>
      </c>
      <c r="T24" s="329">
        <v>43980</v>
      </c>
      <c r="U24" s="292" t="s">
        <v>1017</v>
      </c>
      <c r="V24" s="740" t="s">
        <v>1211</v>
      </c>
      <c r="W24" s="550">
        <v>0.25</v>
      </c>
      <c r="X24" s="518" t="str">
        <f t="shared" si="0"/>
        <v>1</v>
      </c>
      <c r="Y24" s="581"/>
    </row>
    <row r="25" spans="1:25" s="140" customFormat="1" ht="42" customHeight="1">
      <c r="A25" s="560" t="s">
        <v>908</v>
      </c>
      <c r="B25" s="720"/>
      <c r="C25" s="720"/>
      <c r="D25" s="720"/>
      <c r="E25" s="720"/>
      <c r="F25" s="720"/>
      <c r="G25" s="720"/>
      <c r="H25" s="340" t="s">
        <v>1013</v>
      </c>
      <c r="I25" s="389" t="s">
        <v>1012</v>
      </c>
      <c r="J25" s="684"/>
      <c r="K25" s="684"/>
      <c r="L25" s="791"/>
      <c r="M25" s="684"/>
      <c r="N25" s="756"/>
      <c r="O25" s="684"/>
      <c r="P25" s="344" t="s">
        <v>1015</v>
      </c>
      <c r="Q25" s="344" t="s">
        <v>719</v>
      </c>
      <c r="R25" s="340" t="s">
        <v>246</v>
      </c>
      <c r="S25" s="329">
        <v>43864</v>
      </c>
      <c r="T25" s="329">
        <v>43980</v>
      </c>
      <c r="U25" s="292" t="s">
        <v>1017</v>
      </c>
      <c r="V25" s="742"/>
      <c r="W25" s="550">
        <v>0.25</v>
      </c>
      <c r="X25" s="518" t="str">
        <f t="shared" si="0"/>
        <v>1</v>
      </c>
      <c r="Y25" s="581"/>
    </row>
    <row r="26" spans="1:25" s="140" customFormat="1" ht="42" customHeight="1">
      <c r="A26" s="560" t="s">
        <v>908</v>
      </c>
      <c r="B26" s="718" t="s">
        <v>298</v>
      </c>
      <c r="C26" s="718" t="s">
        <v>255</v>
      </c>
      <c r="D26" s="718" t="s">
        <v>246</v>
      </c>
      <c r="E26" s="718" t="s">
        <v>256</v>
      </c>
      <c r="F26" s="718" t="s">
        <v>257</v>
      </c>
      <c r="G26" s="718" t="s">
        <v>214</v>
      </c>
      <c r="H26" s="340" t="s">
        <v>306</v>
      </c>
      <c r="I26" s="340" t="s">
        <v>308</v>
      </c>
      <c r="J26" s="685" t="s">
        <v>216</v>
      </c>
      <c r="K26" s="685" t="s">
        <v>258</v>
      </c>
      <c r="L26" s="745" t="s">
        <v>218</v>
      </c>
      <c r="M26" s="685" t="s">
        <v>233</v>
      </c>
      <c r="N26" s="745" t="s">
        <v>218</v>
      </c>
      <c r="O26" s="685" t="s">
        <v>1089</v>
      </c>
      <c r="P26" s="344" t="s">
        <v>1016</v>
      </c>
      <c r="Q26" s="344" t="s">
        <v>721</v>
      </c>
      <c r="R26" s="340" t="s">
        <v>249</v>
      </c>
      <c r="S26" s="329">
        <v>43864</v>
      </c>
      <c r="T26" s="329">
        <v>44196</v>
      </c>
      <c r="U26" s="292" t="s">
        <v>722</v>
      </c>
      <c r="V26" s="740" t="s">
        <v>1212</v>
      </c>
      <c r="W26" s="550">
        <v>0.25</v>
      </c>
      <c r="X26" s="518" t="str">
        <f t="shared" si="0"/>
        <v>1</v>
      </c>
      <c r="Y26" s="581"/>
    </row>
    <row r="27" spans="1:25" s="140" customFormat="1" ht="42" customHeight="1">
      <c r="A27" s="560" t="s">
        <v>908</v>
      </c>
      <c r="B27" s="719"/>
      <c r="C27" s="719"/>
      <c r="D27" s="719"/>
      <c r="E27" s="719"/>
      <c r="F27" s="719"/>
      <c r="G27" s="719"/>
      <c r="H27" s="340" t="s">
        <v>307</v>
      </c>
      <c r="I27" s="340" t="s">
        <v>309</v>
      </c>
      <c r="J27" s="685"/>
      <c r="K27" s="685"/>
      <c r="L27" s="746"/>
      <c r="M27" s="685"/>
      <c r="N27" s="746"/>
      <c r="O27" s="685"/>
      <c r="P27" s="344" t="s">
        <v>720</v>
      </c>
      <c r="Q27" s="344" t="s">
        <v>721</v>
      </c>
      <c r="R27" s="340" t="s">
        <v>249</v>
      </c>
      <c r="S27" s="329">
        <v>43864</v>
      </c>
      <c r="T27" s="329">
        <v>44196</v>
      </c>
      <c r="U27" s="292" t="s">
        <v>722</v>
      </c>
      <c r="V27" s="742"/>
      <c r="W27" s="550">
        <v>0.25</v>
      </c>
      <c r="X27" s="518" t="str">
        <f t="shared" si="0"/>
        <v>1</v>
      </c>
      <c r="Y27" s="581"/>
    </row>
    <row r="28" spans="1:25" s="140" customFormat="1" ht="42" customHeight="1">
      <c r="A28" s="561" t="s">
        <v>407</v>
      </c>
      <c r="B28" s="688" t="s">
        <v>408</v>
      </c>
      <c r="C28" s="688" t="s">
        <v>409</v>
      </c>
      <c r="D28" s="688" t="s">
        <v>410</v>
      </c>
      <c r="E28" s="688" t="s">
        <v>910</v>
      </c>
      <c r="F28" s="688" t="s">
        <v>411</v>
      </c>
      <c r="G28" s="688" t="s">
        <v>221</v>
      </c>
      <c r="H28" s="274" t="s">
        <v>911</v>
      </c>
      <c r="I28" s="274" t="s">
        <v>412</v>
      </c>
      <c r="J28" s="747" t="s">
        <v>272</v>
      </c>
      <c r="K28" s="747" t="s">
        <v>213</v>
      </c>
      <c r="L28" s="745" t="s">
        <v>218</v>
      </c>
      <c r="M28" s="747" t="s">
        <v>237</v>
      </c>
      <c r="N28" s="748" t="s">
        <v>209</v>
      </c>
      <c r="O28" s="747" t="s">
        <v>219</v>
      </c>
      <c r="P28" s="345" t="s">
        <v>415</v>
      </c>
      <c r="Q28" s="345" t="s">
        <v>417</v>
      </c>
      <c r="R28" s="274" t="s">
        <v>1074</v>
      </c>
      <c r="S28" s="330">
        <v>43862</v>
      </c>
      <c r="T28" s="330">
        <v>44196</v>
      </c>
      <c r="U28" s="274" t="s">
        <v>419</v>
      </c>
      <c r="V28" s="524" t="s">
        <v>1213</v>
      </c>
      <c r="W28" s="550">
        <v>0.06</v>
      </c>
      <c r="X28" s="518" t="str">
        <f t="shared" si="0"/>
        <v>1</v>
      </c>
      <c r="Y28" s="581"/>
    </row>
    <row r="29" spans="1:25" s="140" customFormat="1" ht="42" customHeight="1">
      <c r="A29" s="561" t="s">
        <v>407</v>
      </c>
      <c r="B29" s="690"/>
      <c r="C29" s="690"/>
      <c r="D29" s="690"/>
      <c r="E29" s="690"/>
      <c r="F29" s="690"/>
      <c r="G29" s="690"/>
      <c r="H29" s="274" t="s">
        <v>414</v>
      </c>
      <c r="I29" s="274" t="s">
        <v>413</v>
      </c>
      <c r="J29" s="747"/>
      <c r="K29" s="747"/>
      <c r="L29" s="746"/>
      <c r="M29" s="747"/>
      <c r="N29" s="746"/>
      <c r="O29" s="747"/>
      <c r="P29" s="345" t="s">
        <v>416</v>
      </c>
      <c r="Q29" s="345" t="s">
        <v>418</v>
      </c>
      <c r="R29" s="274" t="s">
        <v>1074</v>
      </c>
      <c r="S29" s="330">
        <v>43862</v>
      </c>
      <c r="T29" s="330">
        <v>44196</v>
      </c>
      <c r="U29" s="274" t="s">
        <v>420</v>
      </c>
      <c r="V29" s="524" t="s">
        <v>1214</v>
      </c>
      <c r="W29" s="550">
        <v>0</v>
      </c>
      <c r="X29" s="518" t="str">
        <f t="shared" si="0"/>
        <v>0</v>
      </c>
      <c r="Y29" s="581"/>
    </row>
    <row r="30" spans="1:25" s="140" customFormat="1" ht="42" customHeight="1">
      <c r="A30" s="561" t="s">
        <v>407</v>
      </c>
      <c r="B30" s="688" t="s">
        <v>408</v>
      </c>
      <c r="C30" s="688" t="s">
        <v>409</v>
      </c>
      <c r="D30" s="688" t="s">
        <v>410</v>
      </c>
      <c r="E30" s="688" t="s">
        <v>425</v>
      </c>
      <c r="F30" s="688" t="s">
        <v>912</v>
      </c>
      <c r="G30" s="688" t="s">
        <v>221</v>
      </c>
      <c r="H30" s="688" t="s">
        <v>421</v>
      </c>
      <c r="I30" s="688" t="s">
        <v>423</v>
      </c>
      <c r="J30" s="706" t="s">
        <v>272</v>
      </c>
      <c r="K30" s="706" t="s">
        <v>213</v>
      </c>
      <c r="L30" s="702" t="s">
        <v>218</v>
      </c>
      <c r="M30" s="706" t="s">
        <v>237</v>
      </c>
      <c r="N30" s="764" t="s">
        <v>209</v>
      </c>
      <c r="O30" s="706" t="s">
        <v>244</v>
      </c>
      <c r="P30" s="345" t="s">
        <v>426</v>
      </c>
      <c r="Q30" s="345" t="s">
        <v>427</v>
      </c>
      <c r="R30" s="274" t="s">
        <v>1074</v>
      </c>
      <c r="S30" s="330">
        <v>43862</v>
      </c>
      <c r="T30" s="330">
        <v>44196</v>
      </c>
      <c r="U30" s="274" t="s">
        <v>428</v>
      </c>
      <c r="V30" s="524" t="s">
        <v>1215</v>
      </c>
      <c r="W30" s="550">
        <v>0.27</v>
      </c>
      <c r="X30" s="518" t="str">
        <f t="shared" si="0"/>
        <v>1</v>
      </c>
      <c r="Y30" s="581"/>
    </row>
    <row r="31" spans="1:25" s="140" customFormat="1" ht="42" customHeight="1">
      <c r="A31" s="561" t="s">
        <v>407</v>
      </c>
      <c r="B31" s="689"/>
      <c r="C31" s="689"/>
      <c r="D31" s="689"/>
      <c r="E31" s="689"/>
      <c r="F31" s="689"/>
      <c r="G31" s="689"/>
      <c r="H31" s="690"/>
      <c r="I31" s="690"/>
      <c r="J31" s="716"/>
      <c r="K31" s="716"/>
      <c r="L31" s="752"/>
      <c r="M31" s="716"/>
      <c r="N31" s="765"/>
      <c r="O31" s="716"/>
      <c r="P31" s="345" t="s">
        <v>429</v>
      </c>
      <c r="Q31" s="345" t="s">
        <v>430</v>
      </c>
      <c r="R31" s="274" t="s">
        <v>1074</v>
      </c>
      <c r="S31" s="330">
        <v>43983</v>
      </c>
      <c r="T31" s="330">
        <v>44196</v>
      </c>
      <c r="U31" s="274" t="s">
        <v>431</v>
      </c>
      <c r="V31" s="524" t="s">
        <v>1248</v>
      </c>
      <c r="W31" s="550">
        <v>0</v>
      </c>
      <c r="X31" s="518" t="str">
        <f t="shared" si="0"/>
        <v>0</v>
      </c>
      <c r="Y31" s="581"/>
    </row>
    <row r="32" spans="1:25" s="141" customFormat="1" ht="42" customHeight="1">
      <c r="A32" s="561" t="s">
        <v>407</v>
      </c>
      <c r="B32" s="690"/>
      <c r="C32" s="690"/>
      <c r="D32" s="690"/>
      <c r="E32" s="690"/>
      <c r="F32" s="690"/>
      <c r="G32" s="690"/>
      <c r="H32" s="129" t="s">
        <v>422</v>
      </c>
      <c r="I32" s="129" t="s">
        <v>424</v>
      </c>
      <c r="J32" s="707"/>
      <c r="K32" s="707"/>
      <c r="L32" s="703"/>
      <c r="M32" s="707"/>
      <c r="N32" s="766"/>
      <c r="O32" s="707"/>
      <c r="P32" s="346" t="s">
        <v>432</v>
      </c>
      <c r="Q32" s="346" t="s">
        <v>433</v>
      </c>
      <c r="R32" s="274" t="s">
        <v>1074</v>
      </c>
      <c r="S32" s="330">
        <v>43862</v>
      </c>
      <c r="T32" s="330">
        <v>44196</v>
      </c>
      <c r="U32" s="274" t="s">
        <v>434</v>
      </c>
      <c r="V32" s="524" t="s">
        <v>1216</v>
      </c>
      <c r="W32" s="551">
        <v>0</v>
      </c>
      <c r="X32" s="518" t="str">
        <f t="shared" si="0"/>
        <v>0</v>
      </c>
      <c r="Y32" s="582"/>
    </row>
    <row r="33" spans="1:25" s="141" customFormat="1" ht="42" customHeight="1">
      <c r="A33" s="129" t="s">
        <v>407</v>
      </c>
      <c r="B33" s="129" t="s">
        <v>408</v>
      </c>
      <c r="C33" s="129" t="s">
        <v>409</v>
      </c>
      <c r="D33" s="129" t="s">
        <v>410</v>
      </c>
      <c r="E33" s="129" t="s">
        <v>1024</v>
      </c>
      <c r="F33" s="129" t="s">
        <v>1003</v>
      </c>
      <c r="G33" s="129" t="s">
        <v>221</v>
      </c>
      <c r="H33" s="129" t="s">
        <v>913</v>
      </c>
      <c r="I33" s="129" t="s">
        <v>435</v>
      </c>
      <c r="J33" s="419" t="s">
        <v>272</v>
      </c>
      <c r="K33" s="419" t="s">
        <v>213</v>
      </c>
      <c r="L33" s="421" t="s">
        <v>218</v>
      </c>
      <c r="M33" s="419" t="s">
        <v>237</v>
      </c>
      <c r="N33" s="426" t="s">
        <v>209</v>
      </c>
      <c r="O33" s="419" t="s">
        <v>244</v>
      </c>
      <c r="P33" s="346" t="s">
        <v>436</v>
      </c>
      <c r="Q33" s="346" t="s">
        <v>437</v>
      </c>
      <c r="R33" s="274" t="s">
        <v>1074</v>
      </c>
      <c r="S33" s="330">
        <v>43862</v>
      </c>
      <c r="T33" s="330">
        <v>44196</v>
      </c>
      <c r="U33" s="274" t="s">
        <v>438</v>
      </c>
      <c r="V33" s="524" t="s">
        <v>1217</v>
      </c>
      <c r="W33" s="551">
        <v>0.27</v>
      </c>
      <c r="X33" s="518" t="str">
        <f t="shared" si="0"/>
        <v>1</v>
      </c>
      <c r="Y33" s="582"/>
    </row>
    <row r="34" spans="1:25" s="141" customFormat="1" ht="42" customHeight="1">
      <c r="A34" s="129" t="s">
        <v>407</v>
      </c>
      <c r="B34" s="129" t="s">
        <v>439</v>
      </c>
      <c r="C34" s="274" t="s">
        <v>409</v>
      </c>
      <c r="D34" s="274" t="s">
        <v>410</v>
      </c>
      <c r="E34" s="130" t="s">
        <v>914</v>
      </c>
      <c r="F34" s="130" t="s">
        <v>440</v>
      </c>
      <c r="G34" s="129" t="s">
        <v>214</v>
      </c>
      <c r="H34" s="129" t="s">
        <v>441</v>
      </c>
      <c r="I34" s="129" t="s">
        <v>442</v>
      </c>
      <c r="J34" s="419" t="s">
        <v>216</v>
      </c>
      <c r="K34" s="419" t="s">
        <v>242</v>
      </c>
      <c r="L34" s="421" t="s">
        <v>218</v>
      </c>
      <c r="M34" s="419" t="s">
        <v>237</v>
      </c>
      <c r="N34" s="421" t="s">
        <v>218</v>
      </c>
      <c r="O34" s="419" t="s">
        <v>244</v>
      </c>
      <c r="P34" s="346" t="s">
        <v>443</v>
      </c>
      <c r="Q34" s="346" t="s">
        <v>915</v>
      </c>
      <c r="R34" s="274" t="s">
        <v>1074</v>
      </c>
      <c r="S34" s="330">
        <v>43862</v>
      </c>
      <c r="T34" s="330">
        <v>44196</v>
      </c>
      <c r="U34" s="274" t="s">
        <v>444</v>
      </c>
      <c r="V34" s="524" t="s">
        <v>1218</v>
      </c>
      <c r="W34" s="551">
        <v>0</v>
      </c>
      <c r="X34" s="518" t="str">
        <f t="shared" si="0"/>
        <v>0</v>
      </c>
      <c r="Y34" s="582"/>
    </row>
    <row r="35" spans="1:25" s="139" customFormat="1" ht="42" customHeight="1">
      <c r="A35" s="562" t="s">
        <v>205</v>
      </c>
      <c r="B35" s="686" t="s">
        <v>916</v>
      </c>
      <c r="C35" s="686" t="s">
        <v>276</v>
      </c>
      <c r="D35" s="686" t="s">
        <v>277</v>
      </c>
      <c r="E35" s="686" t="s">
        <v>917</v>
      </c>
      <c r="F35" s="686" t="s">
        <v>918</v>
      </c>
      <c r="G35" s="686" t="s">
        <v>221</v>
      </c>
      <c r="H35" s="142" t="s">
        <v>723</v>
      </c>
      <c r="I35" s="142" t="s">
        <v>278</v>
      </c>
      <c r="J35" s="683" t="s">
        <v>208</v>
      </c>
      <c r="K35" s="683" t="s">
        <v>209</v>
      </c>
      <c r="L35" s="749" t="s">
        <v>210</v>
      </c>
      <c r="M35" s="683" t="s">
        <v>211</v>
      </c>
      <c r="N35" s="749" t="s">
        <v>210</v>
      </c>
      <c r="O35" s="683" t="s">
        <v>212</v>
      </c>
      <c r="P35" s="187" t="s">
        <v>919</v>
      </c>
      <c r="Q35" s="187" t="s">
        <v>281</v>
      </c>
      <c r="R35" s="142" t="s">
        <v>206</v>
      </c>
      <c r="S35" s="293">
        <v>43831</v>
      </c>
      <c r="T35" s="293">
        <v>44196</v>
      </c>
      <c r="U35" s="142" t="s">
        <v>724</v>
      </c>
      <c r="V35" s="525" t="s">
        <v>1249</v>
      </c>
      <c r="W35" s="552">
        <v>0.5</v>
      </c>
      <c r="X35" s="518" t="str">
        <f t="shared" si="0"/>
        <v>1</v>
      </c>
      <c r="Y35" s="583"/>
    </row>
    <row r="36" spans="1:25" s="139" customFormat="1" ht="42" customHeight="1">
      <c r="A36" s="562" t="s">
        <v>205</v>
      </c>
      <c r="B36" s="687"/>
      <c r="C36" s="687"/>
      <c r="D36" s="687"/>
      <c r="E36" s="687"/>
      <c r="F36" s="687"/>
      <c r="G36" s="687"/>
      <c r="H36" s="142" t="s">
        <v>279</v>
      </c>
      <c r="I36" s="142" t="s">
        <v>280</v>
      </c>
      <c r="J36" s="684"/>
      <c r="K36" s="684"/>
      <c r="L36" s="751"/>
      <c r="M36" s="684"/>
      <c r="N36" s="751"/>
      <c r="O36" s="684"/>
      <c r="P36" s="187" t="s">
        <v>920</v>
      </c>
      <c r="Q36" s="187" t="s">
        <v>282</v>
      </c>
      <c r="R36" s="142" t="s">
        <v>206</v>
      </c>
      <c r="S36" s="293">
        <v>43831</v>
      </c>
      <c r="T36" s="293">
        <v>44196</v>
      </c>
      <c r="U36" s="142" t="s">
        <v>283</v>
      </c>
      <c r="V36" s="526" t="s">
        <v>1188</v>
      </c>
      <c r="W36" s="552">
        <v>0</v>
      </c>
      <c r="X36" s="518" t="str">
        <f t="shared" si="0"/>
        <v>0</v>
      </c>
      <c r="Y36" s="583"/>
    </row>
    <row r="37" spans="1:25" s="139" customFormat="1" ht="42" customHeight="1">
      <c r="A37" s="562" t="s">
        <v>205</v>
      </c>
      <c r="B37" s="686" t="s">
        <v>921</v>
      </c>
      <c r="C37" s="686" t="s">
        <v>276</v>
      </c>
      <c r="D37" s="686" t="s">
        <v>277</v>
      </c>
      <c r="E37" s="686" t="s">
        <v>222</v>
      </c>
      <c r="F37" s="686" t="s">
        <v>922</v>
      </c>
      <c r="G37" s="686" t="s">
        <v>223</v>
      </c>
      <c r="H37" s="142" t="s">
        <v>225</v>
      </c>
      <c r="I37" s="142" t="s">
        <v>226</v>
      </c>
      <c r="J37" s="685" t="s">
        <v>216</v>
      </c>
      <c r="K37" s="685" t="s">
        <v>217</v>
      </c>
      <c r="L37" s="758" t="s">
        <v>218</v>
      </c>
      <c r="M37" s="685" t="s">
        <v>211</v>
      </c>
      <c r="N37" s="758" t="s">
        <v>218</v>
      </c>
      <c r="O37" s="685" t="s">
        <v>219</v>
      </c>
      <c r="P37" s="767" t="s">
        <v>284</v>
      </c>
      <c r="Q37" s="767" t="s">
        <v>285</v>
      </c>
      <c r="R37" s="686" t="s">
        <v>206</v>
      </c>
      <c r="S37" s="753">
        <v>43831</v>
      </c>
      <c r="T37" s="753">
        <v>44196</v>
      </c>
      <c r="U37" s="686" t="s">
        <v>923</v>
      </c>
      <c r="V37" s="743" t="s">
        <v>1189</v>
      </c>
      <c r="W37" s="552">
        <v>0</v>
      </c>
      <c r="X37" s="518" t="str">
        <f t="shared" si="0"/>
        <v>0</v>
      </c>
      <c r="Y37" s="583"/>
    </row>
    <row r="38" spans="1:25" s="141" customFormat="1" ht="42" customHeight="1">
      <c r="A38" s="562" t="s">
        <v>205</v>
      </c>
      <c r="B38" s="687"/>
      <c r="C38" s="687"/>
      <c r="D38" s="687"/>
      <c r="E38" s="687"/>
      <c r="F38" s="687"/>
      <c r="G38" s="687"/>
      <c r="H38" s="142" t="s">
        <v>924</v>
      </c>
      <c r="I38" s="142" t="s">
        <v>220</v>
      </c>
      <c r="J38" s="685"/>
      <c r="K38" s="685"/>
      <c r="L38" s="758"/>
      <c r="M38" s="685"/>
      <c r="N38" s="758"/>
      <c r="O38" s="685"/>
      <c r="P38" s="768"/>
      <c r="Q38" s="768"/>
      <c r="R38" s="687"/>
      <c r="S38" s="754"/>
      <c r="T38" s="754"/>
      <c r="U38" s="687"/>
      <c r="V38" s="744"/>
      <c r="W38" s="551">
        <v>0</v>
      </c>
      <c r="X38" s="518" t="str">
        <f t="shared" si="0"/>
        <v>0</v>
      </c>
      <c r="Y38" s="582"/>
    </row>
    <row r="39" spans="1:25" s="139" customFormat="1" ht="42" customHeight="1">
      <c r="A39" s="562" t="s">
        <v>205</v>
      </c>
      <c r="B39" s="686" t="s">
        <v>85</v>
      </c>
      <c r="C39" s="686" t="s">
        <v>206</v>
      </c>
      <c r="D39" s="686" t="s">
        <v>207</v>
      </c>
      <c r="E39" s="686" t="s">
        <v>925</v>
      </c>
      <c r="F39" s="812" t="s">
        <v>926</v>
      </c>
      <c r="G39" s="686" t="s">
        <v>214</v>
      </c>
      <c r="H39" s="142" t="s">
        <v>224</v>
      </c>
      <c r="I39" s="142" t="s">
        <v>215</v>
      </c>
      <c r="J39" s="685" t="s">
        <v>216</v>
      </c>
      <c r="K39" s="685" t="s">
        <v>217</v>
      </c>
      <c r="L39" s="758" t="s">
        <v>218</v>
      </c>
      <c r="M39" s="685" t="s">
        <v>211</v>
      </c>
      <c r="N39" s="758" t="s">
        <v>218</v>
      </c>
      <c r="O39" s="685" t="s">
        <v>219</v>
      </c>
      <c r="P39" s="187" t="s">
        <v>284</v>
      </c>
      <c r="Q39" s="187" t="s">
        <v>285</v>
      </c>
      <c r="R39" s="686" t="s">
        <v>206</v>
      </c>
      <c r="S39" s="753">
        <v>43831</v>
      </c>
      <c r="T39" s="753">
        <v>44196</v>
      </c>
      <c r="U39" s="762" t="s">
        <v>725</v>
      </c>
      <c r="V39" s="769" t="s">
        <v>1190</v>
      </c>
      <c r="W39" s="552">
        <v>0</v>
      </c>
      <c r="X39" s="518" t="str">
        <f t="shared" si="0"/>
        <v>0</v>
      </c>
      <c r="Y39" s="583"/>
    </row>
    <row r="40" spans="1:25" s="139" customFormat="1" ht="42" customHeight="1">
      <c r="A40" s="562" t="s">
        <v>205</v>
      </c>
      <c r="B40" s="772"/>
      <c r="C40" s="772"/>
      <c r="D40" s="772"/>
      <c r="E40" s="772"/>
      <c r="F40" s="813"/>
      <c r="G40" s="772"/>
      <c r="H40" s="264" t="s">
        <v>927</v>
      </c>
      <c r="I40" s="263" t="s">
        <v>220</v>
      </c>
      <c r="J40" s="685"/>
      <c r="K40" s="685"/>
      <c r="L40" s="758"/>
      <c r="M40" s="685"/>
      <c r="N40" s="758"/>
      <c r="O40" s="685"/>
      <c r="P40" s="294" t="s">
        <v>284</v>
      </c>
      <c r="Q40" s="294" t="s">
        <v>285</v>
      </c>
      <c r="R40" s="772"/>
      <c r="S40" s="771"/>
      <c r="T40" s="771"/>
      <c r="U40" s="763"/>
      <c r="V40" s="770"/>
      <c r="W40" s="552">
        <v>0</v>
      </c>
      <c r="X40" s="518" t="str">
        <f t="shared" si="0"/>
        <v>0</v>
      </c>
      <c r="Y40" s="583"/>
    </row>
    <row r="41" spans="1:25" s="145" customFormat="1" ht="42" customHeight="1">
      <c r="A41" s="558" t="s">
        <v>676</v>
      </c>
      <c r="B41" s="691" t="s">
        <v>677</v>
      </c>
      <c r="C41" s="691" t="s">
        <v>678</v>
      </c>
      <c r="D41" s="691" t="s">
        <v>679</v>
      </c>
      <c r="E41" s="691" t="s">
        <v>680</v>
      </c>
      <c r="F41" s="691" t="s">
        <v>928</v>
      </c>
      <c r="G41" s="691" t="s">
        <v>606</v>
      </c>
      <c r="H41" s="288" t="s">
        <v>681</v>
      </c>
      <c r="I41" s="288" t="s">
        <v>682</v>
      </c>
      <c r="J41" s="695" t="s">
        <v>265</v>
      </c>
      <c r="K41" s="678" t="s">
        <v>233</v>
      </c>
      <c r="L41" s="697" t="s">
        <v>218</v>
      </c>
      <c r="M41" s="678" t="s">
        <v>233</v>
      </c>
      <c r="N41" s="680" t="s">
        <v>233</v>
      </c>
      <c r="O41" s="792" t="s">
        <v>219</v>
      </c>
      <c r="P41" s="295" t="s">
        <v>929</v>
      </c>
      <c r="Q41" s="295" t="s">
        <v>930</v>
      </c>
      <c r="R41" s="288" t="s">
        <v>679</v>
      </c>
      <c r="S41" s="289">
        <v>43859</v>
      </c>
      <c r="T41" s="289">
        <v>43980</v>
      </c>
      <c r="U41" s="337" t="s">
        <v>726</v>
      </c>
      <c r="V41" s="527" t="s">
        <v>1219</v>
      </c>
      <c r="W41" s="553">
        <v>0.75</v>
      </c>
      <c r="X41" s="518" t="str">
        <f t="shared" si="0"/>
        <v>1</v>
      </c>
      <c r="Y41" s="584"/>
    </row>
    <row r="42" spans="1:25" s="145" customFormat="1" ht="42" customHeight="1">
      <c r="A42" s="558" t="s">
        <v>676</v>
      </c>
      <c r="B42" s="692"/>
      <c r="C42" s="692"/>
      <c r="D42" s="692"/>
      <c r="E42" s="692"/>
      <c r="F42" s="692"/>
      <c r="G42" s="692"/>
      <c r="H42" s="288" t="s">
        <v>683</v>
      </c>
      <c r="I42" s="288" t="s">
        <v>684</v>
      </c>
      <c r="J42" s="696"/>
      <c r="K42" s="679"/>
      <c r="L42" s="698"/>
      <c r="M42" s="679"/>
      <c r="N42" s="681"/>
      <c r="O42" s="793"/>
      <c r="P42" s="295" t="s">
        <v>1045</v>
      </c>
      <c r="Q42" s="295" t="s">
        <v>1046</v>
      </c>
      <c r="R42" s="288" t="s">
        <v>679</v>
      </c>
      <c r="S42" s="289">
        <v>43831</v>
      </c>
      <c r="T42" s="289">
        <v>44196</v>
      </c>
      <c r="U42" s="338" t="s">
        <v>1044</v>
      </c>
      <c r="V42" s="528" t="s">
        <v>1236</v>
      </c>
      <c r="W42" s="553">
        <v>0</v>
      </c>
      <c r="X42" s="518" t="str">
        <f t="shared" si="0"/>
        <v>0</v>
      </c>
      <c r="Y42" s="584"/>
    </row>
    <row r="43" spans="1:25" s="145" customFormat="1" ht="42" customHeight="1">
      <c r="A43" s="558" t="s">
        <v>676</v>
      </c>
      <c r="B43" s="691" t="s">
        <v>685</v>
      </c>
      <c r="C43" s="691" t="s">
        <v>678</v>
      </c>
      <c r="D43" s="691" t="s">
        <v>679</v>
      </c>
      <c r="E43" s="691" t="s">
        <v>686</v>
      </c>
      <c r="F43" s="691" t="s">
        <v>931</v>
      </c>
      <c r="G43" s="691" t="s">
        <v>221</v>
      </c>
      <c r="H43" s="272" t="s">
        <v>687</v>
      </c>
      <c r="I43" s="272" t="s">
        <v>727</v>
      </c>
      <c r="J43" s="695" t="s">
        <v>272</v>
      </c>
      <c r="K43" s="678" t="s">
        <v>233</v>
      </c>
      <c r="L43" s="693" t="s">
        <v>259</v>
      </c>
      <c r="M43" s="678" t="s">
        <v>233</v>
      </c>
      <c r="N43" s="682" t="s">
        <v>218</v>
      </c>
      <c r="O43" s="792" t="s">
        <v>260</v>
      </c>
      <c r="P43" s="295" t="s">
        <v>932</v>
      </c>
      <c r="Q43" s="295" t="s">
        <v>933</v>
      </c>
      <c r="R43" s="288" t="s">
        <v>679</v>
      </c>
      <c r="S43" s="289">
        <v>43892</v>
      </c>
      <c r="T43" s="289">
        <v>44196</v>
      </c>
      <c r="U43" s="339" t="s">
        <v>1047</v>
      </c>
      <c r="V43" s="721" t="s">
        <v>1237</v>
      </c>
      <c r="W43" s="553">
        <v>0</v>
      </c>
      <c r="X43" s="518" t="str">
        <f t="shared" si="0"/>
        <v>0</v>
      </c>
      <c r="Y43" s="584"/>
    </row>
    <row r="44" spans="1:25" s="145" customFormat="1" ht="42" customHeight="1">
      <c r="A44" s="558" t="s">
        <v>676</v>
      </c>
      <c r="B44" s="692"/>
      <c r="C44" s="692"/>
      <c r="D44" s="692"/>
      <c r="E44" s="692"/>
      <c r="F44" s="692"/>
      <c r="G44" s="692"/>
      <c r="H44" s="272" t="s">
        <v>688</v>
      </c>
      <c r="I44" s="272" t="s">
        <v>689</v>
      </c>
      <c r="J44" s="696"/>
      <c r="K44" s="679"/>
      <c r="L44" s="694"/>
      <c r="M44" s="679"/>
      <c r="N44" s="681"/>
      <c r="O44" s="793"/>
      <c r="P44" s="295" t="s">
        <v>1048</v>
      </c>
      <c r="Q44" s="295" t="s">
        <v>933</v>
      </c>
      <c r="R44" s="288" t="s">
        <v>679</v>
      </c>
      <c r="S44" s="289">
        <v>43892</v>
      </c>
      <c r="T44" s="289">
        <v>44196</v>
      </c>
      <c r="U44" s="339" t="s">
        <v>1047</v>
      </c>
      <c r="V44" s="722"/>
      <c r="W44" s="553">
        <v>0</v>
      </c>
      <c r="X44" s="518" t="str">
        <f t="shared" si="0"/>
        <v>0</v>
      </c>
      <c r="Y44" s="584"/>
    </row>
    <row r="45" spans="1:25" s="145" customFormat="1" ht="42" customHeight="1">
      <c r="A45" s="558" t="s">
        <v>676</v>
      </c>
      <c r="B45" s="692"/>
      <c r="C45" s="692"/>
      <c r="D45" s="692"/>
      <c r="E45" s="692"/>
      <c r="F45" s="692"/>
      <c r="G45" s="692"/>
      <c r="H45" s="288" t="s">
        <v>690</v>
      </c>
      <c r="I45" s="288" t="s">
        <v>691</v>
      </c>
      <c r="J45" s="696"/>
      <c r="K45" s="679"/>
      <c r="L45" s="694"/>
      <c r="M45" s="679"/>
      <c r="N45" s="681"/>
      <c r="O45" s="793"/>
      <c r="P45" s="296" t="s">
        <v>934</v>
      </c>
      <c r="Q45" s="295" t="s">
        <v>933</v>
      </c>
      <c r="R45" s="288" t="s">
        <v>679</v>
      </c>
      <c r="S45" s="289">
        <v>43892</v>
      </c>
      <c r="T45" s="289">
        <v>44196</v>
      </c>
      <c r="U45" s="337" t="s">
        <v>1047</v>
      </c>
      <c r="V45" s="723"/>
      <c r="W45" s="553">
        <v>0</v>
      </c>
      <c r="X45" s="518" t="str">
        <f t="shared" si="0"/>
        <v>0</v>
      </c>
      <c r="Y45" s="584"/>
    </row>
    <row r="46" spans="1:25" s="145" customFormat="1" ht="42" customHeight="1">
      <c r="A46" s="558" t="s">
        <v>676</v>
      </c>
      <c r="B46" s="691" t="s">
        <v>677</v>
      </c>
      <c r="C46" s="691" t="s">
        <v>678</v>
      </c>
      <c r="D46" s="691" t="s">
        <v>679</v>
      </c>
      <c r="E46" s="691" t="s">
        <v>692</v>
      </c>
      <c r="F46" s="691" t="s">
        <v>693</v>
      </c>
      <c r="G46" s="691" t="s">
        <v>857</v>
      </c>
      <c r="H46" s="272" t="s">
        <v>694</v>
      </c>
      <c r="I46" s="272" t="s">
        <v>695</v>
      </c>
      <c r="J46" s="695" t="s">
        <v>265</v>
      </c>
      <c r="K46" s="678" t="s">
        <v>233</v>
      </c>
      <c r="L46" s="697" t="s">
        <v>218</v>
      </c>
      <c r="M46" s="678" t="s">
        <v>233</v>
      </c>
      <c r="N46" s="680" t="s">
        <v>233</v>
      </c>
      <c r="O46" s="792" t="s">
        <v>260</v>
      </c>
      <c r="P46" s="295" t="s">
        <v>700</v>
      </c>
      <c r="Q46" s="295" t="s">
        <v>701</v>
      </c>
      <c r="R46" s="288" t="s">
        <v>679</v>
      </c>
      <c r="S46" s="289">
        <v>43871</v>
      </c>
      <c r="T46" s="289">
        <v>43921</v>
      </c>
      <c r="U46" s="337" t="s">
        <v>1049</v>
      </c>
      <c r="V46" s="830" t="s">
        <v>1220</v>
      </c>
      <c r="W46" s="553">
        <v>0</v>
      </c>
      <c r="X46" s="518" t="str">
        <f t="shared" si="0"/>
        <v>0</v>
      </c>
      <c r="Y46" s="584"/>
    </row>
    <row r="47" spans="1:25" s="145" customFormat="1" ht="42" customHeight="1">
      <c r="A47" s="558" t="s">
        <v>676</v>
      </c>
      <c r="B47" s="692"/>
      <c r="C47" s="692"/>
      <c r="D47" s="692"/>
      <c r="E47" s="692"/>
      <c r="F47" s="692"/>
      <c r="G47" s="692"/>
      <c r="H47" s="272" t="s">
        <v>696</v>
      </c>
      <c r="I47" s="272" t="s">
        <v>697</v>
      </c>
      <c r="J47" s="696"/>
      <c r="K47" s="679"/>
      <c r="L47" s="698"/>
      <c r="M47" s="679"/>
      <c r="N47" s="681"/>
      <c r="O47" s="793"/>
      <c r="P47" s="295" t="s">
        <v>702</v>
      </c>
      <c r="Q47" s="295" t="s">
        <v>1051</v>
      </c>
      <c r="R47" s="288" t="s">
        <v>679</v>
      </c>
      <c r="S47" s="289">
        <v>43871</v>
      </c>
      <c r="T47" s="289">
        <v>43921</v>
      </c>
      <c r="U47" s="337" t="s">
        <v>1050</v>
      </c>
      <c r="V47" s="831"/>
      <c r="W47" s="553">
        <v>0</v>
      </c>
      <c r="X47" s="518" t="str">
        <f t="shared" si="0"/>
        <v>0</v>
      </c>
      <c r="Y47" s="584"/>
    </row>
    <row r="48" spans="1:25" s="145" customFormat="1" ht="42" customHeight="1">
      <c r="A48" s="558" t="s">
        <v>676</v>
      </c>
      <c r="B48" s="692"/>
      <c r="C48" s="692"/>
      <c r="D48" s="692"/>
      <c r="E48" s="692"/>
      <c r="F48" s="692"/>
      <c r="G48" s="692"/>
      <c r="H48" s="271" t="s">
        <v>698</v>
      </c>
      <c r="I48" s="271" t="s">
        <v>699</v>
      </c>
      <c r="J48" s="696"/>
      <c r="K48" s="679"/>
      <c r="L48" s="698"/>
      <c r="M48" s="679"/>
      <c r="N48" s="681"/>
      <c r="O48" s="793"/>
      <c r="P48" s="296" t="s">
        <v>703</v>
      </c>
      <c r="Q48" s="296" t="s">
        <v>704</v>
      </c>
      <c r="R48" s="271" t="s">
        <v>679</v>
      </c>
      <c r="S48" s="297">
        <v>43982</v>
      </c>
      <c r="T48" s="297">
        <v>44043</v>
      </c>
      <c r="U48" s="337" t="s">
        <v>730</v>
      </c>
      <c r="V48" s="529" t="s">
        <v>1221</v>
      </c>
      <c r="W48" s="553">
        <v>0.33</v>
      </c>
      <c r="X48" s="518" t="str">
        <f t="shared" si="0"/>
        <v>1</v>
      </c>
      <c r="Y48" s="584"/>
    </row>
    <row r="49" spans="1:25" s="145" customFormat="1" ht="42" customHeight="1">
      <c r="A49" s="558" t="s">
        <v>676</v>
      </c>
      <c r="B49" s="691" t="s">
        <v>685</v>
      </c>
      <c r="C49" s="691" t="s">
        <v>678</v>
      </c>
      <c r="D49" s="691" t="s">
        <v>679</v>
      </c>
      <c r="E49" s="691" t="s">
        <v>705</v>
      </c>
      <c r="F49" s="691" t="s">
        <v>706</v>
      </c>
      <c r="G49" s="691" t="s">
        <v>214</v>
      </c>
      <c r="H49" s="288" t="s">
        <v>935</v>
      </c>
      <c r="I49" s="288" t="s">
        <v>708</v>
      </c>
      <c r="J49" s="695" t="s">
        <v>208</v>
      </c>
      <c r="K49" s="678" t="s">
        <v>242</v>
      </c>
      <c r="L49" s="697" t="s">
        <v>218</v>
      </c>
      <c r="M49" s="678" t="s">
        <v>211</v>
      </c>
      <c r="N49" s="682" t="s">
        <v>218</v>
      </c>
      <c r="O49" s="792" t="s">
        <v>244</v>
      </c>
      <c r="P49" s="295" t="s">
        <v>710</v>
      </c>
      <c r="Q49" s="295" t="s">
        <v>1052</v>
      </c>
      <c r="R49" s="288" t="s">
        <v>679</v>
      </c>
      <c r="S49" s="289">
        <v>43893</v>
      </c>
      <c r="T49" s="289">
        <v>44196</v>
      </c>
      <c r="U49" s="288" t="s">
        <v>1047</v>
      </c>
      <c r="V49" s="721" t="s">
        <v>1238</v>
      </c>
      <c r="W49" s="553">
        <v>0</v>
      </c>
      <c r="X49" s="518" t="str">
        <f t="shared" si="0"/>
        <v>0</v>
      </c>
      <c r="Y49" s="584"/>
    </row>
    <row r="50" spans="1:25" s="145" customFormat="1" ht="42" customHeight="1">
      <c r="A50" s="558" t="s">
        <v>676</v>
      </c>
      <c r="B50" s="692"/>
      <c r="C50" s="692"/>
      <c r="D50" s="692"/>
      <c r="E50" s="692"/>
      <c r="F50" s="692"/>
      <c r="G50" s="692"/>
      <c r="H50" s="288" t="s">
        <v>707</v>
      </c>
      <c r="I50" s="288" t="s">
        <v>709</v>
      </c>
      <c r="J50" s="696"/>
      <c r="K50" s="679"/>
      <c r="L50" s="698"/>
      <c r="M50" s="679"/>
      <c r="N50" s="681"/>
      <c r="O50" s="793"/>
      <c r="P50" s="295" t="s">
        <v>711</v>
      </c>
      <c r="Q50" s="295" t="s">
        <v>1052</v>
      </c>
      <c r="R50" s="288" t="s">
        <v>679</v>
      </c>
      <c r="S50" s="289">
        <v>43893</v>
      </c>
      <c r="T50" s="507">
        <v>43920</v>
      </c>
      <c r="U50" s="288" t="s">
        <v>1047</v>
      </c>
      <c r="V50" s="723"/>
      <c r="W50" s="553">
        <v>0</v>
      </c>
      <c r="X50" s="518" t="str">
        <f t="shared" si="0"/>
        <v>0</v>
      </c>
      <c r="Y50" s="584"/>
    </row>
    <row r="51" spans="1:25" s="188" customFormat="1" ht="42" customHeight="1">
      <c r="A51" s="559" t="s">
        <v>990</v>
      </c>
      <c r="B51" s="668" t="s">
        <v>537</v>
      </c>
      <c r="C51" s="668" t="s">
        <v>538</v>
      </c>
      <c r="D51" s="668" t="s">
        <v>539</v>
      </c>
      <c r="E51" s="668" t="s">
        <v>936</v>
      </c>
      <c r="F51" s="668" t="s">
        <v>937</v>
      </c>
      <c r="G51" s="668" t="s">
        <v>221</v>
      </c>
      <c r="H51" s="265" t="s">
        <v>540</v>
      </c>
      <c r="I51" s="265" t="s">
        <v>541</v>
      </c>
      <c r="J51" s="699" t="s">
        <v>272</v>
      </c>
      <c r="K51" s="708" t="s">
        <v>213</v>
      </c>
      <c r="L51" s="738" t="s">
        <v>218</v>
      </c>
      <c r="M51" s="708" t="s">
        <v>237</v>
      </c>
      <c r="N51" s="714" t="s">
        <v>210</v>
      </c>
      <c r="O51" s="712" t="s">
        <v>248</v>
      </c>
      <c r="P51" s="343" t="s">
        <v>544</v>
      </c>
      <c r="Q51" s="343" t="s">
        <v>875</v>
      </c>
      <c r="R51" s="265" t="s">
        <v>1075</v>
      </c>
      <c r="S51" s="328">
        <v>43831</v>
      </c>
      <c r="T51" s="328">
        <v>44196</v>
      </c>
      <c r="U51" s="265" t="s">
        <v>712</v>
      </c>
      <c r="V51" s="530" t="s">
        <v>1225</v>
      </c>
      <c r="W51" s="554">
        <v>1</v>
      </c>
      <c r="X51" s="518" t="str">
        <f t="shared" si="0"/>
        <v>1</v>
      </c>
      <c r="Y51" s="579"/>
    </row>
    <row r="52" spans="1:25" s="138" customFormat="1" ht="42" customHeight="1">
      <c r="A52" s="559" t="s">
        <v>990</v>
      </c>
      <c r="B52" s="669"/>
      <c r="C52" s="669"/>
      <c r="D52" s="669"/>
      <c r="E52" s="669"/>
      <c r="F52" s="669"/>
      <c r="G52" s="669"/>
      <c r="H52" s="265" t="s">
        <v>542</v>
      </c>
      <c r="I52" s="265" t="s">
        <v>543</v>
      </c>
      <c r="J52" s="700"/>
      <c r="K52" s="709"/>
      <c r="L52" s="739"/>
      <c r="M52" s="709"/>
      <c r="N52" s="709"/>
      <c r="O52" s="713"/>
      <c r="P52" s="343" t="s">
        <v>545</v>
      </c>
      <c r="Q52" s="343" t="s">
        <v>875</v>
      </c>
      <c r="R52" s="265" t="s">
        <v>1075</v>
      </c>
      <c r="S52" s="328">
        <v>43831</v>
      </c>
      <c r="T52" s="328">
        <v>44196</v>
      </c>
      <c r="U52" s="291" t="s">
        <v>876</v>
      </c>
      <c r="V52" s="530" t="s">
        <v>1226</v>
      </c>
      <c r="W52" s="554">
        <v>0.33</v>
      </c>
      <c r="X52" s="518" t="str">
        <f t="shared" si="0"/>
        <v>1</v>
      </c>
      <c r="Y52" s="579"/>
    </row>
    <row r="53" spans="1:25" s="138" customFormat="1" ht="42" customHeight="1">
      <c r="A53" s="265" t="s">
        <v>990</v>
      </c>
      <c r="B53" s="265" t="s">
        <v>546</v>
      </c>
      <c r="C53" s="265" t="s">
        <v>538</v>
      </c>
      <c r="D53" s="265" t="s">
        <v>539</v>
      </c>
      <c r="E53" s="265" t="s">
        <v>547</v>
      </c>
      <c r="F53" s="265" t="s">
        <v>548</v>
      </c>
      <c r="G53" s="265" t="s">
        <v>221</v>
      </c>
      <c r="H53" s="265" t="s">
        <v>549</v>
      </c>
      <c r="I53" s="265" t="s">
        <v>550</v>
      </c>
      <c r="J53" s="418" t="s">
        <v>265</v>
      </c>
      <c r="K53" s="418" t="s">
        <v>233</v>
      </c>
      <c r="L53" s="353" t="s">
        <v>218</v>
      </c>
      <c r="M53" s="418" t="s">
        <v>237</v>
      </c>
      <c r="N53" s="427" t="s">
        <v>210</v>
      </c>
      <c r="O53" s="418" t="s">
        <v>219</v>
      </c>
      <c r="P53" s="343" t="s">
        <v>1196</v>
      </c>
      <c r="Q53" s="343" t="s">
        <v>551</v>
      </c>
      <c r="R53" s="265" t="s">
        <v>1075</v>
      </c>
      <c r="S53" s="328">
        <v>43831</v>
      </c>
      <c r="T53" s="328">
        <v>44196</v>
      </c>
      <c r="U53" s="266" t="s">
        <v>713</v>
      </c>
      <c r="V53" s="531" t="s">
        <v>1227</v>
      </c>
      <c r="W53" s="554">
        <v>0.33</v>
      </c>
      <c r="X53" s="518" t="str">
        <f t="shared" si="0"/>
        <v>1</v>
      </c>
      <c r="Y53" s="579"/>
    </row>
    <row r="54" spans="1:25" s="138" customFormat="1" ht="42" customHeight="1">
      <c r="A54" s="265" t="s">
        <v>990</v>
      </c>
      <c r="B54" s="275" t="s">
        <v>546</v>
      </c>
      <c r="C54" s="275" t="s">
        <v>538</v>
      </c>
      <c r="D54" s="503" t="s">
        <v>539</v>
      </c>
      <c r="E54" s="503" t="s">
        <v>852</v>
      </c>
      <c r="F54" s="503" t="s">
        <v>877</v>
      </c>
      <c r="G54" s="265" t="s">
        <v>214</v>
      </c>
      <c r="H54" s="265" t="s">
        <v>853</v>
      </c>
      <c r="I54" s="265" t="s">
        <v>938</v>
      </c>
      <c r="J54" s="418" t="s">
        <v>265</v>
      </c>
      <c r="K54" s="418" t="s">
        <v>258</v>
      </c>
      <c r="L54" s="423" t="s">
        <v>259</v>
      </c>
      <c r="M54" s="418" t="s">
        <v>237</v>
      </c>
      <c r="N54" s="423" t="s">
        <v>259</v>
      </c>
      <c r="O54" s="418" t="s">
        <v>260</v>
      </c>
      <c r="P54" s="343" t="s">
        <v>854</v>
      </c>
      <c r="Q54" s="343" t="s">
        <v>855</v>
      </c>
      <c r="R54" s="265" t="s">
        <v>1075</v>
      </c>
      <c r="S54" s="328">
        <v>43831</v>
      </c>
      <c r="T54" s="328">
        <v>44196</v>
      </c>
      <c r="U54" s="266" t="s">
        <v>856</v>
      </c>
      <c r="V54" s="532" t="s">
        <v>1228</v>
      </c>
      <c r="W54" s="554">
        <v>0.33</v>
      </c>
      <c r="X54" s="518" t="str">
        <f t="shared" si="0"/>
        <v>1</v>
      </c>
      <c r="Y54" s="579"/>
    </row>
    <row r="55" spans="1:25" s="236" customFormat="1" ht="42" customHeight="1">
      <c r="A55" s="561" t="s">
        <v>462</v>
      </c>
      <c r="B55" s="688" t="s">
        <v>463</v>
      </c>
      <c r="C55" s="688" t="s">
        <v>446</v>
      </c>
      <c r="D55" s="688" t="s">
        <v>447</v>
      </c>
      <c r="E55" s="688" t="s">
        <v>464</v>
      </c>
      <c r="F55" s="688" t="s">
        <v>465</v>
      </c>
      <c r="G55" s="688" t="s">
        <v>221</v>
      </c>
      <c r="H55" s="274" t="s">
        <v>466</v>
      </c>
      <c r="I55" s="274" t="s">
        <v>467</v>
      </c>
      <c r="J55" s="706" t="s">
        <v>272</v>
      </c>
      <c r="K55" s="706" t="s">
        <v>209</v>
      </c>
      <c r="L55" s="702" t="s">
        <v>218</v>
      </c>
      <c r="M55" s="699" t="s">
        <v>233</v>
      </c>
      <c r="N55" s="702" t="s">
        <v>218</v>
      </c>
      <c r="O55" s="706" t="s">
        <v>219</v>
      </c>
      <c r="P55" s="345" t="s">
        <v>470</v>
      </c>
      <c r="Q55" s="345" t="s">
        <v>471</v>
      </c>
      <c r="R55" s="274" t="s">
        <v>455</v>
      </c>
      <c r="S55" s="330">
        <v>43862</v>
      </c>
      <c r="T55" s="330">
        <v>44012</v>
      </c>
      <c r="U55" s="274" t="s">
        <v>731</v>
      </c>
      <c r="V55" s="533" t="s">
        <v>1229</v>
      </c>
      <c r="W55" s="553">
        <v>0</v>
      </c>
      <c r="X55" s="518" t="str">
        <f t="shared" si="0"/>
        <v>0</v>
      </c>
      <c r="Y55" s="584"/>
    </row>
    <row r="56" spans="1:25" s="236" customFormat="1" ht="42" customHeight="1">
      <c r="A56" s="561" t="s">
        <v>462</v>
      </c>
      <c r="B56" s="690"/>
      <c r="C56" s="690"/>
      <c r="D56" s="690"/>
      <c r="E56" s="690"/>
      <c r="F56" s="690"/>
      <c r="G56" s="690"/>
      <c r="H56" s="274" t="s">
        <v>468</v>
      </c>
      <c r="I56" s="274" t="s">
        <v>469</v>
      </c>
      <c r="J56" s="707"/>
      <c r="K56" s="707"/>
      <c r="L56" s="703"/>
      <c r="M56" s="811"/>
      <c r="N56" s="703"/>
      <c r="O56" s="707"/>
      <c r="P56" s="345" t="s">
        <v>472</v>
      </c>
      <c r="Q56" s="345" t="s">
        <v>1173</v>
      </c>
      <c r="R56" s="274" t="s">
        <v>455</v>
      </c>
      <c r="S56" s="330">
        <v>43862</v>
      </c>
      <c r="T56" s="330">
        <v>44196</v>
      </c>
      <c r="U56" s="274" t="s">
        <v>939</v>
      </c>
      <c r="V56" s="533" t="s">
        <v>1230</v>
      </c>
      <c r="W56" s="553">
        <v>0.16600000000000001</v>
      </c>
      <c r="X56" s="518" t="str">
        <f t="shared" si="0"/>
        <v>1</v>
      </c>
      <c r="Y56" s="584"/>
    </row>
    <row r="57" spans="1:25" s="236" customFormat="1" ht="42" customHeight="1">
      <c r="A57" s="561" t="str">
        <f>A55</f>
        <v>8. Servicio al Ciudadano</v>
      </c>
      <c r="B57" s="688" t="str">
        <f t="shared" ref="B57:D57" si="1">B55</f>
        <v>Gestión del Servicio al Ciudadano</v>
      </c>
      <c r="C57" s="688" t="str">
        <f t="shared" si="1"/>
        <v>Dirección de Gestión Corporativa y CID</v>
      </c>
      <c r="D57" s="688" t="str">
        <f t="shared" si="1"/>
        <v>Director(a) de Gestión Corporativa y CID</v>
      </c>
      <c r="E57" s="688" t="s">
        <v>473</v>
      </c>
      <c r="F57" s="688" t="s">
        <v>474</v>
      </c>
      <c r="G57" s="688" t="s">
        <v>214</v>
      </c>
      <c r="H57" s="274" t="s">
        <v>475</v>
      </c>
      <c r="I57" s="274" t="s">
        <v>476</v>
      </c>
      <c r="J57" s="699" t="s">
        <v>232</v>
      </c>
      <c r="K57" s="699" t="s">
        <v>242</v>
      </c>
      <c r="L57" s="735" t="s">
        <v>259</v>
      </c>
      <c r="M57" s="706" t="s">
        <v>233</v>
      </c>
      <c r="N57" s="738" t="s">
        <v>218</v>
      </c>
      <c r="O57" s="706" t="s">
        <v>260</v>
      </c>
      <c r="P57" s="345" t="s">
        <v>479</v>
      </c>
      <c r="Q57" s="345" t="s">
        <v>480</v>
      </c>
      <c r="R57" s="274" t="s">
        <v>455</v>
      </c>
      <c r="S57" s="330">
        <v>43952</v>
      </c>
      <c r="T57" s="330">
        <v>44196</v>
      </c>
      <c r="U57" s="274" t="s">
        <v>729</v>
      </c>
      <c r="V57" s="534" t="s">
        <v>1172</v>
      </c>
      <c r="W57" s="553">
        <v>0</v>
      </c>
      <c r="X57" s="518" t="str">
        <f t="shared" si="0"/>
        <v>0</v>
      </c>
      <c r="Y57" s="584"/>
    </row>
    <row r="58" spans="1:25" s="145" customFormat="1" ht="42" customHeight="1">
      <c r="A58" s="561" t="str">
        <f>A56</f>
        <v>8. Servicio al Ciudadano</v>
      </c>
      <c r="B58" s="689"/>
      <c r="C58" s="689"/>
      <c r="D58" s="689"/>
      <c r="E58" s="689"/>
      <c r="F58" s="689"/>
      <c r="G58" s="689"/>
      <c r="H58" s="268" t="s">
        <v>477</v>
      </c>
      <c r="I58" s="268" t="s">
        <v>478</v>
      </c>
      <c r="J58" s="700"/>
      <c r="K58" s="700"/>
      <c r="L58" s="736"/>
      <c r="M58" s="716"/>
      <c r="N58" s="739"/>
      <c r="O58" s="716"/>
      <c r="P58" s="347" t="s">
        <v>479</v>
      </c>
      <c r="Q58" s="347" t="s">
        <v>480</v>
      </c>
      <c r="R58" s="268" t="s">
        <v>455</v>
      </c>
      <c r="S58" s="331">
        <v>43952</v>
      </c>
      <c r="T58" s="331">
        <v>44196</v>
      </c>
      <c r="U58" s="274" t="s">
        <v>729</v>
      </c>
      <c r="V58" s="535" t="s">
        <v>1172</v>
      </c>
      <c r="W58" s="553">
        <v>0</v>
      </c>
      <c r="X58" s="518" t="str">
        <f t="shared" si="0"/>
        <v>0</v>
      </c>
      <c r="Y58" s="584"/>
    </row>
    <row r="59" spans="1:25" ht="42" customHeight="1">
      <c r="A59" s="563" t="s">
        <v>569</v>
      </c>
      <c r="B59" s="704" t="s">
        <v>560</v>
      </c>
      <c r="C59" s="704" t="s">
        <v>561</v>
      </c>
      <c r="D59" s="704" t="s">
        <v>562</v>
      </c>
      <c r="E59" s="704" t="s">
        <v>563</v>
      </c>
      <c r="F59" s="704" t="s">
        <v>564</v>
      </c>
      <c r="G59" s="704" t="s">
        <v>221</v>
      </c>
      <c r="H59" s="298" t="s">
        <v>565</v>
      </c>
      <c r="I59" s="298" t="s">
        <v>566</v>
      </c>
      <c r="J59" s="683" t="s">
        <v>232</v>
      </c>
      <c r="K59" s="683" t="s">
        <v>213</v>
      </c>
      <c r="L59" s="664" t="s">
        <v>233</v>
      </c>
      <c r="M59" s="683" t="s">
        <v>233</v>
      </c>
      <c r="N59" s="664" t="s">
        <v>233</v>
      </c>
      <c r="O59" s="683" t="s">
        <v>212</v>
      </c>
      <c r="P59" s="299" t="s">
        <v>940</v>
      </c>
      <c r="Q59" s="299" t="s">
        <v>571</v>
      </c>
      <c r="R59" s="298" t="s">
        <v>573</v>
      </c>
      <c r="S59" s="300">
        <v>43891</v>
      </c>
      <c r="T59" s="300">
        <v>43982</v>
      </c>
      <c r="U59" s="298" t="s">
        <v>732</v>
      </c>
      <c r="V59" s="536" t="s">
        <v>1239</v>
      </c>
      <c r="W59" s="549">
        <v>0.33</v>
      </c>
      <c r="X59" s="518" t="str">
        <f t="shared" si="0"/>
        <v>1</v>
      </c>
      <c r="Y59" s="580"/>
    </row>
    <row r="60" spans="1:25" ht="42" customHeight="1">
      <c r="A60" s="563" t="s">
        <v>569</v>
      </c>
      <c r="B60" s="705"/>
      <c r="C60" s="705"/>
      <c r="D60" s="705"/>
      <c r="E60" s="705"/>
      <c r="F60" s="705"/>
      <c r="G60" s="705"/>
      <c r="H60" s="388" t="s">
        <v>567</v>
      </c>
      <c r="I60" s="388" t="s">
        <v>568</v>
      </c>
      <c r="J60" s="701"/>
      <c r="K60" s="701"/>
      <c r="L60" s="733"/>
      <c r="M60" s="701"/>
      <c r="N60" s="734"/>
      <c r="O60" s="701"/>
      <c r="P60" s="299" t="s">
        <v>570</v>
      </c>
      <c r="Q60" s="299" t="s">
        <v>572</v>
      </c>
      <c r="R60" s="298" t="s">
        <v>573</v>
      </c>
      <c r="S60" s="300">
        <v>43862</v>
      </c>
      <c r="T60" s="300">
        <v>44165</v>
      </c>
      <c r="U60" s="298" t="s">
        <v>733</v>
      </c>
      <c r="V60" s="537" t="s">
        <v>1240</v>
      </c>
      <c r="W60" s="549">
        <v>0.33</v>
      </c>
      <c r="X60" s="518" t="str">
        <f t="shared" si="0"/>
        <v>1</v>
      </c>
      <c r="Y60" s="580"/>
    </row>
    <row r="61" spans="1:25" s="207" customFormat="1" ht="42" customHeight="1">
      <c r="A61" s="515" t="s">
        <v>569</v>
      </c>
      <c r="B61" s="253" t="s">
        <v>574</v>
      </c>
      <c r="C61" s="253" t="s">
        <v>561</v>
      </c>
      <c r="D61" s="253" t="s">
        <v>562</v>
      </c>
      <c r="E61" s="253" t="s">
        <v>575</v>
      </c>
      <c r="F61" s="253" t="s">
        <v>576</v>
      </c>
      <c r="G61" s="261" t="s">
        <v>214</v>
      </c>
      <c r="H61" s="298" t="s">
        <v>577</v>
      </c>
      <c r="I61" s="298" t="s">
        <v>578</v>
      </c>
      <c r="J61" s="418" t="s">
        <v>232</v>
      </c>
      <c r="K61" s="418" t="s">
        <v>258</v>
      </c>
      <c r="L61" s="428" t="s">
        <v>259</v>
      </c>
      <c r="M61" s="418" t="s">
        <v>211</v>
      </c>
      <c r="N61" s="428" t="s">
        <v>259</v>
      </c>
      <c r="O61" s="418" t="s">
        <v>260</v>
      </c>
      <c r="P61" s="299" t="s">
        <v>579</v>
      </c>
      <c r="Q61" s="299" t="s">
        <v>580</v>
      </c>
      <c r="R61" s="298" t="s">
        <v>573</v>
      </c>
      <c r="S61" s="300">
        <v>43891</v>
      </c>
      <c r="T61" s="300">
        <v>44012</v>
      </c>
      <c r="U61" s="298" t="s">
        <v>734</v>
      </c>
      <c r="V61" s="538" t="s">
        <v>1241</v>
      </c>
      <c r="W61" s="549">
        <v>0.33</v>
      </c>
      <c r="X61" s="518" t="str">
        <f t="shared" si="0"/>
        <v>1</v>
      </c>
      <c r="Y61" s="580"/>
    </row>
    <row r="62" spans="1:25" s="144" customFormat="1" ht="42" customHeight="1">
      <c r="A62" s="564" t="s">
        <v>991</v>
      </c>
      <c r="B62" s="729" t="s">
        <v>602</v>
      </c>
      <c r="C62" s="729" t="s">
        <v>603</v>
      </c>
      <c r="D62" s="729" t="s">
        <v>604</v>
      </c>
      <c r="E62" s="729" t="s">
        <v>605</v>
      </c>
      <c r="F62" s="729" t="s">
        <v>941</v>
      </c>
      <c r="G62" s="729" t="s">
        <v>606</v>
      </c>
      <c r="H62" s="269" t="s">
        <v>613</v>
      </c>
      <c r="I62" s="269" t="s">
        <v>942</v>
      </c>
      <c r="J62" s="836" t="s">
        <v>265</v>
      </c>
      <c r="K62" s="708" t="s">
        <v>233</v>
      </c>
      <c r="L62" s="738" t="s">
        <v>218</v>
      </c>
      <c r="M62" s="708" t="s">
        <v>233</v>
      </c>
      <c r="N62" s="737" t="s">
        <v>233</v>
      </c>
      <c r="O62" s="712" t="s">
        <v>219</v>
      </c>
      <c r="P62" s="348" t="s">
        <v>943</v>
      </c>
      <c r="Q62" s="348" t="s">
        <v>631</v>
      </c>
      <c r="R62" s="269" t="s">
        <v>632</v>
      </c>
      <c r="S62" s="332">
        <v>43831</v>
      </c>
      <c r="T62" s="332">
        <v>44196</v>
      </c>
      <c r="U62" s="730" t="s">
        <v>636</v>
      </c>
      <c r="V62" s="711" t="s">
        <v>1250</v>
      </c>
      <c r="W62" s="555">
        <v>0.33</v>
      </c>
      <c r="X62" s="518" t="str">
        <f t="shared" si="0"/>
        <v>1</v>
      </c>
      <c r="Y62" s="585"/>
    </row>
    <row r="63" spans="1:25" s="144" customFormat="1" ht="42" customHeight="1">
      <c r="A63" s="564" t="s">
        <v>991</v>
      </c>
      <c r="B63" s="730"/>
      <c r="C63" s="730"/>
      <c r="D63" s="730"/>
      <c r="E63" s="730"/>
      <c r="F63" s="730"/>
      <c r="G63" s="730"/>
      <c r="H63" s="276" t="s">
        <v>944</v>
      </c>
      <c r="I63" s="276" t="s">
        <v>621</v>
      </c>
      <c r="J63" s="837"/>
      <c r="K63" s="709"/>
      <c r="L63" s="700"/>
      <c r="M63" s="709"/>
      <c r="N63" s="709"/>
      <c r="O63" s="713"/>
      <c r="P63" s="349" t="s">
        <v>945</v>
      </c>
      <c r="Q63" s="349" t="s">
        <v>631</v>
      </c>
      <c r="R63" s="276" t="s">
        <v>632</v>
      </c>
      <c r="S63" s="333">
        <v>43831</v>
      </c>
      <c r="T63" s="333">
        <v>44196</v>
      </c>
      <c r="U63" s="730"/>
      <c r="V63" s="711"/>
      <c r="W63" s="555">
        <v>0.33</v>
      </c>
      <c r="X63" s="518" t="str">
        <f t="shared" si="0"/>
        <v>1</v>
      </c>
      <c r="Y63" s="585"/>
    </row>
    <row r="64" spans="1:25" s="144" customFormat="1" ht="42" customHeight="1">
      <c r="A64" s="564" t="s">
        <v>991</v>
      </c>
      <c r="B64" s="730"/>
      <c r="C64" s="730"/>
      <c r="D64" s="730"/>
      <c r="E64" s="730"/>
      <c r="F64" s="730"/>
      <c r="G64" s="730"/>
      <c r="H64" s="276" t="s">
        <v>946</v>
      </c>
      <c r="I64" s="276" t="s">
        <v>947</v>
      </c>
      <c r="J64" s="837"/>
      <c r="K64" s="709"/>
      <c r="L64" s="700"/>
      <c r="M64" s="709"/>
      <c r="N64" s="709"/>
      <c r="O64" s="713"/>
      <c r="P64" s="349" t="s">
        <v>943</v>
      </c>
      <c r="Q64" s="349" t="s">
        <v>631</v>
      </c>
      <c r="R64" s="276" t="s">
        <v>632</v>
      </c>
      <c r="S64" s="333">
        <v>43831</v>
      </c>
      <c r="T64" s="333">
        <v>44196</v>
      </c>
      <c r="U64" s="730"/>
      <c r="V64" s="711"/>
      <c r="W64" s="555">
        <v>0.33</v>
      </c>
      <c r="X64" s="518" t="str">
        <f t="shared" si="0"/>
        <v>1</v>
      </c>
      <c r="Y64" s="585"/>
    </row>
    <row r="65" spans="1:25" s="144" customFormat="1" ht="42" customHeight="1">
      <c r="A65" s="564" t="s">
        <v>991</v>
      </c>
      <c r="B65" s="731"/>
      <c r="C65" s="731"/>
      <c r="D65" s="731"/>
      <c r="E65" s="731"/>
      <c r="F65" s="731"/>
      <c r="G65" s="731"/>
      <c r="H65" s="276" t="s">
        <v>948</v>
      </c>
      <c r="I65" s="276" t="s">
        <v>949</v>
      </c>
      <c r="J65" s="838"/>
      <c r="K65" s="715"/>
      <c r="L65" s="811"/>
      <c r="M65" s="715"/>
      <c r="N65" s="715"/>
      <c r="O65" s="717"/>
      <c r="P65" s="349" t="s">
        <v>943</v>
      </c>
      <c r="Q65" s="349" t="s">
        <v>631</v>
      </c>
      <c r="R65" s="276" t="s">
        <v>632</v>
      </c>
      <c r="S65" s="333">
        <v>43831</v>
      </c>
      <c r="T65" s="333">
        <v>44196</v>
      </c>
      <c r="U65" s="731"/>
      <c r="V65" s="732"/>
      <c r="W65" s="555">
        <v>0.33</v>
      </c>
      <c r="X65" s="518" t="str">
        <f t="shared" si="0"/>
        <v>1</v>
      </c>
      <c r="Y65" s="585"/>
    </row>
    <row r="66" spans="1:25" s="208" customFormat="1" ht="42" customHeight="1">
      <c r="A66" s="564" t="s">
        <v>991</v>
      </c>
      <c r="B66" s="729" t="s">
        <v>607</v>
      </c>
      <c r="C66" s="729" t="s">
        <v>603</v>
      </c>
      <c r="D66" s="729" t="s">
        <v>604</v>
      </c>
      <c r="E66" s="729" t="s">
        <v>608</v>
      </c>
      <c r="F66" s="729" t="s">
        <v>609</v>
      </c>
      <c r="G66" s="729" t="s">
        <v>606</v>
      </c>
      <c r="H66" s="276" t="s">
        <v>614</v>
      </c>
      <c r="I66" s="276" t="s">
        <v>950</v>
      </c>
      <c r="J66" s="790" t="s">
        <v>272</v>
      </c>
      <c r="K66" s="708" t="s">
        <v>213</v>
      </c>
      <c r="L66" s="738" t="s">
        <v>218</v>
      </c>
      <c r="M66" s="708" t="s">
        <v>233</v>
      </c>
      <c r="N66" s="714" t="s">
        <v>210</v>
      </c>
      <c r="O66" s="712" t="s">
        <v>219</v>
      </c>
      <c r="P66" s="727" t="s">
        <v>951</v>
      </c>
      <c r="Q66" s="727" t="s">
        <v>633</v>
      </c>
      <c r="R66" s="729" t="s">
        <v>635</v>
      </c>
      <c r="S66" s="724">
        <v>43831</v>
      </c>
      <c r="T66" s="724">
        <v>44196</v>
      </c>
      <c r="U66" s="730" t="s">
        <v>637</v>
      </c>
      <c r="V66" s="710" t="s">
        <v>1251</v>
      </c>
      <c r="W66" s="849">
        <v>0.33</v>
      </c>
      <c r="X66" s="855" t="str">
        <f t="shared" si="0"/>
        <v>1</v>
      </c>
      <c r="Y66" s="847"/>
    </row>
    <row r="67" spans="1:25" s="208" customFormat="1" ht="42" customHeight="1">
      <c r="A67" s="564" t="s">
        <v>991</v>
      </c>
      <c r="B67" s="730"/>
      <c r="C67" s="730"/>
      <c r="D67" s="730"/>
      <c r="E67" s="730"/>
      <c r="F67" s="730"/>
      <c r="G67" s="730"/>
      <c r="H67" s="276" t="s">
        <v>615</v>
      </c>
      <c r="I67" s="276" t="s">
        <v>622</v>
      </c>
      <c r="J67" s="790"/>
      <c r="K67" s="709"/>
      <c r="L67" s="700"/>
      <c r="M67" s="709"/>
      <c r="N67" s="709"/>
      <c r="O67" s="713"/>
      <c r="P67" s="728"/>
      <c r="Q67" s="728"/>
      <c r="R67" s="730"/>
      <c r="S67" s="725"/>
      <c r="T67" s="725"/>
      <c r="U67" s="730"/>
      <c r="V67" s="711"/>
      <c r="W67" s="850"/>
      <c r="X67" s="855"/>
      <c r="Y67" s="847"/>
    </row>
    <row r="68" spans="1:25" s="208" customFormat="1" ht="42" customHeight="1">
      <c r="A68" s="564" t="s">
        <v>991</v>
      </c>
      <c r="B68" s="730"/>
      <c r="C68" s="730"/>
      <c r="D68" s="730"/>
      <c r="E68" s="730"/>
      <c r="F68" s="730"/>
      <c r="G68" s="730"/>
      <c r="H68" s="276" t="s">
        <v>616</v>
      </c>
      <c r="I68" s="276" t="s">
        <v>622</v>
      </c>
      <c r="J68" s="790"/>
      <c r="K68" s="709"/>
      <c r="L68" s="700"/>
      <c r="M68" s="709"/>
      <c r="N68" s="709"/>
      <c r="O68" s="713"/>
      <c r="P68" s="728"/>
      <c r="Q68" s="728"/>
      <c r="R68" s="730"/>
      <c r="S68" s="725"/>
      <c r="T68" s="725"/>
      <c r="U68" s="730"/>
      <c r="V68" s="711"/>
      <c r="W68" s="850"/>
      <c r="X68" s="855"/>
      <c r="Y68" s="847"/>
    </row>
    <row r="69" spans="1:25" s="208" customFormat="1" ht="42" customHeight="1">
      <c r="A69" s="564" t="s">
        <v>991</v>
      </c>
      <c r="B69" s="731"/>
      <c r="C69" s="731"/>
      <c r="D69" s="731"/>
      <c r="E69" s="731"/>
      <c r="F69" s="731"/>
      <c r="G69" s="731"/>
      <c r="H69" s="276" t="s">
        <v>617</v>
      </c>
      <c r="I69" s="276" t="s">
        <v>952</v>
      </c>
      <c r="J69" s="790"/>
      <c r="K69" s="715"/>
      <c r="L69" s="811"/>
      <c r="M69" s="715"/>
      <c r="N69" s="715"/>
      <c r="O69" s="717"/>
      <c r="P69" s="809"/>
      <c r="Q69" s="809"/>
      <c r="R69" s="731"/>
      <c r="S69" s="808"/>
      <c r="T69" s="808"/>
      <c r="U69" s="731"/>
      <c r="V69" s="711"/>
      <c r="W69" s="851"/>
      <c r="X69" s="855"/>
      <c r="Y69" s="847"/>
    </row>
    <row r="70" spans="1:25" s="208" customFormat="1" ht="42" customHeight="1">
      <c r="A70" s="564" t="s">
        <v>991</v>
      </c>
      <c r="B70" s="729" t="s">
        <v>610</v>
      </c>
      <c r="C70" s="729" t="s">
        <v>603</v>
      </c>
      <c r="D70" s="729" t="s">
        <v>604</v>
      </c>
      <c r="E70" s="729" t="s">
        <v>953</v>
      </c>
      <c r="F70" s="729" t="s">
        <v>954</v>
      </c>
      <c r="G70" s="729" t="s">
        <v>606</v>
      </c>
      <c r="H70" s="276" t="s">
        <v>955</v>
      </c>
      <c r="I70" s="276" t="s">
        <v>623</v>
      </c>
      <c r="J70" s="790" t="s">
        <v>265</v>
      </c>
      <c r="K70" s="708" t="s">
        <v>233</v>
      </c>
      <c r="L70" s="738" t="s">
        <v>218</v>
      </c>
      <c r="M70" s="708" t="s">
        <v>233</v>
      </c>
      <c r="N70" s="737" t="s">
        <v>233</v>
      </c>
      <c r="O70" s="712" t="s">
        <v>219</v>
      </c>
      <c r="P70" s="727" t="s">
        <v>956</v>
      </c>
      <c r="Q70" s="727" t="s">
        <v>634</v>
      </c>
      <c r="R70" s="729" t="s">
        <v>632</v>
      </c>
      <c r="S70" s="724">
        <v>43831</v>
      </c>
      <c r="T70" s="724">
        <v>44196</v>
      </c>
      <c r="U70" s="730" t="s">
        <v>638</v>
      </c>
      <c r="V70" s="726" t="s">
        <v>1252</v>
      </c>
      <c r="W70" s="849">
        <v>0.2</v>
      </c>
      <c r="X70" s="855" t="str">
        <f t="shared" si="0"/>
        <v>1</v>
      </c>
      <c r="Y70" s="847"/>
    </row>
    <row r="71" spans="1:25" s="208" customFormat="1" ht="42" customHeight="1">
      <c r="A71" s="564" t="s">
        <v>991</v>
      </c>
      <c r="B71" s="730"/>
      <c r="C71" s="730"/>
      <c r="D71" s="730"/>
      <c r="E71" s="730"/>
      <c r="F71" s="730"/>
      <c r="G71" s="730"/>
      <c r="H71" s="276" t="s">
        <v>618</v>
      </c>
      <c r="I71" s="276" t="s">
        <v>624</v>
      </c>
      <c r="J71" s="790"/>
      <c r="K71" s="709"/>
      <c r="L71" s="700"/>
      <c r="M71" s="709"/>
      <c r="N71" s="709"/>
      <c r="O71" s="713"/>
      <c r="P71" s="728"/>
      <c r="Q71" s="728"/>
      <c r="R71" s="730"/>
      <c r="S71" s="725"/>
      <c r="T71" s="725"/>
      <c r="U71" s="730"/>
      <c r="V71" s="726"/>
      <c r="W71" s="850"/>
      <c r="X71" s="855"/>
      <c r="Y71" s="847"/>
    </row>
    <row r="72" spans="1:25" s="208" customFormat="1" ht="42" customHeight="1">
      <c r="A72" s="564" t="s">
        <v>991</v>
      </c>
      <c r="B72" s="730"/>
      <c r="C72" s="730"/>
      <c r="D72" s="730"/>
      <c r="E72" s="730"/>
      <c r="F72" s="730"/>
      <c r="G72" s="730"/>
      <c r="H72" s="270" t="s">
        <v>619</v>
      </c>
      <c r="I72" s="270" t="s">
        <v>957</v>
      </c>
      <c r="J72" s="790"/>
      <c r="K72" s="709"/>
      <c r="L72" s="700"/>
      <c r="M72" s="709"/>
      <c r="N72" s="709"/>
      <c r="O72" s="713"/>
      <c r="P72" s="728"/>
      <c r="Q72" s="728"/>
      <c r="R72" s="730"/>
      <c r="S72" s="725"/>
      <c r="T72" s="725"/>
      <c r="U72" s="730"/>
      <c r="V72" s="726"/>
      <c r="W72" s="851"/>
      <c r="X72" s="855"/>
      <c r="Y72" s="847"/>
    </row>
    <row r="73" spans="1:25" s="144" customFormat="1" ht="42" customHeight="1">
      <c r="A73" s="564" t="s">
        <v>991</v>
      </c>
      <c r="B73" s="729" t="s">
        <v>611</v>
      </c>
      <c r="C73" s="729" t="s">
        <v>603</v>
      </c>
      <c r="D73" s="729" t="s">
        <v>604</v>
      </c>
      <c r="E73" s="729" t="s">
        <v>612</v>
      </c>
      <c r="F73" s="729" t="s">
        <v>958</v>
      </c>
      <c r="G73" s="729" t="s">
        <v>214</v>
      </c>
      <c r="H73" s="276" t="s">
        <v>959</v>
      </c>
      <c r="I73" s="276" t="s">
        <v>625</v>
      </c>
      <c r="J73" s="790" t="s">
        <v>216</v>
      </c>
      <c r="K73" s="834" t="s">
        <v>242</v>
      </c>
      <c r="L73" s="738" t="s">
        <v>218</v>
      </c>
      <c r="M73" s="699" t="s">
        <v>233</v>
      </c>
      <c r="N73" s="738" t="s">
        <v>218</v>
      </c>
      <c r="O73" s="712" t="s">
        <v>219</v>
      </c>
      <c r="P73" s="349" t="s">
        <v>627</v>
      </c>
      <c r="Q73" s="349" t="s">
        <v>960</v>
      </c>
      <c r="R73" s="276" t="s">
        <v>628</v>
      </c>
      <c r="S73" s="333">
        <v>43831</v>
      </c>
      <c r="T73" s="333">
        <v>44196</v>
      </c>
      <c r="U73" s="729" t="s">
        <v>639</v>
      </c>
      <c r="V73" s="710" t="s">
        <v>1253</v>
      </c>
      <c r="W73" s="555">
        <v>0.33</v>
      </c>
      <c r="X73" s="518" t="str">
        <f t="shared" ref="X73:X100" si="2">IF(W73&gt;0,"1","0")</f>
        <v>1</v>
      </c>
      <c r="Y73" s="585"/>
    </row>
    <row r="74" spans="1:25" s="144" customFormat="1" ht="42" customHeight="1">
      <c r="A74" s="564" t="s">
        <v>991</v>
      </c>
      <c r="B74" s="730"/>
      <c r="C74" s="730"/>
      <c r="D74" s="730"/>
      <c r="E74" s="730"/>
      <c r="F74" s="730"/>
      <c r="G74" s="730"/>
      <c r="H74" s="276" t="s">
        <v>620</v>
      </c>
      <c r="I74" s="276" t="s">
        <v>626</v>
      </c>
      <c r="J74" s="790"/>
      <c r="K74" s="835"/>
      <c r="L74" s="700"/>
      <c r="M74" s="700"/>
      <c r="N74" s="700"/>
      <c r="O74" s="713"/>
      <c r="P74" s="349" t="s">
        <v>627</v>
      </c>
      <c r="Q74" s="349" t="s">
        <v>960</v>
      </c>
      <c r="R74" s="276" t="s">
        <v>628</v>
      </c>
      <c r="S74" s="333">
        <v>43831</v>
      </c>
      <c r="T74" s="333">
        <v>44196</v>
      </c>
      <c r="U74" s="730"/>
      <c r="V74" s="711"/>
      <c r="W74" s="555">
        <v>0.33</v>
      </c>
      <c r="X74" s="518" t="str">
        <f t="shared" si="2"/>
        <v>1</v>
      </c>
      <c r="Y74" s="585"/>
    </row>
    <row r="75" spans="1:25" s="144" customFormat="1" ht="42" customHeight="1">
      <c r="A75" s="564" t="s">
        <v>991</v>
      </c>
      <c r="B75" s="730"/>
      <c r="C75" s="730"/>
      <c r="D75" s="730"/>
      <c r="E75" s="730"/>
      <c r="F75" s="730"/>
      <c r="G75" s="730"/>
      <c r="H75" s="270" t="s">
        <v>961</v>
      </c>
      <c r="I75" s="270" t="s">
        <v>962</v>
      </c>
      <c r="J75" s="790"/>
      <c r="K75" s="835"/>
      <c r="L75" s="700"/>
      <c r="M75" s="700"/>
      <c r="N75" s="700"/>
      <c r="O75" s="713"/>
      <c r="P75" s="350" t="s">
        <v>629</v>
      </c>
      <c r="Q75" s="350" t="s">
        <v>630</v>
      </c>
      <c r="R75" s="270" t="s">
        <v>628</v>
      </c>
      <c r="S75" s="334">
        <v>43831</v>
      </c>
      <c r="T75" s="334">
        <v>44196</v>
      </c>
      <c r="U75" s="730"/>
      <c r="V75" s="711"/>
      <c r="W75" s="555">
        <v>0.33</v>
      </c>
      <c r="X75" s="518" t="str">
        <f t="shared" si="2"/>
        <v>1</v>
      </c>
      <c r="Y75" s="585"/>
    </row>
    <row r="76" spans="1:25" s="144" customFormat="1" ht="42" customHeight="1">
      <c r="A76" s="273" t="s">
        <v>261</v>
      </c>
      <c r="B76" s="230" t="s">
        <v>320</v>
      </c>
      <c r="C76" s="273" t="s">
        <v>561</v>
      </c>
      <c r="D76" s="230" t="s">
        <v>326</v>
      </c>
      <c r="E76" s="273" t="s">
        <v>316</v>
      </c>
      <c r="F76" s="230" t="s">
        <v>317</v>
      </c>
      <c r="G76" s="273" t="s">
        <v>221</v>
      </c>
      <c r="H76" s="273" t="s">
        <v>318</v>
      </c>
      <c r="I76" s="129" t="s">
        <v>319</v>
      </c>
      <c r="J76" s="419" t="s">
        <v>323</v>
      </c>
      <c r="K76" s="419" t="s">
        <v>324</v>
      </c>
      <c r="L76" s="421" t="s">
        <v>218</v>
      </c>
      <c r="M76" s="419" t="s">
        <v>325</v>
      </c>
      <c r="N76" s="425" t="s">
        <v>324</v>
      </c>
      <c r="O76" s="419" t="s">
        <v>219</v>
      </c>
      <c r="P76" s="346" t="s">
        <v>321</v>
      </c>
      <c r="Q76" s="352" t="s">
        <v>322</v>
      </c>
      <c r="R76" s="129" t="s">
        <v>1076</v>
      </c>
      <c r="S76" s="335">
        <v>43862</v>
      </c>
      <c r="T76" s="335">
        <v>44196</v>
      </c>
      <c r="U76" s="301" t="s">
        <v>1004</v>
      </c>
      <c r="V76" s="539" t="s">
        <v>1242</v>
      </c>
      <c r="W76" s="555">
        <v>0.33</v>
      </c>
      <c r="X76" s="518" t="str">
        <f t="shared" si="2"/>
        <v>1</v>
      </c>
      <c r="Y76" s="585"/>
    </row>
    <row r="77" spans="1:25" s="208" customFormat="1" ht="42" customHeight="1">
      <c r="A77" s="230" t="s">
        <v>261</v>
      </c>
      <c r="B77" s="129" t="s">
        <v>263</v>
      </c>
      <c r="C77" s="230" t="s">
        <v>262</v>
      </c>
      <c r="D77" s="230" t="s">
        <v>326</v>
      </c>
      <c r="E77" s="129" t="s">
        <v>327</v>
      </c>
      <c r="F77" s="129" t="s">
        <v>328</v>
      </c>
      <c r="G77" s="273" t="s">
        <v>221</v>
      </c>
      <c r="H77" s="129" t="s">
        <v>329</v>
      </c>
      <c r="I77" s="129" t="s">
        <v>330</v>
      </c>
      <c r="J77" s="419" t="s">
        <v>323</v>
      </c>
      <c r="K77" s="419" t="s">
        <v>324</v>
      </c>
      <c r="L77" s="421" t="s">
        <v>218</v>
      </c>
      <c r="M77" s="419" t="s">
        <v>211</v>
      </c>
      <c r="N77" s="425" t="s">
        <v>233</v>
      </c>
      <c r="O77" s="419" t="s">
        <v>248</v>
      </c>
      <c r="P77" s="346" t="s">
        <v>331</v>
      </c>
      <c r="Q77" s="352" t="s">
        <v>332</v>
      </c>
      <c r="R77" s="129" t="s">
        <v>1077</v>
      </c>
      <c r="S77" s="335">
        <v>43922</v>
      </c>
      <c r="T77" s="335">
        <v>44196</v>
      </c>
      <c r="U77" s="301" t="s">
        <v>1020</v>
      </c>
      <c r="V77" s="540" t="s">
        <v>1243</v>
      </c>
      <c r="W77" s="555">
        <v>0.33</v>
      </c>
      <c r="X77" s="518" t="str">
        <f t="shared" si="2"/>
        <v>1</v>
      </c>
      <c r="Y77" s="585"/>
    </row>
    <row r="78" spans="1:25" s="144" customFormat="1" ht="42" customHeight="1">
      <c r="A78" s="565" t="s">
        <v>261</v>
      </c>
      <c r="B78" s="788" t="s">
        <v>333</v>
      </c>
      <c r="C78" s="788" t="s">
        <v>262</v>
      </c>
      <c r="D78" s="788" t="s">
        <v>326</v>
      </c>
      <c r="E78" s="788" t="s">
        <v>334</v>
      </c>
      <c r="F78" s="788" t="s">
        <v>335</v>
      </c>
      <c r="G78" s="788" t="s">
        <v>223</v>
      </c>
      <c r="H78" s="129" t="s">
        <v>336</v>
      </c>
      <c r="I78" s="129" t="s">
        <v>338</v>
      </c>
      <c r="J78" s="685" t="s">
        <v>340</v>
      </c>
      <c r="K78" s="685" t="s">
        <v>258</v>
      </c>
      <c r="L78" s="758" t="s">
        <v>218</v>
      </c>
      <c r="M78" s="685" t="s">
        <v>237</v>
      </c>
      <c r="N78" s="758" t="s">
        <v>218</v>
      </c>
      <c r="O78" s="685" t="s">
        <v>219</v>
      </c>
      <c r="P78" s="346" t="s">
        <v>341</v>
      </c>
      <c r="Q78" s="352" t="s">
        <v>342</v>
      </c>
      <c r="R78" s="129" t="s">
        <v>1077</v>
      </c>
      <c r="S78" s="335">
        <v>43862</v>
      </c>
      <c r="T78" s="335">
        <v>43951</v>
      </c>
      <c r="U78" s="301" t="s">
        <v>1019</v>
      </c>
      <c r="V78" s="541" t="s">
        <v>1244</v>
      </c>
      <c r="W78" s="555">
        <v>0.33</v>
      </c>
      <c r="X78" s="518" t="str">
        <f t="shared" si="2"/>
        <v>1</v>
      </c>
      <c r="Y78" s="585"/>
    </row>
    <row r="79" spans="1:25" s="144" customFormat="1" ht="42" customHeight="1">
      <c r="A79" s="565" t="s">
        <v>261</v>
      </c>
      <c r="B79" s="789"/>
      <c r="C79" s="789"/>
      <c r="D79" s="789"/>
      <c r="E79" s="789"/>
      <c r="F79" s="789"/>
      <c r="G79" s="789"/>
      <c r="H79" s="129" t="s">
        <v>337</v>
      </c>
      <c r="I79" s="129" t="s">
        <v>339</v>
      </c>
      <c r="J79" s="685"/>
      <c r="K79" s="685"/>
      <c r="L79" s="758"/>
      <c r="M79" s="685"/>
      <c r="N79" s="758"/>
      <c r="O79" s="685"/>
      <c r="P79" s="346" t="s">
        <v>343</v>
      </c>
      <c r="Q79" s="352" t="s">
        <v>344</v>
      </c>
      <c r="R79" s="129" t="s">
        <v>1076</v>
      </c>
      <c r="S79" s="335">
        <v>43891</v>
      </c>
      <c r="T79" s="335">
        <v>44196</v>
      </c>
      <c r="U79" s="302" t="s">
        <v>1018</v>
      </c>
      <c r="V79" s="542" t="s">
        <v>1243</v>
      </c>
      <c r="W79" s="555">
        <v>0.33</v>
      </c>
      <c r="X79" s="518" t="str">
        <f t="shared" si="2"/>
        <v>1</v>
      </c>
      <c r="Y79" s="585"/>
    </row>
    <row r="80" spans="1:25" ht="42" customHeight="1">
      <c r="A80" s="563" t="s">
        <v>988</v>
      </c>
      <c r="B80" s="704" t="s">
        <v>649</v>
      </c>
      <c r="C80" s="704" t="s">
        <v>262</v>
      </c>
      <c r="D80" s="704" t="s">
        <v>326</v>
      </c>
      <c r="E80" s="704" t="s">
        <v>650</v>
      </c>
      <c r="F80" s="704" t="s">
        <v>878</v>
      </c>
      <c r="G80" s="704" t="s">
        <v>857</v>
      </c>
      <c r="H80" s="298" t="s">
        <v>652</v>
      </c>
      <c r="I80" s="298" t="s">
        <v>653</v>
      </c>
      <c r="J80" s="695" t="s">
        <v>232</v>
      </c>
      <c r="K80" s="695" t="s">
        <v>213</v>
      </c>
      <c r="L80" s="841" t="s">
        <v>233</v>
      </c>
      <c r="M80" s="708" t="s">
        <v>233</v>
      </c>
      <c r="N80" s="737" t="s">
        <v>233</v>
      </c>
      <c r="O80" s="712" t="s">
        <v>260</v>
      </c>
      <c r="P80" s="819" t="s">
        <v>879</v>
      </c>
      <c r="Q80" s="819" t="s">
        <v>655</v>
      </c>
      <c r="R80" s="704" t="s">
        <v>1078</v>
      </c>
      <c r="S80" s="806">
        <v>44044</v>
      </c>
      <c r="T80" s="806">
        <v>44196</v>
      </c>
      <c r="U80" s="704" t="s">
        <v>656</v>
      </c>
      <c r="V80" s="839" t="s">
        <v>1245</v>
      </c>
      <c r="W80" s="549">
        <v>0</v>
      </c>
      <c r="X80" s="518" t="str">
        <f t="shared" si="2"/>
        <v>0</v>
      </c>
      <c r="Y80" s="580"/>
    </row>
    <row r="81" spans="1:25" s="207" customFormat="1" ht="42" customHeight="1">
      <c r="A81" s="563" t="s">
        <v>988</v>
      </c>
      <c r="B81" s="705"/>
      <c r="C81" s="705"/>
      <c r="D81" s="705"/>
      <c r="E81" s="705"/>
      <c r="F81" s="705"/>
      <c r="G81" s="705"/>
      <c r="H81" s="298" t="s">
        <v>880</v>
      </c>
      <c r="I81" s="298" t="s">
        <v>654</v>
      </c>
      <c r="J81" s="696"/>
      <c r="K81" s="696"/>
      <c r="L81" s="739"/>
      <c r="M81" s="709"/>
      <c r="N81" s="810"/>
      <c r="O81" s="713"/>
      <c r="P81" s="820"/>
      <c r="Q81" s="820"/>
      <c r="R81" s="805"/>
      <c r="S81" s="807"/>
      <c r="T81" s="807"/>
      <c r="U81" s="705"/>
      <c r="V81" s="840"/>
      <c r="W81" s="549">
        <v>0</v>
      </c>
      <c r="X81" s="518" t="str">
        <f t="shared" si="2"/>
        <v>0</v>
      </c>
      <c r="Y81" s="580"/>
    </row>
    <row r="82" spans="1:25" ht="42" customHeight="1">
      <c r="A82" s="253" t="s">
        <v>988</v>
      </c>
      <c r="B82" s="253" t="s">
        <v>651</v>
      </c>
      <c r="C82" s="253" t="s">
        <v>561</v>
      </c>
      <c r="D82" s="253" t="s">
        <v>326</v>
      </c>
      <c r="E82" s="253" t="s">
        <v>1025</v>
      </c>
      <c r="F82" s="253" t="s">
        <v>881</v>
      </c>
      <c r="G82" s="261" t="s">
        <v>214</v>
      </c>
      <c r="H82" s="298" t="s">
        <v>657</v>
      </c>
      <c r="I82" s="298" t="s">
        <v>658</v>
      </c>
      <c r="J82" s="422" t="s">
        <v>208</v>
      </c>
      <c r="K82" s="354" t="s">
        <v>242</v>
      </c>
      <c r="L82" s="355" t="s">
        <v>659</v>
      </c>
      <c r="M82" s="420" t="s">
        <v>233</v>
      </c>
      <c r="N82" s="355" t="s">
        <v>218</v>
      </c>
      <c r="O82" s="356" t="s">
        <v>219</v>
      </c>
      <c r="P82" s="299" t="s">
        <v>660</v>
      </c>
      <c r="Q82" s="299" t="s">
        <v>580</v>
      </c>
      <c r="R82" s="298" t="s">
        <v>1078</v>
      </c>
      <c r="S82" s="300">
        <v>43891</v>
      </c>
      <c r="T82" s="300">
        <v>44012</v>
      </c>
      <c r="U82" s="261" t="s">
        <v>882</v>
      </c>
      <c r="V82" s="536" t="s">
        <v>1246</v>
      </c>
      <c r="W82" s="549">
        <v>0</v>
      </c>
      <c r="X82" s="518" t="str">
        <f t="shared" si="2"/>
        <v>0</v>
      </c>
      <c r="Y82" s="580"/>
    </row>
    <row r="83" spans="1:25" s="207" customFormat="1" ht="42" customHeight="1">
      <c r="A83" s="360" t="s">
        <v>883</v>
      </c>
      <c r="B83" s="360" t="s">
        <v>839</v>
      </c>
      <c r="C83" s="360" t="s">
        <v>446</v>
      </c>
      <c r="D83" s="360" t="s">
        <v>447</v>
      </c>
      <c r="E83" s="360" t="s">
        <v>840</v>
      </c>
      <c r="F83" s="360" t="s">
        <v>841</v>
      </c>
      <c r="G83" s="360" t="s">
        <v>221</v>
      </c>
      <c r="H83" s="361" t="s">
        <v>842</v>
      </c>
      <c r="I83" s="361" t="s">
        <v>452</v>
      </c>
      <c r="J83" s="422" t="s">
        <v>265</v>
      </c>
      <c r="K83" s="354" t="s">
        <v>213</v>
      </c>
      <c r="L83" s="355" t="s">
        <v>218</v>
      </c>
      <c r="M83" s="420" t="s">
        <v>237</v>
      </c>
      <c r="N83" s="355" t="s">
        <v>213</v>
      </c>
      <c r="O83" s="356" t="s">
        <v>248</v>
      </c>
      <c r="P83" s="362" t="s">
        <v>848</v>
      </c>
      <c r="Q83" s="362" t="s">
        <v>849</v>
      </c>
      <c r="R83" s="361" t="s">
        <v>455</v>
      </c>
      <c r="S83" s="363">
        <v>43831</v>
      </c>
      <c r="T83" s="363">
        <v>44074</v>
      </c>
      <c r="U83" s="360" t="s">
        <v>728</v>
      </c>
      <c r="V83" s="543" t="s">
        <v>1231</v>
      </c>
      <c r="W83" s="549">
        <v>0</v>
      </c>
      <c r="X83" s="518" t="str">
        <f t="shared" si="2"/>
        <v>0</v>
      </c>
      <c r="Y83" s="580"/>
    </row>
    <row r="84" spans="1:25" s="207" customFormat="1" ht="42" customHeight="1">
      <c r="A84" s="360" t="s">
        <v>883</v>
      </c>
      <c r="B84" s="360" t="s">
        <v>839</v>
      </c>
      <c r="C84" s="360" t="s">
        <v>446</v>
      </c>
      <c r="D84" s="360" t="s">
        <v>447</v>
      </c>
      <c r="E84" s="360" t="s">
        <v>843</v>
      </c>
      <c r="F84" s="360" t="s">
        <v>844</v>
      </c>
      <c r="G84" s="360" t="s">
        <v>214</v>
      </c>
      <c r="H84" s="361" t="s">
        <v>845</v>
      </c>
      <c r="I84" s="361" t="s">
        <v>452</v>
      </c>
      <c r="J84" s="422" t="s">
        <v>208</v>
      </c>
      <c r="K84" s="354" t="s">
        <v>258</v>
      </c>
      <c r="L84" s="364" t="s">
        <v>259</v>
      </c>
      <c r="M84" s="420" t="s">
        <v>237</v>
      </c>
      <c r="N84" s="364" t="s">
        <v>259</v>
      </c>
      <c r="O84" s="356" t="s">
        <v>260</v>
      </c>
      <c r="P84" s="362" t="s">
        <v>850</v>
      </c>
      <c r="Q84" s="362" t="s">
        <v>454</v>
      </c>
      <c r="R84" s="361" t="s">
        <v>455</v>
      </c>
      <c r="S84" s="363">
        <v>43831</v>
      </c>
      <c r="T84" s="363">
        <v>44074</v>
      </c>
      <c r="U84" s="360" t="s">
        <v>728</v>
      </c>
      <c r="V84" s="543" t="s">
        <v>1232</v>
      </c>
      <c r="W84" s="549">
        <v>1</v>
      </c>
      <c r="X84" s="518" t="str">
        <f t="shared" si="2"/>
        <v>1</v>
      </c>
      <c r="Y84" s="580"/>
    </row>
    <row r="85" spans="1:25" s="207" customFormat="1" ht="42" customHeight="1">
      <c r="A85" s="360" t="s">
        <v>883</v>
      </c>
      <c r="B85" s="360" t="s">
        <v>839</v>
      </c>
      <c r="C85" s="360" t="s">
        <v>446</v>
      </c>
      <c r="D85" s="360" t="s">
        <v>447</v>
      </c>
      <c r="E85" s="360" t="s">
        <v>846</v>
      </c>
      <c r="F85" s="360" t="s">
        <v>847</v>
      </c>
      <c r="G85" s="360" t="s">
        <v>214</v>
      </c>
      <c r="H85" s="361" t="s">
        <v>451</v>
      </c>
      <c r="I85" s="361" t="s">
        <v>452</v>
      </c>
      <c r="J85" s="422" t="s">
        <v>208</v>
      </c>
      <c r="K85" s="354" t="s">
        <v>258</v>
      </c>
      <c r="L85" s="364" t="s">
        <v>259</v>
      </c>
      <c r="M85" s="420" t="s">
        <v>237</v>
      </c>
      <c r="N85" s="364" t="s">
        <v>259</v>
      </c>
      <c r="O85" s="356" t="s">
        <v>260</v>
      </c>
      <c r="P85" s="362" t="s">
        <v>851</v>
      </c>
      <c r="Q85" s="362" t="s">
        <v>454</v>
      </c>
      <c r="R85" s="361" t="s">
        <v>455</v>
      </c>
      <c r="S85" s="363">
        <v>43831</v>
      </c>
      <c r="T85" s="363">
        <v>44074</v>
      </c>
      <c r="U85" s="360" t="s">
        <v>728</v>
      </c>
      <c r="V85" s="543" t="s">
        <v>1233</v>
      </c>
      <c r="W85" s="549">
        <v>1</v>
      </c>
      <c r="X85" s="518" t="str">
        <f t="shared" si="2"/>
        <v>1</v>
      </c>
      <c r="Y85" s="580"/>
    </row>
    <row r="86" spans="1:25" ht="42" customHeight="1">
      <c r="A86" s="566" t="s">
        <v>989</v>
      </c>
      <c r="B86" s="759" t="s">
        <v>884</v>
      </c>
      <c r="C86" s="759" t="s">
        <v>266</v>
      </c>
      <c r="D86" s="759" t="s">
        <v>267</v>
      </c>
      <c r="E86" s="759" t="s">
        <v>498</v>
      </c>
      <c r="F86" s="759" t="s">
        <v>499</v>
      </c>
      <c r="G86" s="759" t="s">
        <v>221</v>
      </c>
      <c r="H86" s="137" t="s">
        <v>500</v>
      </c>
      <c r="I86" s="137" t="s">
        <v>885</v>
      </c>
      <c r="J86" s="685" t="s">
        <v>265</v>
      </c>
      <c r="K86" s="685" t="s">
        <v>233</v>
      </c>
      <c r="L86" s="758" t="s">
        <v>218</v>
      </c>
      <c r="M86" s="685" t="s">
        <v>237</v>
      </c>
      <c r="N86" s="761" t="s">
        <v>233</v>
      </c>
      <c r="O86" s="685" t="s">
        <v>219</v>
      </c>
      <c r="P86" s="231" t="s">
        <v>501</v>
      </c>
      <c r="Q86" s="342" t="s">
        <v>502</v>
      </c>
      <c r="R86" s="191" t="s">
        <v>266</v>
      </c>
      <c r="S86" s="326">
        <v>43831</v>
      </c>
      <c r="T86" s="326">
        <v>44196</v>
      </c>
      <c r="U86" s="143" t="s">
        <v>513</v>
      </c>
      <c r="V86" s="544" t="s">
        <v>1254</v>
      </c>
      <c r="W86" s="549">
        <v>0.33</v>
      </c>
      <c r="X86" s="518" t="str">
        <f t="shared" si="2"/>
        <v>1</v>
      </c>
      <c r="Y86" s="580"/>
    </row>
    <row r="87" spans="1:25" ht="42" customHeight="1">
      <c r="A87" s="566" t="s">
        <v>989</v>
      </c>
      <c r="B87" s="760"/>
      <c r="C87" s="760"/>
      <c r="D87" s="760"/>
      <c r="E87" s="760"/>
      <c r="F87" s="760"/>
      <c r="G87" s="760"/>
      <c r="H87" s="137" t="s">
        <v>503</v>
      </c>
      <c r="I87" s="137" t="s">
        <v>268</v>
      </c>
      <c r="J87" s="685"/>
      <c r="K87" s="685"/>
      <c r="L87" s="758"/>
      <c r="M87" s="685"/>
      <c r="N87" s="779"/>
      <c r="O87" s="685"/>
      <c r="P87" s="231" t="s">
        <v>504</v>
      </c>
      <c r="Q87" s="342" t="s">
        <v>505</v>
      </c>
      <c r="R87" s="191" t="s">
        <v>266</v>
      </c>
      <c r="S87" s="326">
        <v>43862</v>
      </c>
      <c r="T87" s="326">
        <v>43982</v>
      </c>
      <c r="U87" s="143" t="s">
        <v>514</v>
      </c>
      <c r="V87" s="545" t="s">
        <v>1255</v>
      </c>
      <c r="W87" s="549">
        <v>0.33</v>
      </c>
      <c r="X87" s="518" t="str">
        <f t="shared" si="2"/>
        <v>1</v>
      </c>
      <c r="Y87" s="580"/>
    </row>
    <row r="88" spans="1:25" ht="42" customHeight="1">
      <c r="A88" s="566" t="s">
        <v>270</v>
      </c>
      <c r="B88" s="759" t="s">
        <v>269</v>
      </c>
      <c r="C88" s="759" t="s">
        <v>266</v>
      </c>
      <c r="D88" s="759" t="s">
        <v>267</v>
      </c>
      <c r="E88" s="759" t="s">
        <v>506</v>
      </c>
      <c r="F88" s="759" t="s">
        <v>507</v>
      </c>
      <c r="G88" s="759" t="s">
        <v>221</v>
      </c>
      <c r="H88" s="137" t="s">
        <v>508</v>
      </c>
      <c r="I88" s="137" t="s">
        <v>509</v>
      </c>
      <c r="J88" s="685" t="s">
        <v>272</v>
      </c>
      <c r="K88" s="683" t="s">
        <v>233</v>
      </c>
      <c r="L88" s="693" t="s">
        <v>259</v>
      </c>
      <c r="M88" s="683" t="s">
        <v>233</v>
      </c>
      <c r="N88" s="664" t="s">
        <v>233</v>
      </c>
      <c r="O88" s="683" t="s">
        <v>260</v>
      </c>
      <c r="P88" s="231" t="s">
        <v>512</v>
      </c>
      <c r="Q88" s="342" t="s">
        <v>886</v>
      </c>
      <c r="R88" s="191" t="s">
        <v>266</v>
      </c>
      <c r="S88" s="326">
        <v>43891</v>
      </c>
      <c r="T88" s="326">
        <v>44196</v>
      </c>
      <c r="U88" s="143" t="s">
        <v>515</v>
      </c>
      <c r="V88" s="773" t="s">
        <v>1256</v>
      </c>
      <c r="W88" s="549">
        <v>0.33</v>
      </c>
      <c r="X88" s="518" t="str">
        <f t="shared" si="2"/>
        <v>1</v>
      </c>
      <c r="Y88" s="580"/>
    </row>
    <row r="89" spans="1:25" s="207" customFormat="1" ht="42" customHeight="1">
      <c r="A89" s="566" t="s">
        <v>270</v>
      </c>
      <c r="B89" s="760"/>
      <c r="C89" s="760"/>
      <c r="D89" s="760"/>
      <c r="E89" s="760"/>
      <c r="F89" s="760"/>
      <c r="G89" s="760"/>
      <c r="H89" s="137" t="s">
        <v>510</v>
      </c>
      <c r="I89" s="137" t="s">
        <v>511</v>
      </c>
      <c r="J89" s="685"/>
      <c r="K89" s="684"/>
      <c r="L89" s="842"/>
      <c r="M89" s="684"/>
      <c r="N89" s="756"/>
      <c r="O89" s="684"/>
      <c r="P89" s="231" t="s">
        <v>512</v>
      </c>
      <c r="Q89" s="342" t="s">
        <v>886</v>
      </c>
      <c r="R89" s="191" t="s">
        <v>266</v>
      </c>
      <c r="S89" s="326">
        <v>43831</v>
      </c>
      <c r="T89" s="326">
        <v>44196</v>
      </c>
      <c r="U89" s="143" t="s">
        <v>515</v>
      </c>
      <c r="V89" s="774"/>
      <c r="W89" s="549">
        <v>0.33</v>
      </c>
      <c r="X89" s="518" t="str">
        <f t="shared" si="2"/>
        <v>1</v>
      </c>
      <c r="Y89" s="580"/>
    </row>
    <row r="90" spans="1:25" ht="42" customHeight="1">
      <c r="A90" s="566" t="s">
        <v>270</v>
      </c>
      <c r="B90" s="759" t="s">
        <v>887</v>
      </c>
      <c r="C90" s="759" t="s">
        <v>267</v>
      </c>
      <c r="D90" s="759" t="s">
        <v>266</v>
      </c>
      <c r="E90" s="759" t="s">
        <v>516</v>
      </c>
      <c r="F90" s="759" t="s">
        <v>888</v>
      </c>
      <c r="G90" s="759" t="s">
        <v>214</v>
      </c>
      <c r="H90" s="759" t="s">
        <v>889</v>
      </c>
      <c r="I90" s="137" t="s">
        <v>271</v>
      </c>
      <c r="J90" s="685" t="s">
        <v>265</v>
      </c>
      <c r="K90" s="685" t="s">
        <v>258</v>
      </c>
      <c r="L90" s="780" t="s">
        <v>259</v>
      </c>
      <c r="M90" s="685" t="s">
        <v>237</v>
      </c>
      <c r="N90" s="780" t="s">
        <v>259</v>
      </c>
      <c r="O90" s="685" t="s">
        <v>260</v>
      </c>
      <c r="P90" s="231" t="s">
        <v>518</v>
      </c>
      <c r="Q90" s="342" t="s">
        <v>1002</v>
      </c>
      <c r="R90" s="191" t="s">
        <v>266</v>
      </c>
      <c r="S90" s="326">
        <v>43862</v>
      </c>
      <c r="T90" s="326">
        <v>44196</v>
      </c>
      <c r="U90" s="143" t="s">
        <v>522</v>
      </c>
      <c r="V90" s="546" t="s">
        <v>1257</v>
      </c>
      <c r="W90" s="549">
        <v>0.33</v>
      </c>
      <c r="X90" s="518" t="str">
        <f t="shared" si="2"/>
        <v>1</v>
      </c>
      <c r="Y90" s="580"/>
    </row>
    <row r="91" spans="1:25" ht="42" customHeight="1">
      <c r="A91" s="566" t="s">
        <v>270</v>
      </c>
      <c r="B91" s="787"/>
      <c r="C91" s="787"/>
      <c r="D91" s="787"/>
      <c r="E91" s="787"/>
      <c r="F91" s="787"/>
      <c r="G91" s="787"/>
      <c r="H91" s="760"/>
      <c r="I91" s="137" t="s">
        <v>273</v>
      </c>
      <c r="J91" s="685"/>
      <c r="K91" s="685"/>
      <c r="L91" s="780"/>
      <c r="M91" s="685"/>
      <c r="N91" s="780"/>
      <c r="O91" s="685"/>
      <c r="P91" s="231" t="s">
        <v>519</v>
      </c>
      <c r="Q91" s="342" t="s">
        <v>521</v>
      </c>
      <c r="R91" s="191" t="s">
        <v>266</v>
      </c>
      <c r="S91" s="326">
        <v>43862</v>
      </c>
      <c r="T91" s="326">
        <v>44196</v>
      </c>
      <c r="U91" s="143" t="s">
        <v>523</v>
      </c>
      <c r="V91" s="547"/>
      <c r="W91" s="549">
        <v>0</v>
      </c>
      <c r="X91" s="518" t="str">
        <f t="shared" si="2"/>
        <v>0</v>
      </c>
      <c r="Y91" s="580"/>
    </row>
    <row r="92" spans="1:25" ht="42" customHeight="1">
      <c r="A92" s="566" t="s">
        <v>270</v>
      </c>
      <c r="B92" s="787"/>
      <c r="C92" s="787"/>
      <c r="D92" s="787"/>
      <c r="E92" s="787"/>
      <c r="F92" s="787"/>
      <c r="G92" s="787"/>
      <c r="H92" s="832" t="s">
        <v>517</v>
      </c>
      <c r="I92" s="137" t="s">
        <v>274</v>
      </c>
      <c r="J92" s="685"/>
      <c r="K92" s="685"/>
      <c r="L92" s="780"/>
      <c r="M92" s="685"/>
      <c r="N92" s="780"/>
      <c r="O92" s="685"/>
      <c r="P92" s="781" t="s">
        <v>520</v>
      </c>
      <c r="Q92" s="783" t="s">
        <v>239</v>
      </c>
      <c r="R92" s="775" t="s">
        <v>266</v>
      </c>
      <c r="S92" s="777">
        <v>43891</v>
      </c>
      <c r="T92" s="777">
        <v>43951</v>
      </c>
      <c r="U92" s="785" t="s">
        <v>239</v>
      </c>
      <c r="V92" s="773"/>
      <c r="W92" s="549">
        <v>0</v>
      </c>
      <c r="X92" s="518" t="str">
        <f t="shared" si="2"/>
        <v>0</v>
      </c>
      <c r="Y92" s="580"/>
    </row>
    <row r="93" spans="1:25" ht="42" customHeight="1">
      <c r="A93" s="566" t="s">
        <v>270</v>
      </c>
      <c r="B93" s="760"/>
      <c r="C93" s="760"/>
      <c r="D93" s="760"/>
      <c r="E93" s="760"/>
      <c r="F93" s="760"/>
      <c r="G93" s="760"/>
      <c r="H93" s="833"/>
      <c r="I93" s="137" t="s">
        <v>275</v>
      </c>
      <c r="J93" s="685"/>
      <c r="K93" s="685"/>
      <c r="L93" s="780"/>
      <c r="M93" s="685"/>
      <c r="N93" s="780"/>
      <c r="O93" s="685"/>
      <c r="P93" s="782"/>
      <c r="Q93" s="784"/>
      <c r="R93" s="776"/>
      <c r="S93" s="778"/>
      <c r="T93" s="778"/>
      <c r="U93" s="786"/>
      <c r="V93" s="774"/>
      <c r="W93" s="549">
        <v>0</v>
      </c>
      <c r="X93" s="518" t="str">
        <f t="shared" si="2"/>
        <v>0</v>
      </c>
      <c r="Y93" s="580"/>
    </row>
    <row r="94" spans="1:25" s="146" customFormat="1" ht="42" customHeight="1">
      <c r="A94" s="155" t="s">
        <v>448</v>
      </c>
      <c r="B94" s="155" t="s">
        <v>445</v>
      </c>
      <c r="C94" s="155" t="s">
        <v>446</v>
      </c>
      <c r="D94" s="155" t="s">
        <v>447</v>
      </c>
      <c r="E94" s="155" t="s">
        <v>449</v>
      </c>
      <c r="F94" s="155" t="s">
        <v>450</v>
      </c>
      <c r="G94" s="155" t="s">
        <v>221</v>
      </c>
      <c r="H94" s="155" t="s">
        <v>451</v>
      </c>
      <c r="I94" s="155" t="s">
        <v>452</v>
      </c>
      <c r="J94" s="424" t="s">
        <v>232</v>
      </c>
      <c r="K94" s="424" t="s">
        <v>209</v>
      </c>
      <c r="L94" s="430" t="s">
        <v>210</v>
      </c>
      <c r="M94" s="424" t="s">
        <v>237</v>
      </c>
      <c r="N94" s="430" t="s">
        <v>210</v>
      </c>
      <c r="O94" s="424" t="s">
        <v>212</v>
      </c>
      <c r="P94" s="351" t="s">
        <v>453</v>
      </c>
      <c r="Q94" s="351" t="s">
        <v>454</v>
      </c>
      <c r="R94" s="155" t="s">
        <v>455</v>
      </c>
      <c r="S94" s="336">
        <v>43831</v>
      </c>
      <c r="T94" s="336">
        <v>44074</v>
      </c>
      <c r="U94" s="235" t="s">
        <v>728</v>
      </c>
      <c r="V94" s="548" t="s">
        <v>1234</v>
      </c>
      <c r="W94" s="549">
        <v>0</v>
      </c>
      <c r="X94" s="518" t="str">
        <f t="shared" si="2"/>
        <v>0</v>
      </c>
      <c r="Y94" s="580"/>
    </row>
    <row r="95" spans="1:25" ht="42" customHeight="1">
      <c r="A95" s="155" t="s">
        <v>448</v>
      </c>
      <c r="B95" s="155" t="s">
        <v>445</v>
      </c>
      <c r="C95" s="155" t="s">
        <v>446</v>
      </c>
      <c r="D95" s="155" t="s">
        <v>447</v>
      </c>
      <c r="E95" s="155" t="s">
        <v>456</v>
      </c>
      <c r="F95" s="155" t="s">
        <v>457</v>
      </c>
      <c r="G95" s="155" t="s">
        <v>214</v>
      </c>
      <c r="H95" s="155" t="s">
        <v>458</v>
      </c>
      <c r="I95" s="155" t="s">
        <v>459</v>
      </c>
      <c r="J95" s="424" t="s">
        <v>216</v>
      </c>
      <c r="K95" s="424" t="s">
        <v>242</v>
      </c>
      <c r="L95" s="429" t="s">
        <v>218</v>
      </c>
      <c r="M95" s="424" t="s">
        <v>237</v>
      </c>
      <c r="N95" s="429" t="s">
        <v>218</v>
      </c>
      <c r="O95" s="424" t="s">
        <v>219</v>
      </c>
      <c r="P95" s="351" t="s">
        <v>460</v>
      </c>
      <c r="Q95" s="351" t="s">
        <v>461</v>
      </c>
      <c r="R95" s="155" t="s">
        <v>455</v>
      </c>
      <c r="S95" s="336">
        <v>43831</v>
      </c>
      <c r="T95" s="336">
        <v>44074</v>
      </c>
      <c r="U95" s="235" t="s">
        <v>731</v>
      </c>
      <c r="V95" s="548" t="s">
        <v>1235</v>
      </c>
      <c r="W95" s="549">
        <v>0.33</v>
      </c>
      <c r="X95" s="518" t="str">
        <f t="shared" si="2"/>
        <v>1</v>
      </c>
      <c r="Y95" s="580"/>
    </row>
    <row r="96" spans="1:25" ht="42" customHeight="1">
      <c r="A96" s="567" t="s">
        <v>735</v>
      </c>
      <c r="B96" s="814" t="s">
        <v>736</v>
      </c>
      <c r="C96" s="814" t="s">
        <v>488</v>
      </c>
      <c r="D96" s="814" t="s">
        <v>737</v>
      </c>
      <c r="E96" s="814" t="s">
        <v>738</v>
      </c>
      <c r="F96" s="814" t="s">
        <v>739</v>
      </c>
      <c r="G96" s="814" t="s">
        <v>221</v>
      </c>
      <c r="H96" s="357" t="s">
        <v>740</v>
      </c>
      <c r="I96" s="357" t="s">
        <v>890</v>
      </c>
      <c r="J96" s="843" t="s">
        <v>232</v>
      </c>
      <c r="K96" s="829" t="s">
        <v>213</v>
      </c>
      <c r="L96" s="844" t="s">
        <v>233</v>
      </c>
      <c r="M96" s="829" t="s">
        <v>237</v>
      </c>
      <c r="N96" s="827" t="s">
        <v>210</v>
      </c>
      <c r="O96" s="829" t="s">
        <v>212</v>
      </c>
      <c r="P96" s="821" t="s">
        <v>741</v>
      </c>
      <c r="Q96" s="821" t="s">
        <v>742</v>
      </c>
      <c r="R96" s="814" t="s">
        <v>743</v>
      </c>
      <c r="S96" s="824">
        <v>43864</v>
      </c>
      <c r="T96" s="824">
        <v>44196</v>
      </c>
      <c r="U96" s="814" t="s">
        <v>891</v>
      </c>
      <c r="V96" s="659" t="s">
        <v>1123</v>
      </c>
      <c r="W96" s="852">
        <v>0.33</v>
      </c>
      <c r="X96" s="856" t="str">
        <f t="shared" si="2"/>
        <v>1</v>
      </c>
      <c r="Y96" s="846"/>
    </row>
    <row r="97" spans="1:25" ht="42" customHeight="1">
      <c r="A97" s="567" t="s">
        <v>735</v>
      </c>
      <c r="B97" s="816"/>
      <c r="C97" s="816"/>
      <c r="D97" s="816"/>
      <c r="E97" s="816"/>
      <c r="F97" s="816"/>
      <c r="G97" s="816"/>
      <c r="H97" s="357" t="s">
        <v>744</v>
      </c>
      <c r="I97" s="357" t="s">
        <v>745</v>
      </c>
      <c r="J97" s="843"/>
      <c r="K97" s="829"/>
      <c r="L97" s="844"/>
      <c r="M97" s="829"/>
      <c r="N97" s="828"/>
      <c r="O97" s="829"/>
      <c r="P97" s="822"/>
      <c r="Q97" s="822"/>
      <c r="R97" s="816"/>
      <c r="S97" s="825"/>
      <c r="T97" s="825"/>
      <c r="U97" s="816"/>
      <c r="V97" s="660"/>
      <c r="W97" s="853"/>
      <c r="X97" s="856"/>
      <c r="Y97" s="846"/>
    </row>
    <row r="98" spans="1:25" ht="42" customHeight="1">
      <c r="A98" s="567" t="s">
        <v>735</v>
      </c>
      <c r="B98" s="816"/>
      <c r="C98" s="816"/>
      <c r="D98" s="816"/>
      <c r="E98" s="816"/>
      <c r="F98" s="816"/>
      <c r="G98" s="816"/>
      <c r="H98" s="357" t="s">
        <v>746</v>
      </c>
      <c r="I98" s="357" t="s">
        <v>747</v>
      </c>
      <c r="J98" s="843"/>
      <c r="K98" s="829"/>
      <c r="L98" s="844"/>
      <c r="M98" s="829"/>
      <c r="N98" s="828"/>
      <c r="O98" s="829"/>
      <c r="P98" s="822"/>
      <c r="Q98" s="822"/>
      <c r="R98" s="816"/>
      <c r="S98" s="825"/>
      <c r="T98" s="825"/>
      <c r="U98" s="816"/>
      <c r="V98" s="660"/>
      <c r="W98" s="853"/>
      <c r="X98" s="856"/>
      <c r="Y98" s="846"/>
    </row>
    <row r="99" spans="1:25" ht="42" customHeight="1">
      <c r="A99" s="567" t="s">
        <v>735</v>
      </c>
      <c r="B99" s="815"/>
      <c r="C99" s="815"/>
      <c r="D99" s="815"/>
      <c r="E99" s="815"/>
      <c r="F99" s="815"/>
      <c r="G99" s="815"/>
      <c r="H99" s="357" t="s">
        <v>748</v>
      </c>
      <c r="I99" s="357" t="s">
        <v>747</v>
      </c>
      <c r="J99" s="843"/>
      <c r="K99" s="829"/>
      <c r="L99" s="844"/>
      <c r="M99" s="829"/>
      <c r="N99" s="828"/>
      <c r="O99" s="829"/>
      <c r="P99" s="823"/>
      <c r="Q99" s="823"/>
      <c r="R99" s="815"/>
      <c r="S99" s="826"/>
      <c r="T99" s="826"/>
      <c r="U99" s="815"/>
      <c r="V99" s="661"/>
      <c r="W99" s="854"/>
      <c r="X99" s="856"/>
      <c r="Y99" s="846"/>
    </row>
    <row r="100" spans="1:25" ht="42" customHeight="1">
      <c r="A100" s="567" t="str">
        <f>A96</f>
        <v>16. Evaluación de la Gestión</v>
      </c>
      <c r="B100" s="814" t="str">
        <f t="shared" ref="B100:D100" si="3">B96</f>
        <v>Auditoría Interna y Visitas</v>
      </c>
      <c r="C100" s="814" t="str">
        <f t="shared" si="3"/>
        <v>Asesoría de Control Interno</v>
      </c>
      <c r="D100" s="814" t="str">
        <f t="shared" si="3"/>
        <v>Asesor(a) de Control Interno</v>
      </c>
      <c r="E100" s="814" t="s">
        <v>749</v>
      </c>
      <c r="F100" s="814" t="s">
        <v>750</v>
      </c>
      <c r="G100" s="814" t="s">
        <v>214</v>
      </c>
      <c r="H100" s="357" t="s">
        <v>892</v>
      </c>
      <c r="I100" s="357" t="s">
        <v>751</v>
      </c>
      <c r="J100" s="829" t="s">
        <v>216</v>
      </c>
      <c r="K100" s="829" t="s">
        <v>242</v>
      </c>
      <c r="L100" s="845" t="s">
        <v>218</v>
      </c>
      <c r="M100" s="829" t="s">
        <v>237</v>
      </c>
      <c r="N100" s="845" t="s">
        <v>218</v>
      </c>
      <c r="O100" s="829" t="s">
        <v>219</v>
      </c>
      <c r="P100" s="821" t="s">
        <v>752</v>
      </c>
      <c r="Q100" s="821" t="s">
        <v>753</v>
      </c>
      <c r="R100" s="814" t="s">
        <v>743</v>
      </c>
      <c r="S100" s="817">
        <v>43864</v>
      </c>
      <c r="T100" s="817">
        <v>44165</v>
      </c>
      <c r="U100" s="814" t="s">
        <v>755</v>
      </c>
      <c r="V100" s="659" t="s">
        <v>1174</v>
      </c>
      <c r="W100" s="852">
        <v>0</v>
      </c>
      <c r="X100" s="855" t="str">
        <f t="shared" si="2"/>
        <v>0</v>
      </c>
      <c r="Y100" s="846"/>
    </row>
    <row r="101" spans="1:25" ht="42" customHeight="1">
      <c r="A101" s="568" t="str">
        <f>A97</f>
        <v>16. Evaluación de la Gestión</v>
      </c>
      <c r="B101" s="815"/>
      <c r="C101" s="815"/>
      <c r="D101" s="815"/>
      <c r="E101" s="815"/>
      <c r="F101" s="815"/>
      <c r="G101" s="815"/>
      <c r="H101" s="357" t="s">
        <v>754</v>
      </c>
      <c r="I101" s="357" t="s">
        <v>751</v>
      </c>
      <c r="J101" s="829"/>
      <c r="K101" s="829"/>
      <c r="L101" s="828"/>
      <c r="M101" s="829"/>
      <c r="N101" s="828"/>
      <c r="O101" s="829"/>
      <c r="P101" s="823"/>
      <c r="Q101" s="823"/>
      <c r="R101" s="815"/>
      <c r="S101" s="818"/>
      <c r="T101" s="818"/>
      <c r="U101" s="815"/>
      <c r="V101" s="661"/>
      <c r="W101" s="854"/>
      <c r="X101" s="855"/>
      <c r="Y101" s="846"/>
    </row>
    <row r="102" spans="1:25" ht="18.75">
      <c r="D102" s="134" t="s">
        <v>7</v>
      </c>
      <c r="E102" s="134" t="s">
        <v>7</v>
      </c>
      <c r="F102" s="134" t="s">
        <v>7</v>
      </c>
      <c r="G102" s="146"/>
      <c r="H102" s="134" t="s">
        <v>7</v>
      </c>
      <c r="I102" s="134" t="s">
        <v>7</v>
      </c>
      <c r="K102" s="146" t="s">
        <v>7</v>
      </c>
      <c r="L102" s="146" t="s">
        <v>7</v>
      </c>
      <c r="M102" s="146" t="s">
        <v>7</v>
      </c>
      <c r="N102" s="146" t="s">
        <v>7</v>
      </c>
      <c r="O102" s="444" t="s">
        <v>7</v>
      </c>
      <c r="P102" s="134" t="s">
        <v>7</v>
      </c>
      <c r="S102" s="134" t="s">
        <v>7</v>
      </c>
      <c r="W102" s="607">
        <f>AVERAGE(W6:W101)</f>
        <v>0.25522441860465095</v>
      </c>
      <c r="X102" s="518"/>
      <c r="Y102" s="577"/>
    </row>
    <row r="103" spans="1:25" ht="18.75">
      <c r="A103" s="147" t="s">
        <v>7</v>
      </c>
      <c r="B103" s="147"/>
      <c r="C103" s="147"/>
      <c r="D103" s="147"/>
      <c r="E103" s="147"/>
      <c r="F103" s="147"/>
      <c r="G103" s="148"/>
      <c r="H103" s="147" t="s">
        <v>7</v>
      </c>
      <c r="I103" s="147"/>
      <c r="J103" s="148"/>
      <c r="K103" s="148"/>
      <c r="L103" s="148"/>
      <c r="M103" s="148"/>
      <c r="N103" s="148"/>
      <c r="O103" s="445"/>
      <c r="P103" s="147"/>
      <c r="Q103" s="149"/>
      <c r="R103" s="147"/>
      <c r="S103" s="147"/>
      <c r="T103" s="147"/>
      <c r="U103" s="147"/>
      <c r="V103" s="590" t="s">
        <v>1294</v>
      </c>
      <c r="W103" s="591">
        <f>COUNTA(X6:X101)</f>
        <v>86</v>
      </c>
    </row>
    <row r="104" spans="1:25" ht="18.75">
      <c r="G104" s="146"/>
      <c r="H104" s="134" t="s">
        <v>7</v>
      </c>
      <c r="V104" s="590" t="s">
        <v>1293</v>
      </c>
      <c r="W104" s="591">
        <f>COUNTIF(X6:X101,1)</f>
        <v>54</v>
      </c>
    </row>
    <row r="105" spans="1:25">
      <c r="G105" s="146"/>
      <c r="H105" s="134" t="s">
        <v>7</v>
      </c>
      <c r="X105" s="596"/>
    </row>
    <row r="106" spans="1:25">
      <c r="D106" s="134" t="s">
        <v>7</v>
      </c>
      <c r="E106" s="134" t="s">
        <v>7</v>
      </c>
      <c r="F106" s="134" t="s">
        <v>7</v>
      </c>
      <c r="G106" s="146"/>
      <c r="H106" s="134" t="s">
        <v>7</v>
      </c>
      <c r="I106" s="134" t="s">
        <v>7</v>
      </c>
      <c r="K106" s="146" t="s">
        <v>7</v>
      </c>
      <c r="L106" s="146" t="s">
        <v>7</v>
      </c>
      <c r="M106" s="146" t="s">
        <v>7</v>
      </c>
      <c r="N106" s="146" t="s">
        <v>7</v>
      </c>
      <c r="O106" s="444" t="s">
        <v>7</v>
      </c>
      <c r="P106" s="134" t="s">
        <v>7</v>
      </c>
      <c r="S106" s="134" t="s">
        <v>7</v>
      </c>
    </row>
    <row r="107" spans="1:25">
      <c r="A107" s="147" t="s">
        <v>7</v>
      </c>
      <c r="B107" s="147"/>
      <c r="C107" s="147"/>
      <c r="D107" s="147"/>
      <c r="E107" s="147"/>
      <c r="F107" s="147"/>
      <c r="G107" s="148"/>
      <c r="H107" s="147" t="s">
        <v>7</v>
      </c>
      <c r="I107" s="147"/>
      <c r="J107" s="148"/>
      <c r="K107" s="148"/>
      <c r="L107" s="148"/>
      <c r="M107" s="148"/>
      <c r="N107" s="148"/>
      <c r="O107" s="445"/>
      <c r="P107" s="147"/>
      <c r="Q107" s="149"/>
      <c r="R107" s="147"/>
      <c r="S107" s="147"/>
      <c r="T107" s="147"/>
      <c r="U107" s="147"/>
      <c r="V107" s="511"/>
    </row>
    <row r="108" spans="1:25">
      <c r="G108" s="146"/>
      <c r="H108" s="134" t="s">
        <v>7</v>
      </c>
    </row>
    <row r="109" spans="1:25">
      <c r="G109" s="146"/>
      <c r="H109" s="134" t="s">
        <v>7</v>
      </c>
    </row>
    <row r="110" spans="1:25">
      <c r="D110" s="134" t="s">
        <v>7</v>
      </c>
      <c r="E110" s="134" t="s">
        <v>7</v>
      </c>
      <c r="F110" s="134" t="s">
        <v>7</v>
      </c>
      <c r="G110" s="146"/>
      <c r="H110" s="134" t="s">
        <v>7</v>
      </c>
      <c r="I110" s="134" t="s">
        <v>7</v>
      </c>
      <c r="K110" s="146" t="s">
        <v>7</v>
      </c>
      <c r="L110" s="146" t="s">
        <v>7</v>
      </c>
      <c r="M110" s="146" t="s">
        <v>7</v>
      </c>
      <c r="N110" s="146" t="s">
        <v>7</v>
      </c>
      <c r="O110" s="444" t="s">
        <v>7</v>
      </c>
      <c r="P110" s="134" t="s">
        <v>7</v>
      </c>
      <c r="S110" s="134" t="s">
        <v>7</v>
      </c>
    </row>
    <row r="111" spans="1:25">
      <c r="A111" s="147" t="s">
        <v>7</v>
      </c>
      <c r="B111" s="147"/>
      <c r="C111" s="147"/>
      <c r="D111" s="147"/>
      <c r="E111" s="147"/>
      <c r="F111" s="147"/>
      <c r="G111" s="148"/>
      <c r="H111" s="147" t="s">
        <v>7</v>
      </c>
      <c r="I111" s="147"/>
      <c r="J111" s="148"/>
      <c r="K111" s="148"/>
      <c r="L111" s="148"/>
      <c r="M111" s="148"/>
      <c r="N111" s="148"/>
      <c r="O111" s="445"/>
      <c r="P111" s="147"/>
      <c r="Q111" s="149"/>
      <c r="R111" s="147"/>
      <c r="S111" s="147"/>
      <c r="T111" s="147"/>
      <c r="U111" s="147"/>
      <c r="V111" s="511"/>
    </row>
    <row r="112" spans="1:25">
      <c r="G112" s="146"/>
      <c r="H112" s="134" t="s">
        <v>7</v>
      </c>
    </row>
    <row r="113" spans="1:22">
      <c r="G113" s="146"/>
      <c r="H113" s="134" t="s">
        <v>7</v>
      </c>
    </row>
    <row r="114" spans="1:22">
      <c r="D114" s="134" t="s">
        <v>7</v>
      </c>
      <c r="E114" s="134" t="s">
        <v>7</v>
      </c>
      <c r="F114" s="134" t="s">
        <v>7</v>
      </c>
      <c r="G114" s="146"/>
      <c r="H114" s="134" t="s">
        <v>7</v>
      </c>
      <c r="I114" s="134" t="s">
        <v>7</v>
      </c>
      <c r="K114" s="146" t="s">
        <v>7</v>
      </c>
      <c r="L114" s="146" t="s">
        <v>7</v>
      </c>
      <c r="M114" s="146" t="s">
        <v>7</v>
      </c>
      <c r="N114" s="146" t="s">
        <v>7</v>
      </c>
      <c r="O114" s="444" t="s">
        <v>7</v>
      </c>
      <c r="P114" s="134" t="s">
        <v>7</v>
      </c>
      <c r="S114" s="134" t="s">
        <v>7</v>
      </c>
    </row>
    <row r="115" spans="1:22">
      <c r="A115" s="147" t="s">
        <v>7</v>
      </c>
      <c r="B115" s="147"/>
      <c r="C115" s="147"/>
      <c r="D115" s="147"/>
      <c r="E115" s="147"/>
      <c r="F115" s="147"/>
      <c r="G115" s="148"/>
      <c r="H115" s="147" t="s">
        <v>7</v>
      </c>
      <c r="I115" s="147"/>
      <c r="J115" s="148"/>
      <c r="K115" s="148"/>
      <c r="L115" s="148"/>
      <c r="M115" s="148"/>
      <c r="N115" s="148"/>
      <c r="O115" s="445"/>
      <c r="P115" s="147"/>
      <c r="Q115" s="149"/>
      <c r="R115" s="147"/>
      <c r="S115" s="147"/>
      <c r="T115" s="147"/>
      <c r="U115" s="147"/>
      <c r="V115" s="511"/>
    </row>
    <row r="116" spans="1:22">
      <c r="G116" s="146"/>
      <c r="H116" s="134" t="s">
        <v>7</v>
      </c>
    </row>
    <row r="117" spans="1:22">
      <c r="G117" s="146"/>
      <c r="H117" s="134" t="s">
        <v>7</v>
      </c>
    </row>
    <row r="118" spans="1:22">
      <c r="D118" s="134" t="s">
        <v>7</v>
      </c>
      <c r="E118" s="134" t="s">
        <v>7</v>
      </c>
      <c r="F118" s="134" t="s">
        <v>7</v>
      </c>
      <c r="G118" s="146"/>
      <c r="H118" s="134" t="s">
        <v>7</v>
      </c>
      <c r="I118" s="134" t="s">
        <v>7</v>
      </c>
      <c r="K118" s="146" t="s">
        <v>7</v>
      </c>
      <c r="L118" s="146" t="s">
        <v>7</v>
      </c>
      <c r="M118" s="146" t="s">
        <v>7</v>
      </c>
      <c r="N118" s="146" t="s">
        <v>7</v>
      </c>
      <c r="O118" s="444" t="s">
        <v>7</v>
      </c>
      <c r="P118" s="134" t="s">
        <v>7</v>
      </c>
      <c r="S118" s="134" t="s">
        <v>7</v>
      </c>
    </row>
    <row r="119" spans="1:22">
      <c r="A119" s="147" t="s">
        <v>7</v>
      </c>
      <c r="B119" s="147"/>
      <c r="C119" s="147"/>
      <c r="D119" s="147"/>
      <c r="E119" s="147"/>
      <c r="F119" s="147"/>
      <c r="G119" s="148"/>
      <c r="H119" s="147" t="s">
        <v>7</v>
      </c>
      <c r="I119" s="147"/>
      <c r="J119" s="148"/>
      <c r="K119" s="148"/>
      <c r="L119" s="148"/>
      <c r="M119" s="148"/>
      <c r="N119" s="148"/>
      <c r="O119" s="445"/>
      <c r="P119" s="147"/>
      <c r="Q119" s="149"/>
      <c r="R119" s="147"/>
      <c r="S119" s="147"/>
      <c r="T119" s="147"/>
      <c r="U119" s="147"/>
      <c r="V119" s="511"/>
    </row>
    <row r="120" spans="1:22">
      <c r="G120" s="146"/>
      <c r="H120" s="134" t="s">
        <v>7</v>
      </c>
    </row>
    <row r="121" spans="1:22">
      <c r="G121" s="146"/>
      <c r="H121" s="134" t="s">
        <v>7</v>
      </c>
    </row>
    <row r="122" spans="1:22">
      <c r="D122" s="134" t="s">
        <v>7</v>
      </c>
      <c r="E122" s="134" t="s">
        <v>7</v>
      </c>
      <c r="F122" s="134" t="s">
        <v>7</v>
      </c>
      <c r="G122" s="146"/>
      <c r="H122" s="134" t="s">
        <v>7</v>
      </c>
      <c r="I122" s="134" t="s">
        <v>7</v>
      </c>
      <c r="K122" s="146" t="s">
        <v>7</v>
      </c>
      <c r="L122" s="146" t="s">
        <v>7</v>
      </c>
      <c r="M122" s="146" t="s">
        <v>7</v>
      </c>
      <c r="N122" s="146" t="s">
        <v>7</v>
      </c>
      <c r="O122" s="444" t="s">
        <v>7</v>
      </c>
      <c r="P122" s="134" t="s">
        <v>7</v>
      </c>
      <c r="S122" s="134" t="s">
        <v>7</v>
      </c>
    </row>
    <row r="123" spans="1:22">
      <c r="A123" s="147" t="s">
        <v>7</v>
      </c>
      <c r="B123" s="147"/>
      <c r="C123" s="147"/>
      <c r="D123" s="147"/>
      <c r="E123" s="147"/>
      <c r="F123" s="147"/>
      <c r="G123" s="148"/>
      <c r="H123" s="147" t="s">
        <v>7</v>
      </c>
      <c r="I123" s="147"/>
      <c r="J123" s="148"/>
      <c r="K123" s="148"/>
      <c r="L123" s="148"/>
      <c r="M123" s="148"/>
      <c r="N123" s="148"/>
      <c r="O123" s="445"/>
      <c r="P123" s="147"/>
      <c r="Q123" s="149"/>
      <c r="R123" s="147"/>
      <c r="S123" s="147"/>
      <c r="T123" s="147"/>
      <c r="U123" s="147"/>
      <c r="V123" s="511"/>
    </row>
    <row r="124" spans="1:22">
      <c r="G124" s="146"/>
      <c r="H124" s="134" t="s">
        <v>7</v>
      </c>
    </row>
    <row r="125" spans="1:22">
      <c r="G125" s="146"/>
      <c r="H125" s="134" t="s">
        <v>7</v>
      </c>
    </row>
    <row r="126" spans="1:22">
      <c r="D126" s="134" t="s">
        <v>7</v>
      </c>
      <c r="E126" s="134" t="s">
        <v>7</v>
      </c>
      <c r="F126" s="134" t="s">
        <v>7</v>
      </c>
      <c r="G126" s="146"/>
      <c r="H126" s="134" t="s">
        <v>7</v>
      </c>
      <c r="I126" s="134" t="s">
        <v>7</v>
      </c>
      <c r="K126" s="146" t="s">
        <v>7</v>
      </c>
      <c r="L126" s="146" t="s">
        <v>7</v>
      </c>
      <c r="M126" s="146" t="s">
        <v>7</v>
      </c>
      <c r="N126" s="146" t="s">
        <v>7</v>
      </c>
      <c r="O126" s="444" t="s">
        <v>7</v>
      </c>
      <c r="P126" s="134" t="s">
        <v>7</v>
      </c>
      <c r="S126" s="134" t="s">
        <v>7</v>
      </c>
    </row>
    <row r="127" spans="1:22">
      <c r="A127" s="147" t="s">
        <v>7</v>
      </c>
      <c r="B127" s="147"/>
      <c r="C127" s="147"/>
      <c r="D127" s="147"/>
      <c r="E127" s="147"/>
      <c r="F127" s="147"/>
      <c r="G127" s="148"/>
      <c r="H127" s="147" t="s">
        <v>7</v>
      </c>
      <c r="I127" s="147"/>
      <c r="J127" s="148"/>
      <c r="K127" s="148"/>
      <c r="L127" s="148"/>
      <c r="M127" s="148"/>
      <c r="N127" s="148"/>
      <c r="O127" s="445"/>
      <c r="P127" s="147"/>
      <c r="Q127" s="149"/>
      <c r="R127" s="147"/>
      <c r="S127" s="147"/>
      <c r="T127" s="147"/>
      <c r="U127" s="147"/>
      <c r="V127" s="511"/>
    </row>
    <row r="128" spans="1:22">
      <c r="G128" s="146"/>
      <c r="H128" s="134" t="s">
        <v>7</v>
      </c>
    </row>
    <row r="129" spans="1:22">
      <c r="G129" s="146"/>
      <c r="H129" s="134" t="s">
        <v>7</v>
      </c>
    </row>
    <row r="130" spans="1:22">
      <c r="D130" s="134" t="s">
        <v>7</v>
      </c>
      <c r="E130" s="134" t="s">
        <v>7</v>
      </c>
      <c r="F130" s="134" t="s">
        <v>7</v>
      </c>
      <c r="G130" s="146"/>
      <c r="H130" s="134" t="s">
        <v>7</v>
      </c>
      <c r="I130" s="134" t="s">
        <v>7</v>
      </c>
      <c r="K130" s="146" t="s">
        <v>7</v>
      </c>
      <c r="L130" s="146" t="s">
        <v>7</v>
      </c>
      <c r="M130" s="146" t="s">
        <v>7</v>
      </c>
      <c r="N130" s="146" t="s">
        <v>7</v>
      </c>
      <c r="O130" s="444" t="s">
        <v>7</v>
      </c>
      <c r="P130" s="134" t="s">
        <v>7</v>
      </c>
      <c r="S130" s="134" t="s">
        <v>7</v>
      </c>
    </row>
    <row r="131" spans="1:22">
      <c r="A131" s="147" t="s">
        <v>7</v>
      </c>
      <c r="B131" s="147"/>
      <c r="C131" s="147"/>
      <c r="D131" s="147"/>
      <c r="E131" s="147"/>
      <c r="F131" s="147"/>
      <c r="G131" s="148"/>
      <c r="H131" s="147" t="s">
        <v>7</v>
      </c>
      <c r="I131" s="147"/>
      <c r="J131" s="148"/>
      <c r="K131" s="148"/>
      <c r="L131" s="148"/>
      <c r="M131" s="148"/>
      <c r="N131" s="148"/>
      <c r="O131" s="445"/>
      <c r="P131" s="147"/>
      <c r="Q131" s="149"/>
      <c r="R131" s="147"/>
      <c r="S131" s="147"/>
      <c r="T131" s="147"/>
      <c r="U131" s="147"/>
      <c r="V131" s="511"/>
    </row>
    <row r="132" spans="1:22">
      <c r="G132" s="146"/>
      <c r="H132" s="134" t="s">
        <v>7</v>
      </c>
    </row>
    <row r="133" spans="1:22">
      <c r="G133" s="146"/>
      <c r="H133" s="134" t="s">
        <v>7</v>
      </c>
    </row>
    <row r="134" spans="1:22">
      <c r="D134" s="134" t="s">
        <v>7</v>
      </c>
      <c r="E134" s="134" t="s">
        <v>7</v>
      </c>
      <c r="F134" s="134" t="s">
        <v>7</v>
      </c>
      <c r="G134" s="146"/>
      <c r="H134" s="134" t="s">
        <v>7</v>
      </c>
      <c r="I134" s="134" t="s">
        <v>7</v>
      </c>
      <c r="K134" s="146" t="s">
        <v>7</v>
      </c>
      <c r="L134" s="146" t="s">
        <v>7</v>
      </c>
      <c r="M134" s="146" t="s">
        <v>7</v>
      </c>
      <c r="N134" s="146" t="s">
        <v>7</v>
      </c>
      <c r="O134" s="444" t="s">
        <v>7</v>
      </c>
      <c r="P134" s="134" t="s">
        <v>7</v>
      </c>
      <c r="S134" s="134" t="s">
        <v>7</v>
      </c>
    </row>
    <row r="135" spans="1:22">
      <c r="G135" s="146"/>
      <c r="H135" s="134" t="s">
        <v>7</v>
      </c>
    </row>
    <row r="136" spans="1:22">
      <c r="G136" s="146"/>
      <c r="H136" s="134" t="s">
        <v>7</v>
      </c>
    </row>
    <row r="137" spans="1:22">
      <c r="G137" s="146"/>
      <c r="H137" s="134" t="s">
        <v>7</v>
      </c>
    </row>
    <row r="138" spans="1:22">
      <c r="V138" s="512"/>
    </row>
  </sheetData>
  <protectedRanges>
    <protectedRange sqref="Q62:R75" name="Rango1_3"/>
    <protectedRange sqref="U62:U75" name="Rango2_20"/>
    <protectedRange sqref="Q51:R54" name="Rango1_1_2"/>
    <protectedRange sqref="Q49:Q50" name="Rango1_8_1"/>
    <protectedRange sqref="Q59:R61" name="Rango1_5_1"/>
    <protectedRange sqref="Q80:R85" name="Rango1_6_1"/>
    <protectedRange sqref="Q55:R58" name="Rango1_8"/>
    <protectedRange sqref="V88:V92" name="Rango2_11_1_2"/>
    <protectedRange sqref="V86:V87" name="Rango1_11_1"/>
    <protectedRange sqref="V51:V53" name="Rango1_1_1_1"/>
    <protectedRange sqref="V54" name="Rango2_1_1_1_1"/>
    <protectedRange sqref="U55:U58" name="Rango2_8_1_2"/>
    <protectedRange sqref="V79 V76:V77" name="Rango2_2_3_2"/>
    <protectedRange sqref="V78" name="Rango2_2_3_1_1"/>
    <protectedRange sqref="V12:V13 V8:V9" name="Rango2_7_2_1"/>
    <protectedRange sqref="Q35:U38" name="Rango1_2_1"/>
    <protectedRange sqref="Q39:Q40 R39:R50" name="Rango1_16_1_1_1"/>
    <protectedRange sqref="U39" name="Rango2_1_1_2"/>
    <protectedRange sqref="U10:U13" name="Rango2_7_2_1_1"/>
    <protectedRange sqref="Q8:R13" name="Rango1_7_2_1_1"/>
    <protectedRange sqref="U8:U9" name="Rango2_7_1_1_1_1"/>
    <protectedRange sqref="T18:T20 Q18:Q27 S18:S27" name="Rango1_1_1_2"/>
    <protectedRange sqref="Q76:R79" name="Rango1_2_1_1_1"/>
    <protectedRange sqref="U79 U76:U77" name="Rango2_2_3_2_1"/>
    <protectedRange sqref="U78" name="Rango2_2_3_1_1_1"/>
    <protectedRange sqref="U86:U93" name="Rango2_11_1_1"/>
    <protectedRange sqref="Q88:R93" name="Rango1_7_1_1"/>
    <protectedRange sqref="Q86:R87" name="Rango1_7_1_1_1"/>
    <protectedRange sqref="U100:V101" name="Rango2_13_1_1_1"/>
    <protectedRange sqref="Q100:R101" name="Rango1_13_1_1_1"/>
    <protectedRange sqref="U96:V99" name="Rango2_14_1_2"/>
    <protectedRange sqref="R96:R99" name="Rango1_13_1_1_1_1"/>
    <protectedRange sqref="Q96:Q99" name="Rango1_14_1_1"/>
    <protectedRange sqref="U32:U33" name="Rango2_4_5_2"/>
    <protectedRange sqref="Q32:Q33" name="Rango1_4_1_1_2_2"/>
    <protectedRange sqref="U31" name="Rango2_4_3_2_1_1"/>
    <protectedRange sqref="Q31:R31 R32:R33" name="Rango1_4_3_2_1_2"/>
    <protectedRange sqref="R30" name="Rango1_4_4_1_1"/>
    <protectedRange sqref="U30" name="Rango2_4_3_2_2_1"/>
    <protectedRange sqref="Q30" name="Rango1_4_1_3_1_1"/>
    <protectedRange sqref="R28:R29" name="Rango1_4_2_1_2_1_1"/>
    <protectedRange sqref="U28:U29" name="Rango2_4_3_2_3_1"/>
    <protectedRange sqref="Q28:Q29" name="Rango1_4_2_2_1_1"/>
    <protectedRange sqref="U34" name="Rango2_4_5_1_1"/>
    <protectedRange sqref="Q34" name="Rango1_4_1_1_2_1_1"/>
    <protectedRange sqref="R34" name="Rango1_4_3_2_1_1_1"/>
    <protectedRange sqref="Q14:Q15 Q16:R17" name="Rango1_1_2_1_1"/>
    <protectedRange sqref="R14:R15" name="Rango1_11_2_1"/>
    <protectedRange sqref="V62:V75" name="Rango2_20_1_1"/>
    <protectedRange sqref="V14" name="Rango2_1_1_1_2_2"/>
    <protectedRange sqref="V15:V17" name="Rango1_1_1_1_1_1_2"/>
    <protectedRange sqref="V30" name="Rango2_4_4_1_1"/>
    <protectedRange sqref="V31:V33" name="Rango2_4_6_2_1"/>
    <protectedRange sqref="V28:V29" name="Rango2_4_3_1_1_1"/>
    <protectedRange sqref="V34" name="Rango2_4_6_1_1_1"/>
    <protectedRange sqref="V39" name="Rango2_2_1_1_1"/>
    <protectedRange sqref="V35:V37" name="Rango2_1_2_1_1"/>
    <protectedRange sqref="V55:V58" name="Rango2_8_3_2"/>
    <protectedRange sqref="V94:V95" name="Rango2_12_2_2"/>
  </protectedRanges>
  <autoFilter ref="A5:X137" xr:uid="{00000000-0009-0000-0000-000003000000}"/>
  <mergeCells count="495">
    <mergeCell ref="Y96:Y99"/>
    <mergeCell ref="Y70:Y72"/>
    <mergeCell ref="Y66:Y69"/>
    <mergeCell ref="Y16:Y17"/>
    <mergeCell ref="Y100:Y101"/>
    <mergeCell ref="W16:W17"/>
    <mergeCell ref="W66:W69"/>
    <mergeCell ref="W70:W72"/>
    <mergeCell ref="W96:W99"/>
    <mergeCell ref="W100:W101"/>
    <mergeCell ref="X16:X17"/>
    <mergeCell ref="X66:X69"/>
    <mergeCell ref="X70:X72"/>
    <mergeCell ref="X96:X99"/>
    <mergeCell ref="X100:X101"/>
    <mergeCell ref="J88:J89"/>
    <mergeCell ref="K88:K89"/>
    <mergeCell ref="L88:L89"/>
    <mergeCell ref="M88:M89"/>
    <mergeCell ref="J96:J99"/>
    <mergeCell ref="L70:L72"/>
    <mergeCell ref="R100:R101"/>
    <mergeCell ref="S100:S101"/>
    <mergeCell ref="L96:L99"/>
    <mergeCell ref="M96:M99"/>
    <mergeCell ref="J86:J87"/>
    <mergeCell ref="J100:J101"/>
    <mergeCell ref="K100:K101"/>
    <mergeCell ref="L100:L101"/>
    <mergeCell ref="M100:M101"/>
    <mergeCell ref="N100:N101"/>
    <mergeCell ref="O100:O101"/>
    <mergeCell ref="P100:P101"/>
    <mergeCell ref="Q100:Q101"/>
    <mergeCell ref="K96:K99"/>
    <mergeCell ref="J80:J81"/>
    <mergeCell ref="J78:J79"/>
    <mergeCell ref="J70:J72"/>
    <mergeCell ref="K90:K93"/>
    <mergeCell ref="V46:V47"/>
    <mergeCell ref="V16:V17"/>
    <mergeCell ref="H92:H93"/>
    <mergeCell ref="J90:J93"/>
    <mergeCell ref="H90:H91"/>
    <mergeCell ref="M70:M72"/>
    <mergeCell ref="K78:K79"/>
    <mergeCell ref="L78:L79"/>
    <mergeCell ref="K80:K81"/>
    <mergeCell ref="M80:M81"/>
    <mergeCell ref="K73:K75"/>
    <mergeCell ref="J62:J65"/>
    <mergeCell ref="J66:J69"/>
    <mergeCell ref="K66:K69"/>
    <mergeCell ref="L66:L69"/>
    <mergeCell ref="M66:M69"/>
    <mergeCell ref="L62:L65"/>
    <mergeCell ref="M62:M65"/>
    <mergeCell ref="V80:V81"/>
    <mergeCell ref="P80:P81"/>
    <mergeCell ref="M78:M79"/>
    <mergeCell ref="L80:L81"/>
    <mergeCell ref="T66:T69"/>
    <mergeCell ref="N73:N75"/>
    <mergeCell ref="T100:T101"/>
    <mergeCell ref="U100:U101"/>
    <mergeCell ref="D88:D89"/>
    <mergeCell ref="E88:E89"/>
    <mergeCell ref="F88:F89"/>
    <mergeCell ref="G88:G89"/>
    <mergeCell ref="F62:F65"/>
    <mergeCell ref="E24:E25"/>
    <mergeCell ref="F24:F25"/>
    <mergeCell ref="G24:G25"/>
    <mergeCell ref="U80:U81"/>
    <mergeCell ref="N62:N65"/>
    <mergeCell ref="Q80:Q81"/>
    <mergeCell ref="U96:U99"/>
    <mergeCell ref="P96:P99"/>
    <mergeCell ref="Q96:Q99"/>
    <mergeCell ref="R96:R99"/>
    <mergeCell ref="S96:S99"/>
    <mergeCell ref="T96:T99"/>
    <mergeCell ref="N96:N99"/>
    <mergeCell ref="O96:O99"/>
    <mergeCell ref="T80:T81"/>
    <mergeCell ref="O43:O45"/>
    <mergeCell ref="O55:O56"/>
    <mergeCell ref="C66:C69"/>
    <mergeCell ref="B62:B65"/>
    <mergeCell ref="E39:E40"/>
    <mergeCell ref="F39:F40"/>
    <mergeCell ref="G39:G40"/>
    <mergeCell ref="B39:B40"/>
    <mergeCell ref="F41:F42"/>
    <mergeCell ref="B100:B101"/>
    <mergeCell ref="C100:C101"/>
    <mergeCell ref="D100:D101"/>
    <mergeCell ref="E100:E101"/>
    <mergeCell ref="F100:F101"/>
    <mergeCell ref="G100:G101"/>
    <mergeCell ref="B96:B99"/>
    <mergeCell ref="C96:C99"/>
    <mergeCell ref="D96:D99"/>
    <mergeCell ref="E96:E99"/>
    <mergeCell ref="F96:F99"/>
    <mergeCell ref="G96:G99"/>
    <mergeCell ref="C51:C52"/>
    <mergeCell ref="D51:D52"/>
    <mergeCell ref="B43:B45"/>
    <mergeCell ref="C46:C48"/>
    <mergeCell ref="R80:R81"/>
    <mergeCell ref="S80:S81"/>
    <mergeCell ref="L73:L75"/>
    <mergeCell ref="S66:S69"/>
    <mergeCell ref="R66:R69"/>
    <mergeCell ref="Q66:Q69"/>
    <mergeCell ref="P66:P69"/>
    <mergeCell ref="N78:N79"/>
    <mergeCell ref="O78:O79"/>
    <mergeCell ref="N80:N81"/>
    <mergeCell ref="O80:O81"/>
    <mergeCell ref="U73:U75"/>
    <mergeCell ref="U66:U69"/>
    <mergeCell ref="U70:U72"/>
    <mergeCell ref="B49:B50"/>
    <mergeCell ref="C49:C50"/>
    <mergeCell ref="C62:C65"/>
    <mergeCell ref="D62:D65"/>
    <mergeCell ref="E62:E65"/>
    <mergeCell ref="B57:B58"/>
    <mergeCell ref="C57:C58"/>
    <mergeCell ref="D57:D58"/>
    <mergeCell ref="E57:E58"/>
    <mergeCell ref="B59:B60"/>
    <mergeCell ref="C59:C60"/>
    <mergeCell ref="D59:D60"/>
    <mergeCell ref="E59:E60"/>
    <mergeCell ref="B70:B72"/>
    <mergeCell ref="D55:D56"/>
    <mergeCell ref="F57:F58"/>
    <mergeCell ref="G57:G58"/>
    <mergeCell ref="L51:L52"/>
    <mergeCell ref="N55:N56"/>
    <mergeCell ref="M55:M56"/>
    <mergeCell ref="B66:B69"/>
    <mergeCell ref="U2:V2"/>
    <mergeCell ref="A1:F3"/>
    <mergeCell ref="G1:T3"/>
    <mergeCell ref="U1:V1"/>
    <mergeCell ref="U3:V3"/>
    <mergeCell ref="A4:V4"/>
    <mergeCell ref="B28:B29"/>
    <mergeCell ref="C28:C29"/>
    <mergeCell ref="D28:D29"/>
    <mergeCell ref="E28:E29"/>
    <mergeCell ref="F28:F29"/>
    <mergeCell ref="G28:G29"/>
    <mergeCell ref="O28:O29"/>
    <mergeCell ref="J18:J20"/>
    <mergeCell ref="B26:B27"/>
    <mergeCell ref="C26:C27"/>
    <mergeCell ref="D26:D27"/>
    <mergeCell ref="J8:J10"/>
    <mergeCell ref="K8:K10"/>
    <mergeCell ref="J6:J7"/>
    <mergeCell ref="K6:K7"/>
    <mergeCell ref="L24:L25"/>
    <mergeCell ref="M6:M7"/>
    <mergeCell ref="N6:N7"/>
    <mergeCell ref="O51:O52"/>
    <mergeCell ref="O49:O50"/>
    <mergeCell ref="O41:O42"/>
    <mergeCell ref="L11:L12"/>
    <mergeCell ref="O30:O32"/>
    <mergeCell ref="M26:M27"/>
    <mergeCell ref="M11:M12"/>
    <mergeCell ref="N11:N12"/>
    <mergeCell ref="O11:O12"/>
    <mergeCell ref="M21:M23"/>
    <mergeCell ref="N21:N23"/>
    <mergeCell ref="O21:O23"/>
    <mergeCell ref="N37:N38"/>
    <mergeCell ref="N26:N27"/>
    <mergeCell ref="O26:O27"/>
    <mergeCell ref="N39:N40"/>
    <mergeCell ref="O39:O40"/>
    <mergeCell ref="N35:N36"/>
    <mergeCell ref="O35:O36"/>
    <mergeCell ref="N46:N48"/>
    <mergeCell ref="O46:O48"/>
    <mergeCell ref="L6:L7"/>
    <mergeCell ref="D8:D10"/>
    <mergeCell ref="E8:E10"/>
    <mergeCell ref="F8:F10"/>
    <mergeCell ref="O6:O7"/>
    <mergeCell ref="L8:L10"/>
    <mergeCell ref="M8:M10"/>
    <mergeCell ref="N8:N10"/>
    <mergeCell ref="O8:O10"/>
    <mergeCell ref="B6:B7"/>
    <mergeCell ref="C6:C7"/>
    <mergeCell ref="D6:D7"/>
    <mergeCell ref="E6:E7"/>
    <mergeCell ref="F6:F7"/>
    <mergeCell ref="G6:G7"/>
    <mergeCell ref="B18:B20"/>
    <mergeCell ref="C18:C20"/>
    <mergeCell ref="D18:D20"/>
    <mergeCell ref="E18:E20"/>
    <mergeCell ref="F18:F20"/>
    <mergeCell ref="G18:G20"/>
    <mergeCell ref="B8:B10"/>
    <mergeCell ref="C8:C10"/>
    <mergeCell ref="G8:G10"/>
    <mergeCell ref="C11:C12"/>
    <mergeCell ref="D11:D12"/>
    <mergeCell ref="B11:B12"/>
    <mergeCell ref="D66:D69"/>
    <mergeCell ref="E66:E69"/>
    <mergeCell ref="F66:F69"/>
    <mergeCell ref="G66:G69"/>
    <mergeCell ref="G62:G65"/>
    <mergeCell ref="D21:D23"/>
    <mergeCell ref="D41:D42"/>
    <mergeCell ref="D39:D40"/>
    <mergeCell ref="D35:D36"/>
    <mergeCell ref="D24:D25"/>
    <mergeCell ref="D37:D38"/>
    <mergeCell ref="D30:D32"/>
    <mergeCell ref="G43:G45"/>
    <mergeCell ref="B55:B56"/>
    <mergeCell ref="C55:C56"/>
    <mergeCell ref="B35:B36"/>
    <mergeCell ref="C35:C36"/>
    <mergeCell ref="B30:B32"/>
    <mergeCell ref="C30:C32"/>
    <mergeCell ref="B41:B42"/>
    <mergeCell ref="B21:B23"/>
    <mergeCell ref="B24:B25"/>
    <mergeCell ref="C24:C25"/>
    <mergeCell ref="B46:B48"/>
    <mergeCell ref="C21:C23"/>
    <mergeCell ref="C41:C42"/>
    <mergeCell ref="C39:C40"/>
    <mergeCell ref="C37:C38"/>
    <mergeCell ref="B51:B52"/>
    <mergeCell ref="B37:B38"/>
    <mergeCell ref="B78:B79"/>
    <mergeCell ref="M73:M75"/>
    <mergeCell ref="B73:B75"/>
    <mergeCell ref="C73:C75"/>
    <mergeCell ref="D73:D75"/>
    <mergeCell ref="D70:D72"/>
    <mergeCell ref="E70:E72"/>
    <mergeCell ref="F70:F72"/>
    <mergeCell ref="G70:G72"/>
    <mergeCell ref="E73:E75"/>
    <mergeCell ref="F73:F75"/>
    <mergeCell ref="D78:D79"/>
    <mergeCell ref="E78:E79"/>
    <mergeCell ref="J73:J75"/>
    <mergeCell ref="G73:G75"/>
    <mergeCell ref="F78:F79"/>
    <mergeCell ref="G78:G79"/>
    <mergeCell ref="C70:C72"/>
    <mergeCell ref="C78:C79"/>
    <mergeCell ref="B90:B93"/>
    <mergeCell ref="C90:C93"/>
    <mergeCell ref="D90:D93"/>
    <mergeCell ref="E90:E93"/>
    <mergeCell ref="F90:F93"/>
    <mergeCell ref="G90:G93"/>
    <mergeCell ref="F80:F81"/>
    <mergeCell ref="G80:G81"/>
    <mergeCell ref="B80:B81"/>
    <mergeCell ref="E80:E81"/>
    <mergeCell ref="B86:B87"/>
    <mergeCell ref="C86:C87"/>
    <mergeCell ref="D86:D87"/>
    <mergeCell ref="E86:E87"/>
    <mergeCell ref="F86:F87"/>
    <mergeCell ref="G86:G87"/>
    <mergeCell ref="C80:C81"/>
    <mergeCell ref="D80:D81"/>
    <mergeCell ref="B88:B89"/>
    <mergeCell ref="C88:C89"/>
    <mergeCell ref="V92:V93"/>
    <mergeCell ref="R92:R93"/>
    <mergeCell ref="S92:S93"/>
    <mergeCell ref="T92:T93"/>
    <mergeCell ref="N86:N87"/>
    <mergeCell ref="O86:O87"/>
    <mergeCell ref="K86:K87"/>
    <mergeCell ref="L86:L87"/>
    <mergeCell ref="M86:M87"/>
    <mergeCell ref="V88:V89"/>
    <mergeCell ref="L90:L93"/>
    <mergeCell ref="M90:M93"/>
    <mergeCell ref="N90:N93"/>
    <mergeCell ref="O90:O93"/>
    <mergeCell ref="P92:P93"/>
    <mergeCell ref="Q92:Q93"/>
    <mergeCell ref="N88:N89"/>
    <mergeCell ref="O88:O89"/>
    <mergeCell ref="U92:U93"/>
    <mergeCell ref="U39:U40"/>
    <mergeCell ref="M30:M32"/>
    <mergeCell ref="N30:N32"/>
    <mergeCell ref="P37:P38"/>
    <mergeCell ref="Q37:Q38"/>
    <mergeCell ref="R37:R38"/>
    <mergeCell ref="V39:V40"/>
    <mergeCell ref="S39:S40"/>
    <mergeCell ref="T39:T40"/>
    <mergeCell ref="R39:R40"/>
    <mergeCell ref="E11:E12"/>
    <mergeCell ref="F11:F12"/>
    <mergeCell ref="G11:G12"/>
    <mergeCell ref="J11:J12"/>
    <mergeCell ref="K11:K12"/>
    <mergeCell ref="K21:K23"/>
    <mergeCell ref="L21:L23"/>
    <mergeCell ref="K18:K20"/>
    <mergeCell ref="M35:M36"/>
    <mergeCell ref="J21:J23"/>
    <mergeCell ref="F21:F23"/>
    <mergeCell ref="F35:F36"/>
    <mergeCell ref="F26:F27"/>
    <mergeCell ref="L39:L40"/>
    <mergeCell ref="E37:E38"/>
    <mergeCell ref="H30:H31"/>
    <mergeCell ref="J30:J32"/>
    <mergeCell ref="K30:K32"/>
    <mergeCell ref="G26:G27"/>
    <mergeCell ref="K39:K40"/>
    <mergeCell ref="E26:E27"/>
    <mergeCell ref="G21:G23"/>
    <mergeCell ref="J24:J25"/>
    <mergeCell ref="K24:K25"/>
    <mergeCell ref="J26:J27"/>
    <mergeCell ref="J28:J29"/>
    <mergeCell ref="K28:K29"/>
    <mergeCell ref="K26:K27"/>
    <mergeCell ref="L37:L38"/>
    <mergeCell ref="V18:V20"/>
    <mergeCell ref="V37:V38"/>
    <mergeCell ref="V26:V27"/>
    <mergeCell ref="U37:U38"/>
    <mergeCell ref="L28:L29"/>
    <mergeCell ref="M28:M29"/>
    <mergeCell ref="N28:N29"/>
    <mergeCell ref="L18:L20"/>
    <mergeCell ref="L30:L32"/>
    <mergeCell ref="O37:O38"/>
    <mergeCell ref="L26:L27"/>
    <mergeCell ref="L35:L36"/>
    <mergeCell ref="S37:S38"/>
    <mergeCell ref="T37:T38"/>
    <mergeCell ref="M37:M38"/>
    <mergeCell ref="M24:M25"/>
    <mergeCell ref="N24:N25"/>
    <mergeCell ref="O24:O25"/>
    <mergeCell ref="V22:V23"/>
    <mergeCell ref="V24:V25"/>
    <mergeCell ref="O18:O20"/>
    <mergeCell ref="M18:M20"/>
    <mergeCell ref="N18:N20"/>
    <mergeCell ref="V66:V69"/>
    <mergeCell ref="V70:V72"/>
    <mergeCell ref="P70:P72"/>
    <mergeCell ref="Q70:Q72"/>
    <mergeCell ref="R70:R72"/>
    <mergeCell ref="K57:K58"/>
    <mergeCell ref="U62:U65"/>
    <mergeCell ref="V62:V65"/>
    <mergeCell ref="L59:L60"/>
    <mergeCell ref="M59:M60"/>
    <mergeCell ref="N59:N60"/>
    <mergeCell ref="O59:O60"/>
    <mergeCell ref="O66:O69"/>
    <mergeCell ref="L57:L58"/>
    <mergeCell ref="M57:M58"/>
    <mergeCell ref="K59:K60"/>
    <mergeCell ref="K70:K72"/>
    <mergeCell ref="K62:K65"/>
    <mergeCell ref="N70:N72"/>
    <mergeCell ref="N57:N58"/>
    <mergeCell ref="V73:V75"/>
    <mergeCell ref="O73:O75"/>
    <mergeCell ref="N66:N69"/>
    <mergeCell ref="O57:O58"/>
    <mergeCell ref="O62:O65"/>
    <mergeCell ref="C43:C45"/>
    <mergeCell ref="D43:D45"/>
    <mergeCell ref="E43:E45"/>
    <mergeCell ref="E21:E23"/>
    <mergeCell ref="J35:J36"/>
    <mergeCell ref="V43:V45"/>
    <mergeCell ref="S70:S72"/>
    <mergeCell ref="T70:T72"/>
    <mergeCell ref="O70:O72"/>
    <mergeCell ref="M51:M52"/>
    <mergeCell ref="N51:N52"/>
    <mergeCell ref="V49:V50"/>
    <mergeCell ref="F55:F56"/>
    <mergeCell ref="F46:F48"/>
    <mergeCell ref="G46:G48"/>
    <mergeCell ref="J46:J48"/>
    <mergeCell ref="K46:K48"/>
    <mergeCell ref="L46:L48"/>
    <mergeCell ref="M46:M48"/>
    <mergeCell ref="J57:J58"/>
    <mergeCell ref="G55:G56"/>
    <mergeCell ref="J59:J60"/>
    <mergeCell ref="G49:G50"/>
    <mergeCell ref="G51:G52"/>
    <mergeCell ref="L49:L50"/>
    <mergeCell ref="L55:L56"/>
    <mergeCell ref="F59:F60"/>
    <mergeCell ref="G59:G60"/>
    <mergeCell ref="J55:J56"/>
    <mergeCell ref="K55:K56"/>
    <mergeCell ref="J51:J52"/>
    <mergeCell ref="K51:K52"/>
    <mergeCell ref="J49:J50"/>
    <mergeCell ref="K49:K50"/>
    <mergeCell ref="E51:E52"/>
    <mergeCell ref="F49:F50"/>
    <mergeCell ref="D49:D50"/>
    <mergeCell ref="E30:E32"/>
    <mergeCell ref="F30:F32"/>
    <mergeCell ref="E55:E56"/>
    <mergeCell ref="F37:F38"/>
    <mergeCell ref="G37:G38"/>
    <mergeCell ref="L41:L42"/>
    <mergeCell ref="E35:E36"/>
    <mergeCell ref="E41:E42"/>
    <mergeCell ref="J43:J45"/>
    <mergeCell ref="K43:K45"/>
    <mergeCell ref="D46:D48"/>
    <mergeCell ref="F43:F45"/>
    <mergeCell ref="E49:E50"/>
    <mergeCell ref="E46:E48"/>
    <mergeCell ref="M41:M42"/>
    <mergeCell ref="N41:N42"/>
    <mergeCell ref="N49:N50"/>
    <mergeCell ref="F51:F52"/>
    <mergeCell ref="K35:K36"/>
    <mergeCell ref="M39:M40"/>
    <mergeCell ref="G35:G36"/>
    <mergeCell ref="G30:G32"/>
    <mergeCell ref="I30:I31"/>
    <mergeCell ref="G41:G42"/>
    <mergeCell ref="L43:L45"/>
    <mergeCell ref="M43:M45"/>
    <mergeCell ref="N43:N45"/>
    <mergeCell ref="J37:J38"/>
    <mergeCell ref="K37:K38"/>
    <mergeCell ref="J41:J42"/>
    <mergeCell ref="J39:J40"/>
    <mergeCell ref="K41:K42"/>
    <mergeCell ref="M49:M50"/>
    <mergeCell ref="B14:B15"/>
    <mergeCell ref="C14:C15"/>
    <mergeCell ref="D14:D15"/>
    <mergeCell ref="E14:E15"/>
    <mergeCell ref="F14:F15"/>
    <mergeCell ref="G14:G15"/>
    <mergeCell ref="J14:J15"/>
    <mergeCell ref="K14:K15"/>
    <mergeCell ref="L14:L15"/>
    <mergeCell ref="V96:V99"/>
    <mergeCell ref="V100:V101"/>
    <mergeCell ref="M14:M15"/>
    <mergeCell ref="N14:N15"/>
    <mergeCell ref="O14:O15"/>
    <mergeCell ref="V14:V15"/>
    <mergeCell ref="B16:B17"/>
    <mergeCell ref="C16:C17"/>
    <mergeCell ref="D16:D17"/>
    <mergeCell ref="E16:E17"/>
    <mergeCell ref="F16:F17"/>
    <mergeCell ref="G16:G17"/>
    <mergeCell ref="J16:J17"/>
    <mergeCell ref="K16:K17"/>
    <mergeCell ref="L16:L17"/>
    <mergeCell ref="M16:M17"/>
    <mergeCell ref="N16:N17"/>
    <mergeCell ref="O16:O17"/>
    <mergeCell ref="P16:P17"/>
    <mergeCell ref="Q16:Q17"/>
    <mergeCell ref="R16:R17"/>
    <mergeCell ref="S16:S17"/>
    <mergeCell ref="T16:T17"/>
    <mergeCell ref="U16:U17"/>
  </mergeCells>
  <pageMargins left="0.7" right="0.7" top="0.75" bottom="0.75" header="0.3" footer="0.3"/>
  <pageSetup scale="15" orientation="portrait" horizontalDpi="4294967294" verticalDpi="4294967295" r:id="rId1"/>
  <drawing r:id="rId2"/>
  <extLst>
    <ext xmlns:x14="http://schemas.microsoft.com/office/spreadsheetml/2009/9/main" uri="{78C0D931-6437-407d-A8EE-F0AAD7539E65}">
      <x14:conditionalFormattings>
        <x14:conditionalFormatting xmlns:xm="http://schemas.microsoft.com/office/excel/2006/main">
          <x14:cfRule type="cellIs" priority="511" operator="equal" id="{6ECD3A4A-B6D0-418B-B9E7-D0E31863E621}">
            <xm:f>'\\10.216.160.201\planeacion\Oficial\EVIDENCIAS PLANEACION - CONTRATISTAS\2019\CONTRATO 133 - 2019 CRISTHIAN CAMILO RODRIGUEZ MELO\12. Diciembre\Obligación 6\Riesgos\Administrativa\[208-PLA-Ft-73-74-75 y 78 Riesgos - DIC - 2019 19122019 - TH.xlsx]BD'!#REF!</xm:f>
            <x14:dxf>
              <fill>
                <patternFill>
                  <bgColor rgb="FF92D050"/>
                </patternFill>
              </fill>
            </x14:dxf>
          </x14:cfRule>
          <x14:cfRule type="cellIs" priority="512" operator="equal" id="{753A813E-5AC4-47A1-9369-890918547B02}">
            <xm:f>'\\10.216.160.201\planeacion\Oficial\EVIDENCIAS PLANEACION - CONTRATISTAS\2019\CONTRATO 133 - 2019 CRISTHIAN CAMILO RODRIGUEZ MELO\12. Diciembre\Obligación 6\Riesgos\Administrativa\[208-PLA-Ft-73-74-75 y 78 Riesgos - DIC - 2019 19122019 - TH.xlsx]BD'!#REF!</xm:f>
            <x14:dxf>
              <fill>
                <patternFill>
                  <bgColor rgb="FFFFFF00"/>
                </patternFill>
              </fill>
            </x14:dxf>
          </x14:cfRule>
          <x14:cfRule type="cellIs" priority="513" operator="equal" id="{0C0B4971-D04E-4844-BEC8-89DEC0B55FC6}">
            <xm:f>'\\10.216.160.201\planeacion\Oficial\EVIDENCIAS PLANEACION - CONTRATISTAS\2019\CONTRATO 133 - 2019 CRISTHIAN CAMILO RODRIGUEZ MELO\12. Diciembre\Obligación 6\Riesgos\Administrativa\[208-PLA-Ft-73-74-75 y 78 Riesgos - DIC - 2019 19122019 - TH.xlsx]BD'!#REF!</xm:f>
            <x14:dxf>
              <fill>
                <patternFill>
                  <bgColor rgb="FFFFC000"/>
                </patternFill>
              </fill>
            </x14:dxf>
          </x14:cfRule>
          <x14:cfRule type="cellIs" priority="514" operator="equal" id="{2582FD51-8973-4C18-9744-C089550EC8B2}">
            <xm:f>'\\10.216.160.201\planeacion\Oficial\EVIDENCIAS PLANEACION - CONTRATISTAS\2019\CONTRATO 133 - 2019 CRISTHIAN CAMILO RODRIGUEZ MELO\12. Diciembre\Obligación 6\Riesgos\Administrativa\[208-PLA-Ft-73-74-75 y 78 Riesgos - DIC - 2019 19122019 - TH.xlsx]BD'!#REF!</xm:f>
            <x14:dxf>
              <fill>
                <patternFill>
                  <bgColor rgb="FFFF0000"/>
                </patternFill>
              </fill>
            </x14:dxf>
          </x14:cfRule>
          <xm:sqref>L80:L81</xm:sqref>
        </x14:conditionalFormatting>
        <x14:conditionalFormatting xmlns:xm="http://schemas.microsoft.com/office/excel/2006/main">
          <x14:cfRule type="cellIs" priority="491" operator="equal" id="{8A8BA1BD-39DB-4F79-B03C-E4C6F17E091E}">
            <xm:f>'d:\Users\CRodriguezm\Downloads\[208-PLA-Ft-73-74-75 y 78 Riesgos (3er periodo - DMV) final.xlsx]BD'!#REF!</xm:f>
            <x14:dxf>
              <fill>
                <patternFill>
                  <bgColor rgb="FFFFC000"/>
                </patternFill>
              </fill>
            </x14:dxf>
          </x14:cfRule>
          <x14:cfRule type="cellIs" priority="492" operator="equal" id="{08648CDB-0692-4DC3-BC7C-DD8E9134FF20}">
            <xm:f>'d:\Users\CRodriguezm\Downloads\[208-PLA-Ft-73-74-75 y 78 Riesgos (3er periodo - DMV) final.xlsx]BD'!#REF!</xm:f>
            <x14:dxf>
              <fill>
                <patternFill>
                  <bgColor rgb="FFFFFF00"/>
                </patternFill>
              </fill>
            </x14:dxf>
          </x14:cfRule>
          <x14:cfRule type="cellIs" priority="493" operator="equal" id="{F9220CE0-47B3-4FB4-B967-030E1CF506E8}">
            <xm:f>'d:\Users\CRodriguezm\Downloads\[208-PLA-Ft-73-74-75 y 78 Riesgos (3er periodo - DMV) final.xlsx]BD'!#REF!</xm:f>
            <x14:dxf>
              <fill>
                <patternFill>
                  <bgColor rgb="FF92D050"/>
                </patternFill>
              </fill>
            </x14:dxf>
          </x14:cfRule>
          <x14:cfRule type="cellIs" priority="494" operator="equal" id="{E96EFD2F-999A-434F-81F1-88AE6C949B61}">
            <xm:f>'d:\Users\CRodriguezm\Downloads\[208-PLA-Ft-73-74-75 y 78 Riesgos (3er periodo - DMV) final.xlsx]BD'!#REF!</xm:f>
            <x14:dxf>
              <fill>
                <patternFill>
                  <bgColor rgb="FF92D050"/>
                </patternFill>
              </fill>
            </x14:dxf>
          </x14:cfRule>
          <x14:cfRule type="cellIs" priority="495" operator="equal" id="{6669E152-3A6B-403E-BBAD-0D1BAC3FD1AF}">
            <xm:f>'d:\Users\CRodriguezm\Downloads\[208-PLA-Ft-73-74-75 y 78 Riesgos (3er periodo - DMV) final.xlsx]BD'!#REF!</xm:f>
            <x14:dxf>
              <fill>
                <patternFill>
                  <bgColor rgb="FF92D050"/>
                </patternFill>
              </fill>
            </x14:dxf>
          </x14:cfRule>
          <xm:sqref>J82:J85</xm:sqref>
        </x14:conditionalFormatting>
        <x14:conditionalFormatting xmlns:xm="http://schemas.microsoft.com/office/excel/2006/main">
          <x14:cfRule type="cellIs" priority="487" operator="equal" id="{5E0AA68D-9792-41D6-AE99-13F06285C4FB}">
            <xm:f>'d:\Users\CRodriguezm\Downloads\[208-PLA-Ft-73-74-75 y 78 Riesgos (3er periodo - DMV) final.xlsx]BD'!#REF!</xm:f>
            <x14:dxf>
              <fill>
                <patternFill>
                  <bgColor rgb="FF92D050"/>
                </patternFill>
              </fill>
            </x14:dxf>
          </x14:cfRule>
          <x14:cfRule type="cellIs" priority="488" operator="equal" id="{D6B8A29C-D4D8-43A3-9F95-7055ED2F64CA}">
            <xm:f>'d:\Users\CRodriguezm\Downloads\[208-PLA-Ft-73-74-75 y 78 Riesgos (3er periodo - DMV) final.xlsx]BD'!#REF!</xm:f>
            <x14:dxf>
              <fill>
                <patternFill>
                  <bgColor rgb="FFFFFF00"/>
                </patternFill>
              </fill>
            </x14:dxf>
          </x14:cfRule>
          <x14:cfRule type="cellIs" priority="489" operator="equal" id="{52BDD9D8-6F17-41FF-AC7C-EDE1551022E8}">
            <xm:f>'d:\Users\CRodriguezm\Downloads\[208-PLA-Ft-73-74-75 y 78 Riesgos (3er periodo - DMV) final.xlsx]BD'!#REF!</xm:f>
            <x14:dxf>
              <fill>
                <patternFill>
                  <bgColor rgb="FFFFC000"/>
                </patternFill>
              </fill>
            </x14:dxf>
          </x14:cfRule>
          <x14:cfRule type="cellIs" priority="490" operator="equal" id="{7F6718D9-97B5-4126-B813-17BA10AB0AB8}">
            <xm:f>'d:\Users\CRodriguezm\Downloads\[208-PLA-Ft-73-74-75 y 78 Riesgos (3er periodo - DMV) final.xlsx]BD'!#REF!</xm:f>
            <x14:dxf>
              <fill>
                <patternFill>
                  <bgColor rgb="FFFF0000"/>
                </patternFill>
              </fill>
            </x14:dxf>
          </x14:cfRule>
          <xm:sqref>L82:L85</xm:sqref>
        </x14:conditionalFormatting>
        <x14:conditionalFormatting xmlns:xm="http://schemas.microsoft.com/office/excel/2006/main">
          <x14:cfRule type="cellIs" priority="477" operator="equal" id="{ECE43CD1-413E-49B8-94AE-560F3FD483F5}">
            <xm:f>'d:\Users\CRodriguezm\Downloads\[208-PLA-Ft-73-74-75 y 78 Riesgos (3er periodo - DMV) final.xlsx]BD'!#REF!</xm:f>
            <x14:dxf>
              <fill>
                <patternFill>
                  <bgColor rgb="FF92D050"/>
                </patternFill>
              </fill>
            </x14:dxf>
          </x14:cfRule>
          <x14:cfRule type="cellIs" priority="478" operator="equal" id="{294CE1C6-7783-4986-B095-A9620E6CC97C}">
            <xm:f>'d:\Users\CRodriguezm\Downloads\[208-PLA-Ft-73-74-75 y 78 Riesgos (3er periodo - DMV) final.xlsx]BD'!#REF!</xm:f>
            <x14:dxf>
              <fill>
                <patternFill>
                  <bgColor rgb="FFFFFF00"/>
                </patternFill>
              </fill>
            </x14:dxf>
          </x14:cfRule>
          <x14:cfRule type="cellIs" priority="479" operator="equal" id="{25B6F141-276C-4A84-87CE-00D49E2BDBA3}">
            <xm:f>'d:\Users\CRodriguezm\Downloads\[208-PLA-Ft-73-74-75 y 78 Riesgos (3er periodo - DMV) final.xlsx]BD'!#REF!</xm:f>
            <x14:dxf>
              <fill>
                <patternFill>
                  <bgColor rgb="FFFFC000"/>
                </patternFill>
              </fill>
            </x14:dxf>
          </x14:cfRule>
          <x14:cfRule type="cellIs" priority="480" operator="equal" id="{875BC5AA-CBFD-4F96-B616-CC43E7AFA9A4}">
            <xm:f>'d:\Users\CRodriguezm\Downloads\[208-PLA-Ft-73-74-75 y 78 Riesgos (3er periodo - DMV) final.xlsx]BD'!#REF!</xm:f>
            <x14:dxf>
              <fill>
                <patternFill>
                  <bgColor rgb="FFFF0000"/>
                </patternFill>
              </fill>
            </x14:dxf>
          </x14:cfRule>
          <xm:sqref>N82:N85</xm:sqref>
        </x14:conditionalFormatting>
        <x14:conditionalFormatting xmlns:xm="http://schemas.microsoft.com/office/excel/2006/main">
          <x14:cfRule type="cellIs" priority="453" operator="equal" id="{1E50DD68-96ED-467C-B106-57849E82108D}">
            <xm:f>'\\10.216.160.201\planeacion\Oficial\EVIDENCIAS PLANEACION - CONTRATISTAS\2019\CONTRATO 133 - 2019 CRISTHIAN CAMILO RODRIGUEZ MELO\12. Diciembre\Obligación 6\Riesgos\Administrativa\[208-PLA-Ft-73-74-75 y 78 Riesgos - DIC - 2019 19122019 - TH.xlsx]BD'!#REF!</xm:f>
            <x14:dxf>
              <fill>
                <patternFill>
                  <bgColor rgb="FFFFC000"/>
                </patternFill>
              </fill>
            </x14:dxf>
          </x14:cfRule>
          <x14:cfRule type="cellIs" priority="454" operator="equal" id="{30B3DE60-3FF4-45C3-83D9-0E5B69F80227}">
            <xm:f>'\\10.216.160.201\planeacion\Oficial\EVIDENCIAS PLANEACION - CONTRATISTAS\2019\CONTRATO 133 - 2019 CRISTHIAN CAMILO RODRIGUEZ MELO\12. Diciembre\Obligación 6\Riesgos\Administrativa\[208-PLA-Ft-73-74-75 y 78 Riesgos - DIC - 2019 19122019 - TH.xlsx]BD'!#REF!</xm:f>
            <x14:dxf>
              <fill>
                <patternFill>
                  <bgColor rgb="FFFFFF00"/>
                </patternFill>
              </fill>
            </x14:dxf>
          </x14:cfRule>
          <x14:cfRule type="cellIs" priority="455" operator="equal" id="{9D915138-2825-42DE-B251-23F5BBA8E268}">
            <xm:f>'\\10.216.160.201\planeacion\Oficial\EVIDENCIAS PLANEACION - CONTRATISTAS\2019\CONTRATO 133 - 2019 CRISTHIAN CAMILO RODRIGUEZ MELO\12. Diciembre\Obligación 6\Riesgos\Administrativa\[208-PLA-Ft-73-74-75 y 78 Riesgos - DIC - 2019 19122019 - TH.xlsx]BD'!#REF!</xm:f>
            <x14:dxf>
              <fill>
                <patternFill>
                  <bgColor rgb="FF92D050"/>
                </patternFill>
              </fill>
            </x14:dxf>
          </x14:cfRule>
          <x14:cfRule type="cellIs" priority="456" operator="equal" id="{CD4B40A3-7BCC-44BA-AC51-FD40598D2EDA}">
            <xm:f>'\\10.216.160.201\planeacion\Oficial\EVIDENCIAS PLANEACION - CONTRATISTAS\2019\CONTRATO 133 - 2019 CRISTHIAN CAMILO RODRIGUEZ MELO\12. Diciembre\Obligación 6\Riesgos\Administrativa\[208-PLA-Ft-73-74-75 y 78 Riesgos - DIC - 2019 19122019 - TH.xlsx]BD'!#REF!</xm:f>
            <x14:dxf>
              <fill>
                <patternFill>
                  <bgColor rgb="FF92D050"/>
                </patternFill>
              </fill>
            </x14:dxf>
          </x14:cfRule>
          <x14:cfRule type="cellIs" priority="457" operator="equal" id="{46EEE11B-6B2A-4F52-B1D0-8D50752841B8}">
            <xm:f>'\\10.216.160.201\planeacion\Oficial\EVIDENCIAS PLANEACION - CONTRATISTAS\2019\CONTRATO 133 - 2019 CRISTHIAN CAMILO RODRIGUEZ MELO\12. Diciembre\Obligación 6\Riesgos\Administrativa\[208-PLA-Ft-73-74-75 y 78 Riesgos - DIC - 2019 19122019 - TH.xlsx]BD'!#REF!</xm:f>
            <x14:dxf>
              <fill>
                <patternFill>
                  <bgColor rgb="FF92D050"/>
                </patternFill>
              </fill>
            </x14:dxf>
          </x14:cfRule>
          <xm:sqref>K80:K81</xm:sqref>
        </x14:conditionalFormatting>
        <x14:conditionalFormatting xmlns:xm="http://schemas.microsoft.com/office/excel/2006/main">
          <x14:cfRule type="cellIs" priority="448" operator="equal" id="{5B35F2A6-5B7B-41DF-9540-C3A7BEDBF179}">
            <xm:f>'\\10.216.160.201\planeacion\Oficial\EVIDENCIAS PLANEACION - CONTRATISTAS\2019\CONTRATO 133 - 2019 CRISTHIAN CAMILO RODRIGUEZ MELO\12. Diciembre\Obligación 6\Riesgos\Administrativa\[208-PLA-Ft-73-74-75 y 78 Riesgos - DIC - 2019 19122019 - TH.xlsx]BD'!#REF!</xm:f>
            <x14:dxf>
              <fill>
                <patternFill>
                  <bgColor rgb="FFFFC000"/>
                </patternFill>
              </fill>
            </x14:dxf>
          </x14:cfRule>
          <x14:cfRule type="cellIs" priority="449" operator="equal" id="{C617D4D5-D7FE-4EC1-AF8D-32E546EE863B}">
            <xm:f>'\\10.216.160.201\planeacion\Oficial\EVIDENCIAS PLANEACION - CONTRATISTAS\2019\CONTRATO 133 - 2019 CRISTHIAN CAMILO RODRIGUEZ MELO\12. Diciembre\Obligación 6\Riesgos\Administrativa\[208-PLA-Ft-73-74-75 y 78 Riesgos - DIC - 2019 19122019 - TH.xlsx]BD'!#REF!</xm:f>
            <x14:dxf>
              <fill>
                <patternFill>
                  <bgColor rgb="FFFFFF00"/>
                </patternFill>
              </fill>
            </x14:dxf>
          </x14:cfRule>
          <x14:cfRule type="cellIs" priority="450" operator="equal" id="{7703AA95-8AC3-44BA-8D3A-4FB3BE520FAE}">
            <xm:f>'\\10.216.160.201\planeacion\Oficial\EVIDENCIAS PLANEACION - CONTRATISTAS\2019\CONTRATO 133 - 2019 CRISTHIAN CAMILO RODRIGUEZ MELO\12. Diciembre\Obligación 6\Riesgos\Administrativa\[208-PLA-Ft-73-74-75 y 78 Riesgos - DIC - 2019 19122019 - TH.xlsx]BD'!#REF!</xm:f>
            <x14:dxf>
              <fill>
                <patternFill>
                  <bgColor rgb="FF92D050"/>
                </patternFill>
              </fill>
            </x14:dxf>
          </x14:cfRule>
          <x14:cfRule type="cellIs" priority="451" operator="equal" id="{5C8240D3-E127-444A-8916-0D5FEB6F4EE9}">
            <xm:f>'\\10.216.160.201\planeacion\Oficial\EVIDENCIAS PLANEACION - CONTRATISTAS\2019\CONTRATO 133 - 2019 CRISTHIAN CAMILO RODRIGUEZ MELO\12. Diciembre\Obligación 6\Riesgos\Administrativa\[208-PLA-Ft-73-74-75 y 78 Riesgos - DIC - 2019 19122019 - TH.xlsx]BD'!#REF!</xm:f>
            <x14:dxf>
              <fill>
                <patternFill>
                  <bgColor rgb="FF92D050"/>
                </patternFill>
              </fill>
            </x14:dxf>
          </x14:cfRule>
          <x14:cfRule type="cellIs" priority="452" operator="equal" id="{D4ABC440-8ABD-4B2F-8AD2-0BE263BA01F5}">
            <xm:f>'\\10.216.160.201\planeacion\Oficial\EVIDENCIAS PLANEACION - CONTRATISTAS\2019\CONTRATO 133 - 2019 CRISTHIAN CAMILO RODRIGUEZ MELO\12. Diciembre\Obligación 6\Riesgos\Administrativa\[208-PLA-Ft-73-74-75 y 78 Riesgos - DIC - 2019 19122019 - TH.xlsx]BD'!#REF!</xm:f>
            <x14:dxf>
              <fill>
                <patternFill>
                  <bgColor rgb="FF92D050"/>
                </patternFill>
              </fill>
            </x14:dxf>
          </x14:cfRule>
          <xm:sqref>J80:J81</xm:sqref>
        </x14:conditionalFormatting>
        <x14:conditionalFormatting xmlns:xm="http://schemas.microsoft.com/office/excel/2006/main">
          <x14:cfRule type="cellIs" priority="179" operator="equal" id="{42520024-5AE2-4D37-9F61-5AD7EBA42248}">
            <xm:f>'\\10.216.160.201\Oficial\Users\user\Downloads\[208-PLA-Ft-73-74-75 y 78 Riesgos DUT-2020.xlsx]BD'!#REF!</xm:f>
            <x14:dxf>
              <fill>
                <patternFill>
                  <bgColor rgb="FFFFC000"/>
                </patternFill>
              </fill>
            </x14:dxf>
          </x14:cfRule>
          <x14:cfRule type="cellIs" priority="180" operator="equal" id="{DA3872D7-E393-42EC-958A-CE77CFBC310E}">
            <xm:f>'\\10.216.160.201\Oficial\Users\user\Downloads\[208-PLA-Ft-73-74-75 y 78 Riesgos DUT-2020.xlsx]BD'!#REF!</xm:f>
            <x14:dxf>
              <fill>
                <patternFill>
                  <bgColor rgb="FFFFFF00"/>
                </patternFill>
              </fill>
            </x14:dxf>
          </x14:cfRule>
          <x14:cfRule type="cellIs" priority="181" operator="equal" id="{AD5FA9C1-FEFB-4281-AED2-D29DF550ADC0}">
            <xm:f>'\\10.216.160.201\Oficial\Users\user\Downloads\[208-PLA-Ft-73-74-75 y 78 Riesgos DUT-2020.xlsx]BD'!#REF!</xm:f>
            <x14:dxf>
              <fill>
                <patternFill>
                  <bgColor rgb="FF92D050"/>
                </patternFill>
              </fill>
            </x14:dxf>
          </x14:cfRule>
          <x14:cfRule type="cellIs" priority="182" operator="equal" id="{97F3BCAF-54EA-45D4-932B-8B6492B301C0}">
            <xm:f>'\\10.216.160.201\Oficial\Users\user\Downloads\[208-PLA-Ft-73-74-75 y 78 Riesgos DUT-2020.xlsx]BD'!#REF!</xm:f>
            <x14:dxf>
              <fill>
                <patternFill>
                  <bgColor rgb="FF92D050"/>
                </patternFill>
              </fill>
            </x14:dxf>
          </x14:cfRule>
          <x14:cfRule type="cellIs" priority="183" operator="equal" id="{7E65A153-696E-4CA9-A363-D6A487389D07}">
            <xm:f>'\\10.216.160.201\Oficial\Users\user\Downloads\[208-PLA-Ft-73-74-75 y 78 Riesgos DUT-2020.xlsx]BD'!#REF!</xm:f>
            <x14:dxf>
              <fill>
                <patternFill>
                  <bgColor rgb="FF92D050"/>
                </patternFill>
              </fill>
            </x14:dxf>
          </x14:cfRule>
          <xm:sqref>J51</xm:sqref>
        </x14:conditionalFormatting>
        <x14:conditionalFormatting xmlns:xm="http://schemas.microsoft.com/office/excel/2006/main">
          <x14:cfRule type="cellIs" priority="175" operator="equal" id="{D3DBA227-3701-460A-952F-B67533E7748E}">
            <xm:f>'\\10.216.160.201\Oficial\Users\user\Downloads\[208-PLA-Ft-73-74-75 y 78 Riesgos DUT-2020.xlsx]BD'!#REF!</xm:f>
            <x14:dxf>
              <fill>
                <patternFill>
                  <bgColor rgb="FF92D050"/>
                </patternFill>
              </fill>
            </x14:dxf>
          </x14:cfRule>
          <x14:cfRule type="cellIs" priority="176" operator="equal" id="{FE0D5022-D3EA-4827-89DB-48E8A0380770}">
            <xm:f>'\\10.216.160.201\Oficial\Users\user\Downloads\[208-PLA-Ft-73-74-75 y 78 Riesgos DUT-2020.xlsx]BD'!#REF!</xm:f>
            <x14:dxf>
              <fill>
                <patternFill>
                  <bgColor rgb="FFFFFF00"/>
                </patternFill>
              </fill>
            </x14:dxf>
          </x14:cfRule>
          <x14:cfRule type="cellIs" priority="177" operator="equal" id="{7C1EA33F-485B-4224-BBC6-2F91F18C01ED}">
            <xm:f>'\\10.216.160.201\Oficial\Users\user\Downloads\[208-PLA-Ft-73-74-75 y 78 Riesgos DUT-2020.xlsx]BD'!#REF!</xm:f>
            <x14:dxf>
              <fill>
                <patternFill>
                  <bgColor rgb="FFFFC000"/>
                </patternFill>
              </fill>
            </x14:dxf>
          </x14:cfRule>
          <x14:cfRule type="cellIs" priority="178" operator="equal" id="{5A5EB88A-5A34-4589-B8BE-6FF13846628F}">
            <xm:f>'\\10.216.160.201\Oficial\Users\user\Downloads\[208-PLA-Ft-73-74-75 y 78 Riesgos DUT-2020.xlsx]BD'!#REF!</xm:f>
            <x14:dxf>
              <fill>
                <patternFill>
                  <bgColor rgb="FFFF0000"/>
                </patternFill>
              </fill>
            </x14:dxf>
          </x14:cfRule>
          <xm:sqref>L51</xm:sqref>
        </x14:conditionalFormatting>
        <x14:conditionalFormatting xmlns:xm="http://schemas.microsoft.com/office/excel/2006/main">
          <x14:cfRule type="cellIs" priority="155" operator="equal" id="{F428D650-E61E-4336-8261-B1F814255CFE}">
            <xm:f>'\\10.216.160.201\Oficial\Users\user\Downloads\[3. 208-PLA-Ft-73 - 75 y 78 Riesgos - 2019  sub. financiera.xlsx]BD'!#REF!</xm:f>
            <x14:dxf>
              <fill>
                <patternFill>
                  <bgColor rgb="FFFFC000"/>
                </patternFill>
              </fill>
            </x14:dxf>
          </x14:cfRule>
          <x14:cfRule type="cellIs" priority="156" operator="equal" id="{38DEF7D8-4904-4A38-B451-D00982DA24F9}">
            <xm:f>'\\10.216.160.201\Oficial\Users\user\Downloads\[3. 208-PLA-Ft-73 - 75 y 78 Riesgos - 2019  sub. financiera.xlsx]BD'!#REF!</xm:f>
            <x14:dxf>
              <fill>
                <patternFill>
                  <bgColor rgb="FFFFFF00"/>
                </patternFill>
              </fill>
            </x14:dxf>
          </x14:cfRule>
          <x14:cfRule type="cellIs" priority="157" operator="equal" id="{05B79AC0-FFDC-4EE7-920B-A631C55DE680}">
            <xm:f>'\\10.216.160.201\Oficial\Users\user\Downloads\[3. 208-PLA-Ft-73 - 75 y 78 Riesgos - 2019  sub. financiera.xlsx]BD'!#REF!</xm:f>
            <x14:dxf>
              <fill>
                <patternFill>
                  <bgColor rgb="FF92D050"/>
                </patternFill>
              </fill>
            </x14:dxf>
          </x14:cfRule>
          <x14:cfRule type="cellIs" priority="158" operator="equal" id="{B49813FE-032E-4491-BB77-F17BBF90F1D2}">
            <xm:f>'\\10.216.160.201\Oficial\Users\user\Downloads\[3. 208-PLA-Ft-73 - 75 y 78 Riesgos - 2019  sub. financiera.xlsx]BD'!#REF!</xm:f>
            <x14:dxf>
              <fill>
                <patternFill>
                  <bgColor rgb="FF92D050"/>
                </patternFill>
              </fill>
            </x14:dxf>
          </x14:cfRule>
          <x14:cfRule type="cellIs" priority="159" operator="equal" id="{201537E7-D174-4ADB-AAA1-EF8B0B088FA3}">
            <xm:f>'\\10.216.160.201\Oficial\Users\user\Downloads\[3. 208-PLA-Ft-73 - 75 y 78 Riesgos - 2019  sub. financiera.xlsx]BD'!#REF!</xm:f>
            <x14:dxf>
              <fill>
                <patternFill>
                  <bgColor rgb="FF92D050"/>
                </patternFill>
              </fill>
            </x14:dxf>
          </x14:cfRule>
          <xm:sqref>J62</xm:sqref>
        </x14:conditionalFormatting>
        <x14:conditionalFormatting xmlns:xm="http://schemas.microsoft.com/office/excel/2006/main">
          <x14:cfRule type="cellIs" priority="150" operator="equal" id="{39B6A403-EE36-4342-9421-A179D2FD1EEC}">
            <xm:f>'\\10.216.160.201\Oficial\Users\user\Downloads\[3. 208-PLA-Ft-73 - 75 y 78 Riesgos - 2019  sub. financiera.xlsx]BD'!#REF!</xm:f>
            <x14:dxf>
              <fill>
                <patternFill>
                  <bgColor rgb="FFFFC000"/>
                </patternFill>
              </fill>
            </x14:dxf>
          </x14:cfRule>
          <x14:cfRule type="cellIs" priority="151" operator="equal" id="{A057FA37-30FB-4552-97CC-1B267EEBB89E}">
            <xm:f>'\\10.216.160.201\Oficial\Users\user\Downloads\[3. 208-PLA-Ft-73 - 75 y 78 Riesgos - 2019  sub. financiera.xlsx]BD'!#REF!</xm:f>
            <x14:dxf>
              <fill>
                <patternFill>
                  <bgColor rgb="FFFFFF00"/>
                </patternFill>
              </fill>
            </x14:dxf>
          </x14:cfRule>
          <x14:cfRule type="cellIs" priority="152" operator="equal" id="{3273602D-92EE-4ECC-97D6-A488C975FE90}">
            <xm:f>'\\10.216.160.201\Oficial\Users\user\Downloads\[3. 208-PLA-Ft-73 - 75 y 78 Riesgos - 2019  sub. financiera.xlsx]BD'!#REF!</xm:f>
            <x14:dxf>
              <fill>
                <patternFill>
                  <bgColor rgb="FF92D050"/>
                </patternFill>
              </fill>
            </x14:dxf>
          </x14:cfRule>
          <x14:cfRule type="cellIs" priority="153" operator="equal" id="{C12DFBFA-B0D0-4120-ADE5-9EB93ABDC568}">
            <xm:f>'\\10.216.160.201\Oficial\Users\user\Downloads\[3. 208-PLA-Ft-73 - 75 y 78 Riesgos - 2019  sub. financiera.xlsx]BD'!#REF!</xm:f>
            <x14:dxf>
              <fill>
                <patternFill>
                  <bgColor rgb="FF92D050"/>
                </patternFill>
              </fill>
            </x14:dxf>
          </x14:cfRule>
          <x14:cfRule type="cellIs" priority="154" operator="equal" id="{A9619106-6292-4334-9F90-59527916922C}">
            <xm:f>'\\10.216.160.201\Oficial\Users\user\Downloads\[3. 208-PLA-Ft-73 - 75 y 78 Riesgos - 2019  sub. financiera.xlsx]BD'!#REF!</xm:f>
            <x14:dxf>
              <fill>
                <patternFill>
                  <bgColor rgb="FF92D050"/>
                </patternFill>
              </fill>
            </x14:dxf>
          </x14:cfRule>
          <xm:sqref>J66</xm:sqref>
        </x14:conditionalFormatting>
        <x14:conditionalFormatting xmlns:xm="http://schemas.microsoft.com/office/excel/2006/main">
          <x14:cfRule type="cellIs" priority="145" operator="equal" id="{FA75F719-6CBC-4A7F-8396-B32B65EFDD30}">
            <xm:f>'\\10.216.160.201\Oficial\Users\user\Downloads\[3. 208-PLA-Ft-73 - 75 y 78 Riesgos - 2019  sub. financiera.xlsx]BD'!#REF!</xm:f>
            <x14:dxf>
              <fill>
                <patternFill>
                  <bgColor rgb="FFFFC000"/>
                </patternFill>
              </fill>
            </x14:dxf>
          </x14:cfRule>
          <x14:cfRule type="cellIs" priority="146" operator="equal" id="{43049EA5-F976-49EC-B48D-8B688E5F708E}">
            <xm:f>'\\10.216.160.201\Oficial\Users\user\Downloads\[3. 208-PLA-Ft-73 - 75 y 78 Riesgos - 2019  sub. financiera.xlsx]BD'!#REF!</xm:f>
            <x14:dxf>
              <fill>
                <patternFill>
                  <bgColor rgb="FFFFFF00"/>
                </patternFill>
              </fill>
            </x14:dxf>
          </x14:cfRule>
          <x14:cfRule type="cellIs" priority="147" operator="equal" id="{6108A77A-A892-45C8-81E9-593425AEA5FD}">
            <xm:f>'\\10.216.160.201\Oficial\Users\user\Downloads\[3. 208-PLA-Ft-73 - 75 y 78 Riesgos - 2019  sub. financiera.xlsx]BD'!#REF!</xm:f>
            <x14:dxf>
              <fill>
                <patternFill>
                  <bgColor rgb="FF92D050"/>
                </patternFill>
              </fill>
            </x14:dxf>
          </x14:cfRule>
          <x14:cfRule type="cellIs" priority="148" operator="equal" id="{0162E533-3955-45A9-82A0-703ED283003E}">
            <xm:f>'\\10.216.160.201\Oficial\Users\user\Downloads\[3. 208-PLA-Ft-73 - 75 y 78 Riesgos - 2019  sub. financiera.xlsx]BD'!#REF!</xm:f>
            <x14:dxf>
              <fill>
                <patternFill>
                  <bgColor rgb="FF92D050"/>
                </patternFill>
              </fill>
            </x14:dxf>
          </x14:cfRule>
          <x14:cfRule type="cellIs" priority="149" operator="equal" id="{3CB59294-C081-4896-ABD1-71EAFA928577}">
            <xm:f>'\\10.216.160.201\Oficial\Users\user\Downloads\[3. 208-PLA-Ft-73 - 75 y 78 Riesgos - 2019  sub. financiera.xlsx]BD'!#REF!</xm:f>
            <x14:dxf>
              <fill>
                <patternFill>
                  <bgColor rgb="FF92D050"/>
                </patternFill>
              </fill>
            </x14:dxf>
          </x14:cfRule>
          <xm:sqref>J70</xm:sqref>
        </x14:conditionalFormatting>
        <x14:conditionalFormatting xmlns:xm="http://schemas.microsoft.com/office/excel/2006/main">
          <x14:cfRule type="cellIs" priority="131" operator="equal" id="{8DA65DA2-CE2B-4FE7-BD69-8F8B7BB54B64}">
            <xm:f>'\\10.216.160.201\Oficial\Users\user\Downloads\[3. 208-PLA-Ft-73 - 75 y 78 Riesgos - 2019  sub. financiera.xlsx]BD'!#REF!</xm:f>
            <x14:dxf>
              <fill>
                <patternFill>
                  <bgColor rgb="FF92D050"/>
                </patternFill>
              </fill>
            </x14:dxf>
          </x14:cfRule>
          <x14:cfRule type="cellIs" priority="132" operator="equal" id="{C59615A0-34A8-4721-A03C-68E24C478F2C}">
            <xm:f>'\\10.216.160.201\Oficial\Users\user\Downloads\[3. 208-PLA-Ft-73 - 75 y 78 Riesgos - 2019  sub. financiera.xlsx]BD'!#REF!</xm:f>
            <x14:dxf>
              <fill>
                <patternFill>
                  <bgColor rgb="FFFFFF00"/>
                </patternFill>
              </fill>
            </x14:dxf>
          </x14:cfRule>
          <x14:cfRule type="cellIs" priority="133" operator="equal" id="{B1454267-5A3C-41F6-A4AC-5B21BE4DDF6C}">
            <xm:f>'\\10.216.160.201\Oficial\Users\user\Downloads\[3. 208-PLA-Ft-73 - 75 y 78 Riesgos - 2019  sub. financiera.xlsx]BD'!#REF!</xm:f>
            <x14:dxf>
              <fill>
                <patternFill>
                  <bgColor rgb="FFFFC000"/>
                </patternFill>
              </fill>
            </x14:dxf>
          </x14:cfRule>
          <x14:cfRule type="cellIs" priority="134" operator="equal" id="{2AC8D8D0-5EDA-4834-8BEA-77FBE6052625}">
            <xm:f>'\\10.216.160.201\Oficial\Users\user\Downloads\[3. 208-PLA-Ft-73 - 75 y 78 Riesgos - 2019  sub. financiera.xlsx]BD'!#REF!</xm:f>
            <x14:dxf>
              <fill>
                <patternFill>
                  <bgColor rgb="FFFF0000"/>
                </patternFill>
              </fill>
            </x14:dxf>
          </x14:cfRule>
          <xm:sqref>L62</xm:sqref>
        </x14:conditionalFormatting>
        <x14:conditionalFormatting xmlns:xm="http://schemas.microsoft.com/office/excel/2006/main">
          <x14:cfRule type="cellIs" priority="127" operator="equal" id="{011F9D3D-DB03-4AE6-93C2-AE6D5A9FB980}">
            <xm:f>'\\10.216.160.201\Oficial\Users\user\Downloads\[3. 208-PLA-Ft-73 - 75 y 78 Riesgos - 2019  sub. financiera.xlsx]BD'!#REF!</xm:f>
            <x14:dxf>
              <fill>
                <patternFill>
                  <bgColor rgb="FF92D050"/>
                </patternFill>
              </fill>
            </x14:dxf>
          </x14:cfRule>
          <x14:cfRule type="cellIs" priority="128" operator="equal" id="{E9420E99-A243-430F-95B9-449D0857087A}">
            <xm:f>'\\10.216.160.201\Oficial\Users\user\Downloads\[3. 208-PLA-Ft-73 - 75 y 78 Riesgos - 2019  sub. financiera.xlsx]BD'!#REF!</xm:f>
            <x14:dxf>
              <fill>
                <patternFill>
                  <bgColor rgb="FFFFFF00"/>
                </patternFill>
              </fill>
            </x14:dxf>
          </x14:cfRule>
          <x14:cfRule type="cellIs" priority="129" operator="equal" id="{DE9AD875-467F-4631-A7FD-9C2834474C46}">
            <xm:f>'\\10.216.160.201\Oficial\Users\user\Downloads\[3. 208-PLA-Ft-73 - 75 y 78 Riesgos - 2019  sub. financiera.xlsx]BD'!#REF!</xm:f>
            <x14:dxf>
              <fill>
                <patternFill>
                  <bgColor rgb="FFFFC000"/>
                </patternFill>
              </fill>
            </x14:dxf>
          </x14:cfRule>
          <x14:cfRule type="cellIs" priority="130" operator="equal" id="{C7415989-B748-47FB-9834-091B45107B32}">
            <xm:f>'\\10.216.160.201\Oficial\Users\user\Downloads\[3. 208-PLA-Ft-73 - 75 y 78 Riesgos - 2019  sub. financiera.xlsx]BD'!#REF!</xm:f>
            <x14:dxf>
              <fill>
                <patternFill>
                  <bgColor rgb="FFFF0000"/>
                </patternFill>
              </fill>
            </x14:dxf>
          </x14:cfRule>
          <xm:sqref>L66</xm:sqref>
        </x14:conditionalFormatting>
        <x14:conditionalFormatting xmlns:xm="http://schemas.microsoft.com/office/excel/2006/main">
          <x14:cfRule type="cellIs" priority="123" operator="equal" id="{85139C35-E73E-4EED-A8EF-C18D04B06C51}">
            <xm:f>'\\10.216.160.201\Oficial\Users\user\Downloads\[3. 208-PLA-Ft-73 - 75 y 78 Riesgos - 2019  sub. financiera.xlsx]BD'!#REF!</xm:f>
            <x14:dxf>
              <fill>
                <patternFill>
                  <bgColor rgb="FF92D050"/>
                </patternFill>
              </fill>
            </x14:dxf>
          </x14:cfRule>
          <x14:cfRule type="cellIs" priority="124" operator="equal" id="{4CBEC318-801D-4615-B9ED-07DCB593A0C3}">
            <xm:f>'\\10.216.160.201\Oficial\Users\user\Downloads\[3. 208-PLA-Ft-73 - 75 y 78 Riesgos - 2019  sub. financiera.xlsx]BD'!#REF!</xm:f>
            <x14:dxf>
              <fill>
                <patternFill>
                  <bgColor rgb="FFFFFF00"/>
                </patternFill>
              </fill>
            </x14:dxf>
          </x14:cfRule>
          <x14:cfRule type="cellIs" priority="125" operator="equal" id="{32AFAEFB-C350-4CAA-8819-F9D7D37217B8}">
            <xm:f>'\\10.216.160.201\Oficial\Users\user\Downloads\[3. 208-PLA-Ft-73 - 75 y 78 Riesgos - 2019  sub. financiera.xlsx]BD'!#REF!</xm:f>
            <x14:dxf>
              <fill>
                <patternFill>
                  <bgColor rgb="FFFFC000"/>
                </patternFill>
              </fill>
            </x14:dxf>
          </x14:cfRule>
          <x14:cfRule type="cellIs" priority="126" operator="equal" id="{EBD916F3-A5EF-473E-907E-8A9BF3B461F7}">
            <xm:f>'\\10.216.160.201\Oficial\Users\user\Downloads\[3. 208-PLA-Ft-73 - 75 y 78 Riesgos - 2019  sub. financiera.xlsx]BD'!#REF!</xm:f>
            <x14:dxf>
              <fill>
                <patternFill>
                  <bgColor rgb="FFFF0000"/>
                </patternFill>
              </fill>
            </x14:dxf>
          </x14:cfRule>
          <xm:sqref>L70</xm:sqref>
        </x14:conditionalFormatting>
        <x14:conditionalFormatting xmlns:xm="http://schemas.microsoft.com/office/excel/2006/main">
          <x14:cfRule type="cellIs" priority="88" operator="equal" id="{F746547B-44C1-482D-BB57-259A2BBE33D6}">
            <xm:f>'\\10.216.160.201\Oficial\Users\user\Downloads\[3. 208-PLA-Ft-73 - 75 y 78 Riesgos - 2019  sub. financiera.xlsx]BD'!#REF!</xm:f>
            <x14:dxf>
              <fill>
                <patternFill>
                  <bgColor rgb="FFFFC000"/>
                </patternFill>
              </fill>
            </x14:dxf>
          </x14:cfRule>
          <x14:cfRule type="cellIs" priority="89" operator="equal" id="{F2079088-49AE-461B-A722-1BC67AEE6C4C}">
            <xm:f>'\\10.216.160.201\Oficial\Users\user\Downloads\[3. 208-PLA-Ft-73 - 75 y 78 Riesgos - 2019  sub. financiera.xlsx]BD'!#REF!</xm:f>
            <x14:dxf>
              <fill>
                <patternFill>
                  <bgColor rgb="FFFFFF00"/>
                </patternFill>
              </fill>
            </x14:dxf>
          </x14:cfRule>
          <x14:cfRule type="cellIs" priority="90" operator="equal" id="{4835AD95-D8D2-4DED-A826-2A8ECF663B13}">
            <xm:f>'\\10.216.160.201\Oficial\Users\user\Downloads\[3. 208-PLA-Ft-73 - 75 y 78 Riesgos - 2019  sub. financiera.xlsx]BD'!#REF!</xm:f>
            <x14:dxf>
              <fill>
                <patternFill>
                  <bgColor rgb="FF92D050"/>
                </patternFill>
              </fill>
            </x14:dxf>
          </x14:cfRule>
          <x14:cfRule type="cellIs" priority="91" operator="equal" id="{9859FBFA-EE7B-4494-953B-CC6CD442E42F}">
            <xm:f>'\\10.216.160.201\Oficial\Users\user\Downloads\[3. 208-PLA-Ft-73 - 75 y 78 Riesgos - 2019  sub. financiera.xlsx]BD'!#REF!</xm:f>
            <x14:dxf>
              <fill>
                <patternFill>
                  <bgColor rgb="FF92D050"/>
                </patternFill>
              </fill>
            </x14:dxf>
          </x14:cfRule>
          <x14:cfRule type="cellIs" priority="92" operator="equal" id="{0ADD037F-91D5-48EE-BCA5-0E6E9EA84519}">
            <xm:f>'\\10.216.160.201\Oficial\Users\user\Downloads\[3. 208-PLA-Ft-73 - 75 y 78 Riesgos - 2019  sub. financiera.xlsx]BD'!#REF!</xm:f>
            <x14:dxf>
              <fill>
                <patternFill>
                  <bgColor rgb="FF92D050"/>
                </patternFill>
              </fill>
            </x14:dxf>
          </x14:cfRule>
          <xm:sqref>J73</xm:sqref>
        </x14:conditionalFormatting>
        <x14:conditionalFormatting xmlns:xm="http://schemas.microsoft.com/office/excel/2006/main">
          <x14:cfRule type="cellIs" priority="84" operator="equal" id="{702A2616-9272-4AA7-99F2-C4B072D8A940}">
            <xm:f>'\\10.216.160.201\Oficial\Users\user\Downloads\[3. 208-PLA-Ft-73 - 75 y 78 Riesgos - 2019  sub. financiera.xlsx]BD'!#REF!</xm:f>
            <x14:dxf>
              <fill>
                <patternFill>
                  <bgColor rgb="FF92D050"/>
                </patternFill>
              </fill>
            </x14:dxf>
          </x14:cfRule>
          <x14:cfRule type="cellIs" priority="85" operator="equal" id="{0E935FC1-E097-450C-9F10-78CA8046B3DB}">
            <xm:f>'\\10.216.160.201\Oficial\Users\user\Downloads\[3. 208-PLA-Ft-73 - 75 y 78 Riesgos - 2019  sub. financiera.xlsx]BD'!#REF!</xm:f>
            <x14:dxf>
              <fill>
                <patternFill>
                  <bgColor rgb="FFFFFF00"/>
                </patternFill>
              </fill>
            </x14:dxf>
          </x14:cfRule>
          <x14:cfRule type="cellIs" priority="86" operator="equal" id="{1B28273F-A5B4-4FFE-9F65-0260BBDDEC68}">
            <xm:f>'\\10.216.160.201\Oficial\Users\user\Downloads\[3. 208-PLA-Ft-73 - 75 y 78 Riesgos - 2019  sub. financiera.xlsx]BD'!#REF!</xm:f>
            <x14:dxf>
              <fill>
                <patternFill>
                  <bgColor rgb="FFFFC000"/>
                </patternFill>
              </fill>
            </x14:dxf>
          </x14:cfRule>
          <x14:cfRule type="cellIs" priority="87" operator="equal" id="{C681B73A-E51B-49B7-8A44-988CBCCAE536}">
            <xm:f>'\\10.216.160.201\Oficial\Users\user\Downloads\[3. 208-PLA-Ft-73 - 75 y 78 Riesgos - 2019  sub. financiera.xlsx]BD'!#REF!</xm:f>
            <x14:dxf>
              <fill>
                <patternFill>
                  <bgColor rgb="FFFF0000"/>
                </patternFill>
              </fill>
            </x14:dxf>
          </x14:cfRule>
          <xm:sqref>L73</xm:sqref>
        </x14:conditionalFormatting>
        <x14:conditionalFormatting xmlns:xm="http://schemas.microsoft.com/office/excel/2006/main">
          <x14:cfRule type="cellIs" priority="77" operator="equal" id="{153D680E-C689-4DBF-82CC-56F164C47066}">
            <xm:f>'\\10.216.160.201\Oficial\Users\user\Downloads\[3. 208-PLA-Ft-73 - 75 y 78 Riesgos - 2019  sub. financiera.xlsx]BD'!#REF!</xm:f>
            <x14:dxf>
              <fill>
                <patternFill>
                  <bgColor rgb="FF92D050"/>
                </patternFill>
              </fill>
            </x14:dxf>
          </x14:cfRule>
          <x14:cfRule type="cellIs" priority="78" operator="equal" id="{3C7C4205-5422-437A-9D45-B49ECBB9CF5C}">
            <xm:f>'\\10.216.160.201\Oficial\Users\user\Downloads\[3. 208-PLA-Ft-73 - 75 y 78 Riesgos - 2019  sub. financiera.xlsx]BD'!#REF!</xm:f>
            <x14:dxf>
              <fill>
                <patternFill>
                  <bgColor rgb="FFFFFF00"/>
                </patternFill>
              </fill>
            </x14:dxf>
          </x14:cfRule>
          <x14:cfRule type="cellIs" priority="79" operator="equal" id="{54954C2D-2085-4A16-B333-9824AFD82BBE}">
            <xm:f>'\\10.216.160.201\Oficial\Users\user\Downloads\[3. 208-PLA-Ft-73 - 75 y 78 Riesgos - 2019  sub. financiera.xlsx]BD'!#REF!</xm:f>
            <x14:dxf>
              <fill>
                <patternFill>
                  <bgColor rgb="FFFFC000"/>
                </patternFill>
              </fill>
            </x14:dxf>
          </x14:cfRule>
          <x14:cfRule type="cellIs" priority="80" operator="equal" id="{E5B6F7BB-23EF-469B-A8EE-572DBB9990F8}">
            <xm:f>'\\10.216.160.201\Oficial\Users\user\Downloads\[3. 208-PLA-Ft-73 - 75 y 78 Riesgos - 2019  sub. financiera.xlsx]BD'!#REF!</xm:f>
            <x14:dxf>
              <fill>
                <patternFill>
                  <bgColor rgb="FFFF0000"/>
                </patternFill>
              </fill>
            </x14:dxf>
          </x14:cfRule>
          <xm:sqref>M73</xm:sqref>
        </x14:conditionalFormatting>
        <x14:conditionalFormatting xmlns:xm="http://schemas.microsoft.com/office/excel/2006/main">
          <x14:cfRule type="cellIs" priority="73" operator="equal" id="{1CB49691-441E-433E-BB91-9F39F5F6968B}">
            <xm:f>'\\10.216.160.201\Oficial\Users\user\Downloads\[3. 208-PLA-Ft-73 - 75 y 78 Riesgos - 2019  sub. financiera.xlsx]BD'!#REF!</xm:f>
            <x14:dxf>
              <fill>
                <patternFill>
                  <bgColor rgb="FF92D050"/>
                </patternFill>
              </fill>
            </x14:dxf>
          </x14:cfRule>
          <x14:cfRule type="cellIs" priority="74" operator="equal" id="{19EFB159-B070-4166-A907-86A3986D854A}">
            <xm:f>'\\10.216.160.201\Oficial\Users\user\Downloads\[3. 208-PLA-Ft-73 - 75 y 78 Riesgos - 2019  sub. financiera.xlsx]BD'!#REF!</xm:f>
            <x14:dxf>
              <fill>
                <patternFill>
                  <bgColor rgb="FFFFFF00"/>
                </patternFill>
              </fill>
            </x14:dxf>
          </x14:cfRule>
          <x14:cfRule type="cellIs" priority="75" operator="equal" id="{F8ED3D97-A4ED-4E79-8AAB-C155EBC9D7E9}">
            <xm:f>'\\10.216.160.201\Oficial\Users\user\Downloads\[3. 208-PLA-Ft-73 - 75 y 78 Riesgos - 2019  sub. financiera.xlsx]BD'!#REF!</xm:f>
            <x14:dxf>
              <fill>
                <patternFill>
                  <bgColor rgb="FFFFC000"/>
                </patternFill>
              </fill>
            </x14:dxf>
          </x14:cfRule>
          <x14:cfRule type="cellIs" priority="76" operator="equal" id="{FEC7CB9E-942E-42D1-934D-D5BBCF75A3DE}">
            <xm:f>'\\10.216.160.201\Oficial\Users\user\Downloads\[3. 208-PLA-Ft-73 - 75 y 78 Riesgos - 2019  sub. financiera.xlsx]BD'!#REF!</xm:f>
            <x14:dxf>
              <fill>
                <patternFill>
                  <bgColor rgb="FFFF0000"/>
                </patternFill>
              </fill>
            </x14:dxf>
          </x14:cfRule>
          <xm:sqref>N73</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28"/>
  <sheetViews>
    <sheetView zoomScale="85" zoomScaleNormal="85" workbookViewId="0">
      <selection activeCell="B9" sqref="B9"/>
    </sheetView>
  </sheetViews>
  <sheetFormatPr baseColWidth="10" defaultRowHeight="14.25"/>
  <cols>
    <col min="1" max="1" width="36.42578125" style="462" customWidth="1"/>
    <col min="2" max="2" width="49" style="489" customWidth="1"/>
    <col min="3" max="3" width="23.140625" style="489" customWidth="1"/>
    <col min="4" max="4" width="17.85546875" style="462" customWidth="1"/>
    <col min="5" max="5" width="16.28515625" style="462" customWidth="1"/>
    <col min="6" max="6" width="78.7109375" style="490" customWidth="1"/>
    <col min="7" max="7" width="18.28515625" style="462" customWidth="1"/>
    <col min="8" max="16384" width="11.42578125" style="462"/>
  </cols>
  <sheetData>
    <row r="1" spans="1:8" ht="42" customHeight="1">
      <c r="A1" s="861"/>
      <c r="B1" s="862" t="s">
        <v>98</v>
      </c>
      <c r="C1" s="862"/>
      <c r="D1" s="862"/>
      <c r="E1" s="862"/>
      <c r="F1" s="447" t="s">
        <v>99</v>
      </c>
      <c r="G1" s="460"/>
    </row>
    <row r="2" spans="1:8" ht="45.75" customHeight="1">
      <c r="A2" s="861"/>
      <c r="B2" s="862"/>
      <c r="C2" s="862"/>
      <c r="D2" s="862"/>
      <c r="E2" s="862"/>
      <c r="F2" s="447" t="s">
        <v>130</v>
      </c>
      <c r="G2" s="460"/>
    </row>
    <row r="3" spans="1:8" ht="50.25" customHeight="1">
      <c r="A3" s="861"/>
      <c r="B3" s="862"/>
      <c r="C3" s="862"/>
      <c r="D3" s="862"/>
      <c r="E3" s="862"/>
      <c r="F3" s="447" t="s">
        <v>392</v>
      </c>
      <c r="G3" s="460"/>
    </row>
    <row r="4" spans="1:8" ht="48" customHeight="1">
      <c r="A4" s="863" t="s">
        <v>100</v>
      </c>
      <c r="B4" s="864"/>
      <c r="C4" s="864"/>
      <c r="D4" s="864"/>
      <c r="E4" s="864"/>
      <c r="F4" s="865"/>
      <c r="G4" s="460"/>
    </row>
    <row r="5" spans="1:8" ht="43.5" customHeight="1">
      <c r="A5" s="866" t="s">
        <v>190</v>
      </c>
      <c r="B5" s="867"/>
      <c r="C5" s="867"/>
      <c r="D5" s="867"/>
      <c r="E5" s="867"/>
      <c r="F5" s="868"/>
      <c r="G5" s="460"/>
    </row>
    <row r="6" spans="1:8" s="468" customFormat="1" ht="33" customHeight="1">
      <c r="A6" s="869" t="s">
        <v>101</v>
      </c>
      <c r="B6" s="869" t="s">
        <v>102</v>
      </c>
      <c r="C6" s="870" t="s">
        <v>103</v>
      </c>
      <c r="D6" s="870" t="s">
        <v>51</v>
      </c>
      <c r="E6" s="870" t="s">
        <v>76</v>
      </c>
      <c r="F6" s="872" t="s">
        <v>104</v>
      </c>
      <c r="G6" s="463"/>
    </row>
    <row r="7" spans="1:8" s="468" customFormat="1" ht="2.4500000000000002" customHeight="1">
      <c r="A7" s="869"/>
      <c r="B7" s="869"/>
      <c r="C7" s="870"/>
      <c r="D7" s="870"/>
      <c r="E7" s="870"/>
      <c r="F7" s="872"/>
      <c r="G7" s="463"/>
    </row>
    <row r="8" spans="1:8" s="468" customFormat="1" ht="60">
      <c r="A8" s="469" t="s">
        <v>393</v>
      </c>
      <c r="B8" s="470"/>
      <c r="C8" s="471"/>
      <c r="D8" s="471"/>
      <c r="E8" s="471"/>
      <c r="F8" s="502"/>
      <c r="G8" s="572" t="s">
        <v>1273</v>
      </c>
      <c r="H8" s="589" t="s">
        <v>1308</v>
      </c>
    </row>
    <row r="9" spans="1:8" ht="130.5" customHeight="1">
      <c r="A9" s="857" t="s">
        <v>394</v>
      </c>
      <c r="B9" s="472" t="s">
        <v>389</v>
      </c>
      <c r="C9" s="474" t="s">
        <v>390</v>
      </c>
      <c r="D9" s="474" t="s">
        <v>368</v>
      </c>
      <c r="E9" s="461" t="s">
        <v>385</v>
      </c>
      <c r="F9" s="597" t="s">
        <v>1167</v>
      </c>
      <c r="G9" s="603">
        <v>1</v>
      </c>
      <c r="H9" s="602" t="str">
        <f>IF(G9&gt;0,"1","0")</f>
        <v>1</v>
      </c>
    </row>
    <row r="10" spans="1:8" ht="140.25" customHeight="1">
      <c r="A10" s="858"/>
      <c r="B10" s="473" t="s">
        <v>386</v>
      </c>
      <c r="C10" s="474" t="s">
        <v>387</v>
      </c>
      <c r="D10" s="474" t="s">
        <v>368</v>
      </c>
      <c r="E10" s="604" t="s">
        <v>385</v>
      </c>
      <c r="F10" s="597" t="s">
        <v>1168</v>
      </c>
      <c r="G10" s="603">
        <v>1</v>
      </c>
      <c r="H10" s="602" t="str">
        <f t="shared" ref="H10:H25" si="0">IF(G10&gt;0,"1","0")</f>
        <v>1</v>
      </c>
    </row>
    <row r="11" spans="1:8" ht="75" customHeight="1">
      <c r="A11" s="858"/>
      <c r="B11" s="464" t="s">
        <v>1309</v>
      </c>
      <c r="C11" s="475" t="s">
        <v>369</v>
      </c>
      <c r="D11" s="474" t="s">
        <v>368</v>
      </c>
      <c r="E11" s="604" t="s">
        <v>395</v>
      </c>
      <c r="F11" s="465" t="s">
        <v>1093</v>
      </c>
      <c r="G11" s="603">
        <v>0</v>
      </c>
      <c r="H11" s="602" t="str">
        <f t="shared" si="0"/>
        <v>0</v>
      </c>
    </row>
    <row r="12" spans="1:8" ht="214.5" customHeight="1">
      <c r="A12" s="859"/>
      <c r="B12" s="473" t="s">
        <v>481</v>
      </c>
      <c r="C12" s="474" t="s">
        <v>384</v>
      </c>
      <c r="D12" s="472" t="s">
        <v>388</v>
      </c>
      <c r="E12" s="604" t="s">
        <v>385</v>
      </c>
      <c r="F12" s="597" t="s">
        <v>1169</v>
      </c>
      <c r="G12" s="603">
        <v>1</v>
      </c>
      <c r="H12" s="602" t="str">
        <f t="shared" si="0"/>
        <v>1</v>
      </c>
    </row>
    <row r="13" spans="1:8" ht="81.75" customHeight="1">
      <c r="A13" s="857" t="s">
        <v>370</v>
      </c>
      <c r="B13" s="474" t="s">
        <v>391</v>
      </c>
      <c r="C13" s="474" t="s">
        <v>405</v>
      </c>
      <c r="D13" s="474" t="s">
        <v>371</v>
      </c>
      <c r="E13" s="605" t="s">
        <v>406</v>
      </c>
      <c r="F13" s="466" t="s">
        <v>1099</v>
      </c>
      <c r="G13" s="601">
        <v>1</v>
      </c>
      <c r="H13" s="602" t="str">
        <f t="shared" si="0"/>
        <v>1</v>
      </c>
    </row>
    <row r="14" spans="1:8" ht="85.5">
      <c r="A14" s="859"/>
      <c r="B14" s="474" t="s">
        <v>396</v>
      </c>
      <c r="C14" s="474" t="s">
        <v>397</v>
      </c>
      <c r="D14" s="474" t="s">
        <v>371</v>
      </c>
      <c r="E14" s="605" t="s">
        <v>398</v>
      </c>
      <c r="F14" s="466" t="s">
        <v>1100</v>
      </c>
      <c r="G14" s="601">
        <v>1</v>
      </c>
      <c r="H14" s="602" t="str">
        <f t="shared" si="0"/>
        <v>1</v>
      </c>
    </row>
    <row r="15" spans="1:8" ht="152.25" customHeight="1">
      <c r="A15" s="871" t="s">
        <v>372</v>
      </c>
      <c r="B15" s="474" t="s">
        <v>399</v>
      </c>
      <c r="C15" s="474" t="s">
        <v>373</v>
      </c>
      <c r="D15" s="472" t="s">
        <v>367</v>
      </c>
      <c r="E15" s="461" t="s">
        <v>1126</v>
      </c>
      <c r="F15" s="598" t="s">
        <v>1170</v>
      </c>
      <c r="G15" s="601">
        <v>0.33</v>
      </c>
      <c r="H15" s="602" t="str">
        <f t="shared" si="0"/>
        <v>1</v>
      </c>
    </row>
    <row r="16" spans="1:8" ht="123.75" customHeight="1">
      <c r="A16" s="871"/>
      <c r="B16" s="474" t="s">
        <v>482</v>
      </c>
      <c r="C16" s="474" t="s">
        <v>483</v>
      </c>
      <c r="D16" s="474" t="s">
        <v>484</v>
      </c>
      <c r="E16" s="461" t="s">
        <v>485</v>
      </c>
      <c r="F16" s="599" t="s">
        <v>1131</v>
      </c>
      <c r="G16" s="601">
        <v>0.33</v>
      </c>
      <c r="H16" s="602" t="str">
        <f t="shared" si="0"/>
        <v>1</v>
      </c>
    </row>
    <row r="17" spans="1:8" ht="128.25" customHeight="1">
      <c r="A17" s="476" t="s">
        <v>374</v>
      </c>
      <c r="B17" s="474" t="s">
        <v>486</v>
      </c>
      <c r="C17" s="474" t="s">
        <v>487</v>
      </c>
      <c r="D17" s="474" t="s">
        <v>488</v>
      </c>
      <c r="E17" s="461" t="s">
        <v>489</v>
      </c>
      <c r="F17" s="599" t="s">
        <v>1131</v>
      </c>
      <c r="G17" s="601">
        <v>0.33</v>
      </c>
      <c r="H17" s="602" t="str">
        <f t="shared" si="0"/>
        <v>1</v>
      </c>
    </row>
    <row r="18" spans="1:8" ht="78.75">
      <c r="A18" s="477" t="s">
        <v>400</v>
      </c>
      <c r="B18" s="478" t="s">
        <v>102</v>
      </c>
      <c r="C18" s="479" t="s">
        <v>103</v>
      </c>
      <c r="D18" s="479" t="s">
        <v>51</v>
      </c>
      <c r="E18" s="478" t="s">
        <v>76</v>
      </c>
      <c r="F18" s="480" t="s">
        <v>104</v>
      </c>
      <c r="G18" s="601"/>
      <c r="H18" s="602"/>
    </row>
    <row r="19" spans="1:8" s="468" customFormat="1" ht="62.25" customHeight="1">
      <c r="A19" s="481" t="s">
        <v>376</v>
      </c>
      <c r="B19" s="464" t="s">
        <v>1310</v>
      </c>
      <c r="C19" s="472" t="s">
        <v>1311</v>
      </c>
      <c r="D19" s="474" t="s">
        <v>86</v>
      </c>
      <c r="E19" s="606" t="s">
        <v>385</v>
      </c>
      <c r="F19" s="467" t="s">
        <v>1267</v>
      </c>
      <c r="G19" s="601">
        <v>1</v>
      </c>
      <c r="H19" s="602" t="str">
        <f t="shared" si="0"/>
        <v>1</v>
      </c>
    </row>
    <row r="20" spans="1:8" ht="114" customHeight="1">
      <c r="A20" s="482" t="s">
        <v>377</v>
      </c>
      <c r="B20" s="483" t="s">
        <v>490</v>
      </c>
      <c r="C20" s="483" t="s">
        <v>401</v>
      </c>
      <c r="D20" s="483" t="s">
        <v>378</v>
      </c>
      <c r="E20" s="605" t="s">
        <v>398</v>
      </c>
      <c r="F20" s="600" t="s">
        <v>1266</v>
      </c>
      <c r="G20" s="601">
        <v>1</v>
      </c>
      <c r="H20" s="602" t="str">
        <f t="shared" si="0"/>
        <v>1</v>
      </c>
    </row>
    <row r="21" spans="1:8" ht="174.75" customHeight="1">
      <c r="A21" s="482" t="s">
        <v>379</v>
      </c>
      <c r="B21" s="475" t="s">
        <v>402</v>
      </c>
      <c r="C21" s="483" t="s">
        <v>491</v>
      </c>
      <c r="D21" s="483" t="s">
        <v>366</v>
      </c>
      <c r="E21" s="484" t="s">
        <v>492</v>
      </c>
      <c r="F21" s="598" t="s">
        <v>1101</v>
      </c>
      <c r="G21" s="601">
        <v>1</v>
      </c>
      <c r="H21" s="602" t="str">
        <f t="shared" si="0"/>
        <v>1</v>
      </c>
    </row>
    <row r="22" spans="1:8" ht="88.5" customHeight="1">
      <c r="A22" s="482" t="s">
        <v>380</v>
      </c>
      <c r="B22" s="475" t="s">
        <v>403</v>
      </c>
      <c r="C22" s="483" t="s">
        <v>1127</v>
      </c>
      <c r="D22" s="483" t="s">
        <v>366</v>
      </c>
      <c r="E22" s="485" t="s">
        <v>1128</v>
      </c>
      <c r="F22" s="467" t="s">
        <v>1102</v>
      </c>
      <c r="G22" s="601">
        <v>0.33</v>
      </c>
      <c r="H22" s="602" t="str">
        <f t="shared" si="0"/>
        <v>1</v>
      </c>
    </row>
    <row r="23" spans="1:8" ht="161.25" customHeight="1">
      <c r="A23" s="486" t="s">
        <v>381</v>
      </c>
      <c r="B23" s="475" t="s">
        <v>404</v>
      </c>
      <c r="C23" s="475" t="s">
        <v>382</v>
      </c>
      <c r="D23" s="483" t="s">
        <v>378</v>
      </c>
      <c r="E23" s="484" t="s">
        <v>1129</v>
      </c>
      <c r="F23" s="467" t="s">
        <v>1171</v>
      </c>
      <c r="G23" s="601">
        <v>0.33</v>
      </c>
      <c r="H23" s="602" t="str">
        <f t="shared" si="0"/>
        <v>1</v>
      </c>
    </row>
    <row r="24" spans="1:8" ht="59.25" customHeight="1">
      <c r="A24" s="860" t="s">
        <v>383</v>
      </c>
      <c r="B24" s="475" t="s">
        <v>493</v>
      </c>
      <c r="C24" s="475" t="s">
        <v>494</v>
      </c>
      <c r="D24" s="483" t="s">
        <v>488</v>
      </c>
      <c r="E24" s="484" t="s">
        <v>495</v>
      </c>
      <c r="F24" s="491" t="s">
        <v>1124</v>
      </c>
      <c r="G24" s="601">
        <v>1</v>
      </c>
      <c r="H24" s="602" t="str">
        <f t="shared" si="0"/>
        <v>1</v>
      </c>
    </row>
    <row r="25" spans="1:8" ht="139.5" customHeight="1">
      <c r="A25" s="860"/>
      <c r="B25" s="474" t="s">
        <v>496</v>
      </c>
      <c r="C25" s="474" t="s">
        <v>375</v>
      </c>
      <c r="D25" s="474" t="s">
        <v>497</v>
      </c>
      <c r="E25" s="461" t="s">
        <v>1130</v>
      </c>
      <c r="F25" s="491" t="s">
        <v>1125</v>
      </c>
      <c r="G25" s="601">
        <v>0.33</v>
      </c>
      <c r="H25" s="602" t="str">
        <f t="shared" si="0"/>
        <v>1</v>
      </c>
    </row>
    <row r="26" spans="1:8" ht="18">
      <c r="A26" s="460"/>
      <c r="B26" s="487"/>
      <c r="C26" s="487"/>
      <c r="D26" s="488"/>
      <c r="E26" s="488"/>
      <c r="F26" s="448"/>
      <c r="G26" s="613">
        <f>AVERAGE(G9:G25)</f>
        <v>0.68625000000000003</v>
      </c>
    </row>
    <row r="27" spans="1:8" ht="18.75">
      <c r="F27" s="590" t="s">
        <v>1294</v>
      </c>
      <c r="G27" s="591">
        <f>COUNTA(H9:H25)</f>
        <v>16</v>
      </c>
    </row>
    <row r="28" spans="1:8" ht="18.75">
      <c r="F28" s="590" t="s">
        <v>1293</v>
      </c>
      <c r="G28" s="591">
        <f>COUNTIF(H9:H25,1)</f>
        <v>15</v>
      </c>
    </row>
  </sheetData>
  <autoFilter ref="A8:H28" xr:uid="{00000000-0009-0000-0000-000004000000}"/>
  <mergeCells count="14">
    <mergeCell ref="A9:A12"/>
    <mergeCell ref="A13:A14"/>
    <mergeCell ref="A24:A25"/>
    <mergeCell ref="A1:A3"/>
    <mergeCell ref="B1:E3"/>
    <mergeCell ref="A4:F4"/>
    <mergeCell ref="A5:F5"/>
    <mergeCell ref="A6:A7"/>
    <mergeCell ref="B6:B7"/>
    <mergeCell ref="C6:C7"/>
    <mergeCell ref="D6:D7"/>
    <mergeCell ref="A15:A16"/>
    <mergeCell ref="E6:E7"/>
    <mergeCell ref="F6:F7"/>
  </mergeCells>
  <pageMargins left="0.7" right="0.7"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I9"/>
  <sheetViews>
    <sheetView view="pageBreakPreview" zoomScale="85" zoomScaleNormal="70" zoomScaleSheetLayoutView="85" workbookViewId="0">
      <pane ySplit="5" topLeftCell="A6" activePane="bottomLeft" state="frozen"/>
      <selection activeCell="L1" sqref="L1"/>
      <selection pane="bottomLeft" activeCell="B6" sqref="B6"/>
    </sheetView>
  </sheetViews>
  <sheetFormatPr baseColWidth="10" defaultRowHeight="15"/>
  <cols>
    <col min="2" max="2" width="30" customWidth="1"/>
    <col min="3" max="3" width="19.42578125" customWidth="1"/>
    <col min="4" max="4" width="22.140625" customWidth="1"/>
    <col min="5" max="5" width="18.42578125" customWidth="1"/>
    <col min="6" max="6" width="13" customWidth="1"/>
    <col min="7" max="7" width="21.28515625" customWidth="1"/>
    <col min="8" max="8" width="23.42578125" customWidth="1"/>
    <col min="9" max="9" width="21.42578125" customWidth="1"/>
    <col min="10" max="10" width="16.140625" customWidth="1"/>
    <col min="11" max="11" width="25.7109375" customWidth="1"/>
    <col min="12" max="12" width="25.85546875" customWidth="1"/>
    <col min="13" max="13" width="25.28515625" customWidth="1"/>
    <col min="14" max="14" width="23.28515625" customWidth="1"/>
    <col min="15" max="15" width="18.42578125" customWidth="1"/>
    <col min="24" max="24" width="17.140625" customWidth="1"/>
    <col min="25" max="25" width="17.7109375" customWidth="1"/>
    <col min="28" max="28" width="13.42578125" customWidth="1"/>
    <col min="29" max="29" width="15.140625" customWidth="1"/>
    <col min="30" max="30" width="93.85546875" customWidth="1"/>
    <col min="32" max="32" width="24.140625" customWidth="1"/>
    <col min="33" max="33" width="20" customWidth="1"/>
  </cols>
  <sheetData>
    <row r="1" spans="1:35" ht="56.25" customHeight="1" thickBot="1">
      <c r="A1" s="877" t="s">
        <v>10</v>
      </c>
      <c r="B1" s="878"/>
      <c r="C1" s="878"/>
      <c r="D1" s="878"/>
      <c r="E1" s="878"/>
      <c r="F1" s="878"/>
      <c r="G1" s="878"/>
      <c r="H1" s="878"/>
      <c r="I1" s="878"/>
      <c r="J1" s="878"/>
      <c r="K1" s="878"/>
      <c r="L1" s="878"/>
      <c r="M1" s="878"/>
      <c r="N1" s="878"/>
      <c r="O1" s="878"/>
      <c r="P1" s="878"/>
      <c r="Q1" s="878"/>
      <c r="R1" s="878"/>
      <c r="S1" s="878"/>
      <c r="T1" s="878"/>
      <c r="U1" s="878"/>
      <c r="V1" s="878"/>
      <c r="W1" s="878"/>
      <c r="X1" s="878"/>
      <c r="Y1" s="879"/>
      <c r="Z1" s="880" t="s">
        <v>1120</v>
      </c>
      <c r="AA1" s="881"/>
      <c r="AB1" s="881"/>
      <c r="AC1" s="881"/>
      <c r="AD1" s="881"/>
      <c r="AE1" s="881"/>
      <c r="AF1" s="881"/>
      <c r="AG1" s="882"/>
    </row>
    <row r="2" spans="1:35" ht="16.5" customHeight="1">
      <c r="A2" s="883" t="s">
        <v>11</v>
      </c>
      <c r="B2" s="886" t="s">
        <v>12</v>
      </c>
      <c r="C2" s="889" t="s">
        <v>13</v>
      </c>
      <c r="D2" s="890"/>
      <c r="E2" s="890"/>
      <c r="F2" s="890"/>
      <c r="G2" s="890"/>
      <c r="H2" s="890"/>
      <c r="I2" s="890"/>
      <c r="J2" s="890"/>
      <c r="K2" s="890"/>
      <c r="L2" s="890"/>
      <c r="M2" s="890"/>
      <c r="N2" s="890"/>
      <c r="O2" s="890"/>
      <c r="P2" s="890"/>
      <c r="Q2" s="890"/>
      <c r="R2" s="890"/>
      <c r="S2" s="890"/>
      <c r="T2" s="890"/>
      <c r="U2" s="890"/>
      <c r="V2" s="890"/>
      <c r="W2" s="890"/>
      <c r="X2" s="891" t="s">
        <v>14</v>
      </c>
      <c r="Y2" s="891" t="s">
        <v>15</v>
      </c>
      <c r="Z2" s="891" t="s">
        <v>16</v>
      </c>
      <c r="AA2" s="891" t="s">
        <v>17</v>
      </c>
      <c r="AB2" s="891" t="s">
        <v>18</v>
      </c>
      <c r="AC2" s="891" t="s">
        <v>19</v>
      </c>
      <c r="AD2" s="891" t="s">
        <v>20</v>
      </c>
      <c r="AE2" s="905" t="s">
        <v>21</v>
      </c>
      <c r="AF2" s="891" t="s">
        <v>22</v>
      </c>
      <c r="AG2" s="894" t="s">
        <v>23</v>
      </c>
    </row>
    <row r="3" spans="1:35" ht="16.5">
      <c r="A3" s="884"/>
      <c r="B3" s="887"/>
      <c r="C3" s="897" t="s">
        <v>24</v>
      </c>
      <c r="D3" s="898"/>
      <c r="E3" s="898"/>
      <c r="F3" s="898"/>
      <c r="G3" s="898"/>
      <c r="H3" s="899"/>
      <c r="I3" s="900" t="s">
        <v>25</v>
      </c>
      <c r="J3" s="901"/>
      <c r="K3" s="901"/>
      <c r="L3" s="901"/>
      <c r="M3" s="901"/>
      <c r="N3" s="901"/>
      <c r="O3" s="902"/>
      <c r="P3" s="903" t="s">
        <v>26</v>
      </c>
      <c r="Q3" s="903"/>
      <c r="R3" s="903"/>
      <c r="S3" s="903"/>
      <c r="T3" s="903"/>
      <c r="U3" s="903"/>
      <c r="V3" s="904" t="s">
        <v>27</v>
      </c>
      <c r="W3" s="904"/>
      <c r="X3" s="892"/>
      <c r="Y3" s="892"/>
      <c r="Z3" s="892"/>
      <c r="AA3" s="892"/>
      <c r="AB3" s="892"/>
      <c r="AC3" s="892"/>
      <c r="AD3" s="892"/>
      <c r="AE3" s="906"/>
      <c r="AF3" s="892"/>
      <c r="AG3" s="895"/>
    </row>
    <row r="4" spans="1:35" ht="15" customHeight="1" thickBot="1">
      <c r="A4" s="884"/>
      <c r="B4" s="887"/>
      <c r="C4" s="873" t="s">
        <v>28</v>
      </c>
      <c r="D4" s="873" t="s">
        <v>29</v>
      </c>
      <c r="E4" s="873" t="s">
        <v>30</v>
      </c>
      <c r="F4" s="873" t="s">
        <v>31</v>
      </c>
      <c r="G4" s="873" t="s">
        <v>32</v>
      </c>
      <c r="H4" s="873" t="s">
        <v>33</v>
      </c>
      <c r="I4" s="912" t="s">
        <v>34</v>
      </c>
      <c r="J4" s="912" t="s">
        <v>35</v>
      </c>
      <c r="K4" s="912" t="s">
        <v>36</v>
      </c>
      <c r="L4" s="912" t="s">
        <v>37</v>
      </c>
      <c r="M4" s="912" t="s">
        <v>38</v>
      </c>
      <c r="N4" s="912" t="s">
        <v>39</v>
      </c>
      <c r="O4" s="912" t="s">
        <v>40</v>
      </c>
      <c r="P4" s="875" t="s">
        <v>41</v>
      </c>
      <c r="Q4" s="875" t="s">
        <v>42</v>
      </c>
      <c r="R4" s="875" t="s">
        <v>43</v>
      </c>
      <c r="S4" s="875" t="s">
        <v>44</v>
      </c>
      <c r="T4" s="875" t="s">
        <v>45</v>
      </c>
      <c r="U4" s="875" t="s">
        <v>46</v>
      </c>
      <c r="V4" s="908" t="s">
        <v>47</v>
      </c>
      <c r="W4" s="910" t="s">
        <v>48</v>
      </c>
      <c r="X4" s="892"/>
      <c r="Y4" s="892"/>
      <c r="Z4" s="892"/>
      <c r="AA4" s="892"/>
      <c r="AB4" s="892"/>
      <c r="AC4" s="892"/>
      <c r="AD4" s="892"/>
      <c r="AE4" s="906"/>
      <c r="AF4" s="892"/>
      <c r="AG4" s="895"/>
    </row>
    <row r="5" spans="1:35" ht="75" customHeight="1" thickBot="1">
      <c r="A5" s="885"/>
      <c r="B5" s="888"/>
      <c r="C5" s="874"/>
      <c r="D5" s="874"/>
      <c r="E5" s="874"/>
      <c r="F5" s="874"/>
      <c r="G5" s="874"/>
      <c r="H5" s="874"/>
      <c r="I5" s="913"/>
      <c r="J5" s="913"/>
      <c r="K5" s="913"/>
      <c r="L5" s="913"/>
      <c r="M5" s="913"/>
      <c r="N5" s="913"/>
      <c r="O5" s="913"/>
      <c r="P5" s="876"/>
      <c r="Q5" s="876"/>
      <c r="R5" s="876"/>
      <c r="S5" s="876"/>
      <c r="T5" s="876"/>
      <c r="U5" s="876"/>
      <c r="V5" s="909"/>
      <c r="W5" s="911"/>
      <c r="X5" s="893"/>
      <c r="Y5" s="893"/>
      <c r="Z5" s="893"/>
      <c r="AA5" s="893"/>
      <c r="AB5" s="893"/>
      <c r="AC5" s="893"/>
      <c r="AD5" s="893"/>
      <c r="AE5" s="907"/>
      <c r="AF5" s="893"/>
      <c r="AG5" s="896"/>
      <c r="AH5" s="517" t="s">
        <v>1273</v>
      </c>
      <c r="AI5" s="589" t="s">
        <v>1308</v>
      </c>
    </row>
    <row r="6" spans="1:35" ht="114.75" customHeight="1" thickTop="1">
      <c r="A6" s="1">
        <v>1</v>
      </c>
      <c r="B6" s="2" t="s">
        <v>640</v>
      </c>
      <c r="C6" s="3"/>
      <c r="D6" s="3"/>
      <c r="E6" s="3"/>
      <c r="F6" s="3"/>
      <c r="G6" s="3"/>
      <c r="H6" s="3"/>
      <c r="I6" s="4" t="s">
        <v>641</v>
      </c>
      <c r="J6" s="4"/>
      <c r="K6" s="4"/>
      <c r="L6" s="4"/>
      <c r="M6" s="4"/>
      <c r="N6" s="4"/>
      <c r="O6" s="4" t="s">
        <v>641</v>
      </c>
      <c r="P6" s="5"/>
      <c r="Q6" s="5"/>
      <c r="R6" s="5" t="s">
        <v>641</v>
      </c>
      <c r="S6" s="5"/>
      <c r="T6" s="5"/>
      <c r="U6" s="5"/>
      <c r="V6" s="6"/>
      <c r="W6" s="6"/>
      <c r="X6" s="7" t="s">
        <v>642</v>
      </c>
      <c r="Y6" s="7" t="s">
        <v>603</v>
      </c>
      <c r="Z6" s="8">
        <v>43831</v>
      </c>
      <c r="AA6" s="8">
        <v>44196</v>
      </c>
      <c r="AB6" s="7" t="s">
        <v>643</v>
      </c>
      <c r="AC6" s="7" t="s">
        <v>644</v>
      </c>
      <c r="AD6" s="449" t="s">
        <v>1136</v>
      </c>
      <c r="AE6" s="450">
        <v>0.33</v>
      </c>
      <c r="AF6" s="451" t="s">
        <v>1137</v>
      </c>
      <c r="AG6" s="9"/>
      <c r="AH6" s="608">
        <v>0.33</v>
      </c>
      <c r="AI6" s="576">
        <v>1</v>
      </c>
    </row>
    <row r="7" spans="1:35" ht="18">
      <c r="AH7" s="613">
        <f>AH6</f>
        <v>0.33</v>
      </c>
    </row>
    <row r="8" spans="1:35" ht="30">
      <c r="AG8" s="590" t="s">
        <v>1294</v>
      </c>
      <c r="AH8" s="591">
        <f>COUNTA(#REF!)</f>
        <v>1</v>
      </c>
    </row>
    <row r="9" spans="1:35" ht="30">
      <c r="AG9" s="590" t="s">
        <v>1293</v>
      </c>
      <c r="AH9" s="591">
        <v>1</v>
      </c>
    </row>
  </sheetData>
  <mergeCells count="40">
    <mergeCell ref="N4:N5"/>
    <mergeCell ref="O4:O5"/>
    <mergeCell ref="P4:P5"/>
    <mergeCell ref="I4:I5"/>
    <mergeCell ref="J4:J5"/>
    <mergeCell ref="K4:K5"/>
    <mergeCell ref="L4:L5"/>
    <mergeCell ref="M4:M5"/>
    <mergeCell ref="D4:D5"/>
    <mergeCell ref="E4:E5"/>
    <mergeCell ref="F4:F5"/>
    <mergeCell ref="G4:G5"/>
    <mergeCell ref="H4:H5"/>
    <mergeCell ref="U4:U5"/>
    <mergeCell ref="V4:V5"/>
    <mergeCell ref="W4:W5"/>
    <mergeCell ref="R4:R5"/>
    <mergeCell ref="S4:S5"/>
    <mergeCell ref="T4:T5"/>
    <mergeCell ref="V3:W3"/>
    <mergeCell ref="AC2:AC5"/>
    <mergeCell ref="AD2:AD5"/>
    <mergeCell ref="AE2:AE5"/>
    <mergeCell ref="AF2:AF5"/>
    <mergeCell ref="C4:C5"/>
    <mergeCell ref="Q4:Q5"/>
    <mergeCell ref="A1:Y1"/>
    <mergeCell ref="Z1:AG1"/>
    <mergeCell ref="A2:A5"/>
    <mergeCell ref="B2:B5"/>
    <mergeCell ref="C2:W2"/>
    <mergeCell ref="X2:X5"/>
    <mergeCell ref="Y2:Y5"/>
    <mergeCell ref="Z2:Z5"/>
    <mergeCell ref="AA2:AA5"/>
    <mergeCell ref="AB2:AB5"/>
    <mergeCell ref="AG2:AG5"/>
    <mergeCell ref="C3:H3"/>
    <mergeCell ref="I3:O3"/>
    <mergeCell ref="P3:U3"/>
  </mergeCells>
  <pageMargins left="0.7" right="0.7" top="0.75" bottom="0.75" header="0.3" footer="0.3"/>
  <pageSetup scale="12"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35"/>
  <sheetViews>
    <sheetView topLeftCell="A18" zoomScaleNormal="100" workbookViewId="0">
      <selection activeCell="B27" sqref="B27"/>
    </sheetView>
  </sheetViews>
  <sheetFormatPr baseColWidth="10" defaultRowHeight="15"/>
  <cols>
    <col min="1" max="1" width="28" style="174" customWidth="1"/>
    <col min="2" max="2" width="46.28515625" style="174" customWidth="1"/>
    <col min="3" max="3" width="32.85546875" style="174" customWidth="1"/>
    <col min="4" max="4" width="15.5703125" style="174" customWidth="1"/>
    <col min="5" max="5" width="21.28515625" style="174" customWidth="1"/>
    <col min="6" max="6" width="18.7109375" style="174" customWidth="1"/>
    <col min="7" max="16384" width="11.42578125" style="174"/>
  </cols>
  <sheetData>
    <row r="1" spans="1:6" ht="34.5" customHeight="1">
      <c r="A1" s="918"/>
      <c r="B1" s="919" t="s">
        <v>105</v>
      </c>
      <c r="C1" s="920"/>
      <c r="D1" s="921"/>
      <c r="E1" s="928" t="s">
        <v>147</v>
      </c>
      <c r="F1" s="929"/>
    </row>
    <row r="2" spans="1:6" ht="29.25" customHeight="1">
      <c r="A2" s="918"/>
      <c r="B2" s="922"/>
      <c r="C2" s="923"/>
      <c r="D2" s="924"/>
      <c r="E2" s="928" t="s">
        <v>148</v>
      </c>
      <c r="F2" s="929"/>
    </row>
    <row r="3" spans="1:6" ht="31.5" customHeight="1">
      <c r="A3" s="918"/>
      <c r="B3" s="925"/>
      <c r="C3" s="926"/>
      <c r="D3" s="927"/>
      <c r="E3" s="928" t="s">
        <v>149</v>
      </c>
      <c r="F3" s="929"/>
    </row>
    <row r="4" spans="1:6" ht="30.75" customHeight="1">
      <c r="A4" s="930" t="s">
        <v>106</v>
      </c>
      <c r="B4" s="930"/>
      <c r="C4" s="930"/>
      <c r="D4" s="930"/>
      <c r="E4" s="930"/>
      <c r="F4" s="930"/>
    </row>
    <row r="5" spans="1:6" ht="270" customHeight="1">
      <c r="A5" s="914" t="s">
        <v>963</v>
      </c>
      <c r="B5" s="914"/>
      <c r="C5" s="914"/>
      <c r="D5" s="914"/>
      <c r="E5" s="914"/>
      <c r="F5" s="914"/>
    </row>
    <row r="6" spans="1:6" ht="68.25" customHeight="1">
      <c r="A6" s="366" t="s">
        <v>107</v>
      </c>
      <c r="B6" s="366" t="s">
        <v>75</v>
      </c>
      <c r="C6" s="366" t="s">
        <v>108</v>
      </c>
    </row>
    <row r="7" spans="1:6" ht="46.5" customHeight="1">
      <c r="A7" s="367" t="s">
        <v>109</v>
      </c>
      <c r="B7" s="367" t="s">
        <v>110</v>
      </c>
      <c r="C7" s="367" t="s">
        <v>111</v>
      </c>
    </row>
    <row r="8" spans="1:6" ht="61.5" customHeight="1">
      <c r="A8" s="367" t="s">
        <v>109</v>
      </c>
      <c r="B8" s="367" t="s">
        <v>112</v>
      </c>
      <c r="C8" s="367" t="s">
        <v>113</v>
      </c>
    </row>
    <row r="9" spans="1:6" ht="67.5" customHeight="1">
      <c r="A9" s="367" t="s">
        <v>114</v>
      </c>
      <c r="B9" s="367" t="s">
        <v>115</v>
      </c>
      <c r="C9" s="367" t="s">
        <v>85</v>
      </c>
    </row>
    <row r="10" spans="1:6" ht="37.5" customHeight="1">
      <c r="A10" s="367" t="s">
        <v>114</v>
      </c>
      <c r="B10" s="367" t="s">
        <v>116</v>
      </c>
      <c r="C10" s="367" t="s">
        <v>117</v>
      </c>
    </row>
    <row r="11" spans="1:6">
      <c r="A11" s="367" t="s">
        <v>114</v>
      </c>
      <c r="B11" s="367" t="s">
        <v>116</v>
      </c>
      <c r="C11" s="367" t="s">
        <v>118</v>
      </c>
    </row>
    <row r="12" spans="1:6">
      <c r="A12" s="915" t="s">
        <v>119</v>
      </c>
      <c r="B12" s="915"/>
      <c r="C12" s="915"/>
      <c r="D12" s="915"/>
      <c r="E12" s="915"/>
      <c r="F12" s="915"/>
    </row>
    <row r="13" spans="1:6" ht="166.5" customHeight="1"/>
    <row r="16" spans="1:6">
      <c r="A16" s="175"/>
    </row>
    <row r="17" spans="1:8" s="369" customFormat="1">
      <c r="A17" s="368"/>
      <c r="B17" s="368"/>
      <c r="C17" s="368"/>
      <c r="D17" s="368"/>
      <c r="E17" s="368"/>
      <c r="F17" s="368"/>
    </row>
    <row r="18" spans="1:8" s="369" customFormat="1">
      <c r="A18" s="368"/>
      <c r="B18" s="368"/>
      <c r="C18" s="368"/>
      <c r="D18" s="368"/>
      <c r="E18" s="368"/>
      <c r="F18" s="368"/>
    </row>
    <row r="19" spans="1:8" s="369" customFormat="1">
      <c r="A19" s="368"/>
      <c r="B19" s="368"/>
      <c r="C19" s="368"/>
      <c r="D19" s="368"/>
      <c r="E19" s="368"/>
      <c r="F19" s="368"/>
    </row>
    <row r="20" spans="1:8" s="369" customFormat="1">
      <c r="A20" s="368"/>
      <c r="B20" s="368"/>
      <c r="C20" s="368"/>
      <c r="D20" s="368"/>
      <c r="E20" s="368"/>
      <c r="F20" s="368"/>
    </row>
    <row r="21" spans="1:8" s="369" customFormat="1">
      <c r="A21" s="368"/>
      <c r="B21" s="368"/>
      <c r="C21" s="368"/>
      <c r="D21" s="368"/>
      <c r="E21" s="368"/>
      <c r="F21" s="368"/>
    </row>
    <row r="22" spans="1:8" s="369" customFormat="1">
      <c r="A22" s="368"/>
      <c r="B22" s="368"/>
      <c r="C22" s="368"/>
      <c r="D22" s="368"/>
      <c r="E22" s="368"/>
      <c r="F22" s="368"/>
    </row>
    <row r="23" spans="1:8" s="369" customFormat="1" ht="69" customHeight="1">
      <c r="A23" s="368"/>
      <c r="B23" s="368"/>
      <c r="C23" s="368"/>
      <c r="D23" s="368"/>
      <c r="E23" s="368"/>
      <c r="F23" s="368"/>
    </row>
    <row r="24" spans="1:8" s="369" customFormat="1">
      <c r="A24" s="368"/>
      <c r="B24" s="368"/>
      <c r="C24" s="368"/>
      <c r="D24" s="368"/>
      <c r="E24" s="368"/>
      <c r="F24" s="368"/>
    </row>
    <row r="25" spans="1:8" s="31" customFormat="1">
      <c r="A25" s="368"/>
      <c r="B25" s="368"/>
      <c r="C25" s="368"/>
      <c r="D25" s="368"/>
      <c r="E25" s="368"/>
      <c r="F25" s="368"/>
    </row>
    <row r="26" spans="1:8" s="30" customFormat="1" ht="62.25" customHeight="1" thickBot="1">
      <c r="A26" s="916" t="s">
        <v>129</v>
      </c>
      <c r="B26" s="916"/>
      <c r="C26" s="916"/>
      <c r="D26" s="916"/>
      <c r="E26" s="916"/>
      <c r="F26" s="916"/>
    </row>
    <row r="27" spans="1:8" s="30" customFormat="1" ht="62.25" customHeight="1">
      <c r="A27" s="193" t="s">
        <v>120</v>
      </c>
      <c r="B27" s="193" t="s">
        <v>121</v>
      </c>
      <c r="C27" s="193" t="s">
        <v>122</v>
      </c>
      <c r="D27" s="193" t="s">
        <v>123</v>
      </c>
      <c r="E27" s="193" t="s">
        <v>124</v>
      </c>
      <c r="F27" s="193" t="s">
        <v>125</v>
      </c>
      <c r="G27" s="517" t="s">
        <v>1273</v>
      </c>
      <c r="H27" s="589" t="s">
        <v>1308</v>
      </c>
    </row>
    <row r="28" spans="1:8" ht="30">
      <c r="A28" s="365" t="s">
        <v>126</v>
      </c>
      <c r="B28" s="365" t="s">
        <v>150</v>
      </c>
      <c r="C28" s="194" t="s">
        <v>86</v>
      </c>
      <c r="D28" s="195">
        <v>43862</v>
      </c>
      <c r="E28" s="195">
        <v>44013</v>
      </c>
      <c r="F28" s="365" t="s">
        <v>151</v>
      </c>
      <c r="G28" s="609">
        <v>0</v>
      </c>
      <c r="H28" s="610" t="str">
        <f>IF(G28&gt;0,"1","0")</f>
        <v>0</v>
      </c>
    </row>
    <row r="29" spans="1:8" ht="90">
      <c r="A29" s="917" t="s">
        <v>127</v>
      </c>
      <c r="B29" s="365" t="s">
        <v>152</v>
      </c>
      <c r="C29" s="194" t="s">
        <v>153</v>
      </c>
      <c r="D29" s="195">
        <f>E28</f>
        <v>44013</v>
      </c>
      <c r="E29" s="195">
        <v>44075</v>
      </c>
      <c r="F29" s="365" t="s">
        <v>154</v>
      </c>
      <c r="G29" s="609">
        <v>0</v>
      </c>
      <c r="H29" s="610" t="str">
        <f t="shared" ref="H29:H32" si="0">IF(G29&gt;0,"1","0")</f>
        <v>0</v>
      </c>
    </row>
    <row r="30" spans="1:8" ht="90">
      <c r="A30" s="917"/>
      <c r="B30" s="365" t="s">
        <v>155</v>
      </c>
      <c r="C30" s="194" t="s">
        <v>153</v>
      </c>
      <c r="D30" s="195">
        <v>44075</v>
      </c>
      <c r="E30" s="195">
        <v>44105</v>
      </c>
      <c r="F30" s="365" t="s">
        <v>156</v>
      </c>
      <c r="G30" s="609">
        <v>0</v>
      </c>
      <c r="H30" s="610" t="str">
        <f t="shared" si="0"/>
        <v>0</v>
      </c>
    </row>
    <row r="31" spans="1:8" ht="60">
      <c r="A31" s="917"/>
      <c r="B31" s="365" t="s">
        <v>157</v>
      </c>
      <c r="C31" s="365" t="s">
        <v>158</v>
      </c>
      <c r="D31" s="195">
        <v>44105</v>
      </c>
      <c r="E31" s="195">
        <v>44196</v>
      </c>
      <c r="F31" s="365" t="s">
        <v>159</v>
      </c>
      <c r="G31" s="609">
        <v>0</v>
      </c>
      <c r="H31" s="610" t="str">
        <f t="shared" si="0"/>
        <v>0</v>
      </c>
    </row>
    <row r="32" spans="1:8" ht="90">
      <c r="A32" s="365" t="s">
        <v>128</v>
      </c>
      <c r="B32" s="365" t="s">
        <v>160</v>
      </c>
      <c r="C32" s="194" t="s">
        <v>153</v>
      </c>
      <c r="D32" s="195">
        <v>44105</v>
      </c>
      <c r="E32" s="195">
        <v>44196</v>
      </c>
      <c r="F32" s="365" t="s">
        <v>161</v>
      </c>
      <c r="G32" s="609">
        <v>0</v>
      </c>
      <c r="H32" s="610" t="str">
        <f t="shared" si="0"/>
        <v>0</v>
      </c>
    </row>
    <row r="33" spans="6:7" ht="18">
      <c r="G33" s="613">
        <f>AVERAGE(G28:G32)</f>
        <v>0</v>
      </c>
    </row>
    <row r="34" spans="6:7" ht="30">
      <c r="F34" s="590" t="s">
        <v>1294</v>
      </c>
      <c r="G34" s="591">
        <f>COUNTA(H28:H32)</f>
        <v>5</v>
      </c>
    </row>
    <row r="35" spans="6:7" ht="30">
      <c r="F35" s="590" t="s">
        <v>1293</v>
      </c>
      <c r="G35" s="591">
        <f>COUNTIF(H28:H32,1)</f>
        <v>0</v>
      </c>
    </row>
  </sheetData>
  <mergeCells count="10">
    <mergeCell ref="A5:F5"/>
    <mergeCell ref="A12:F12"/>
    <mergeCell ref="A26:F26"/>
    <mergeCell ref="A29:A31"/>
    <mergeCell ref="A1:A3"/>
    <mergeCell ref="B1:D3"/>
    <mergeCell ref="E1:F1"/>
    <mergeCell ref="E2:F2"/>
    <mergeCell ref="E3:F3"/>
    <mergeCell ref="A4:F4"/>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34"/>
  <sheetViews>
    <sheetView view="pageBreakPreview" zoomScale="85" zoomScaleNormal="80" zoomScaleSheetLayoutView="85" zoomScalePageLayoutView="90" workbookViewId="0">
      <pane ySplit="4" topLeftCell="A5" activePane="bottomLeft" state="frozen"/>
      <selection pane="bottomLeft" activeCell="B4" sqref="B4"/>
    </sheetView>
  </sheetViews>
  <sheetFormatPr baseColWidth="10" defaultColWidth="10.85546875" defaultRowHeight="12.75"/>
  <cols>
    <col min="1" max="1" width="15.7109375" style="47" customWidth="1"/>
    <col min="2" max="2" width="34" style="47" customWidth="1"/>
    <col min="3" max="3" width="18.7109375" style="47" customWidth="1"/>
    <col min="4" max="4" width="17.7109375" style="47" customWidth="1"/>
    <col min="5" max="5" width="23" style="47" customWidth="1"/>
    <col min="6" max="6" width="24.42578125" style="47" customWidth="1"/>
    <col min="7" max="7" width="19.85546875" style="47" customWidth="1"/>
    <col min="8" max="8" width="40.140625" style="47" customWidth="1"/>
    <col min="9" max="9" width="10.85546875" style="514"/>
    <col min="10" max="10" width="38.140625" style="47" customWidth="1"/>
    <col min="11" max="11" width="28.42578125" style="47" customWidth="1"/>
    <col min="12" max="12" width="11.42578125" style="46" bestFit="1" customWidth="1"/>
    <col min="13" max="16384" width="10.85546875" style="47"/>
  </cols>
  <sheetData>
    <row r="1" spans="1:13">
      <c r="A1" s="933" t="s">
        <v>49</v>
      </c>
      <c r="B1" s="933"/>
      <c r="C1" s="933"/>
      <c r="D1" s="933"/>
      <c r="E1" s="933"/>
      <c r="F1" s="933"/>
      <c r="G1" s="933"/>
      <c r="H1" s="933"/>
      <c r="I1" s="933"/>
      <c r="J1" s="933"/>
      <c r="K1" s="933"/>
    </row>
    <row r="2" spans="1:13">
      <c r="A2" s="933"/>
      <c r="B2" s="933"/>
      <c r="C2" s="933"/>
      <c r="D2" s="933"/>
      <c r="E2" s="933"/>
      <c r="F2" s="933"/>
      <c r="G2" s="933"/>
      <c r="H2" s="933"/>
      <c r="I2" s="933"/>
      <c r="J2" s="933"/>
      <c r="K2" s="933"/>
    </row>
    <row r="3" spans="1:13" ht="16.5" thickBot="1">
      <c r="A3" s="934" t="s">
        <v>1119</v>
      </c>
      <c r="B3" s="935"/>
      <c r="C3" s="935"/>
      <c r="D3" s="935"/>
      <c r="E3" s="935"/>
      <c r="F3" s="935"/>
      <c r="G3" s="935"/>
      <c r="H3" s="935"/>
      <c r="I3" s="935"/>
      <c r="J3" s="935"/>
      <c r="K3" s="936"/>
    </row>
    <row r="4" spans="1:13" ht="60">
      <c r="A4" s="11" t="s">
        <v>11</v>
      </c>
      <c r="B4" s="11" t="s">
        <v>50</v>
      </c>
      <c r="C4" s="11" t="s">
        <v>51</v>
      </c>
      <c r="D4" s="11" t="s">
        <v>52</v>
      </c>
      <c r="E4" s="11" t="s">
        <v>53</v>
      </c>
      <c r="F4" s="11" t="s">
        <v>54</v>
      </c>
      <c r="G4" s="11" t="s">
        <v>55</v>
      </c>
      <c r="H4" s="11" t="s">
        <v>56</v>
      </c>
      <c r="I4" s="12" t="s">
        <v>21</v>
      </c>
      <c r="J4" s="11" t="s">
        <v>57</v>
      </c>
      <c r="K4" s="12" t="s">
        <v>58</v>
      </c>
      <c r="L4" s="517" t="s">
        <v>1273</v>
      </c>
      <c r="M4" s="589" t="s">
        <v>1308</v>
      </c>
    </row>
    <row r="5" spans="1:13">
      <c r="A5" s="937" t="s">
        <v>97</v>
      </c>
      <c r="B5" s="938"/>
      <c r="C5" s="938"/>
      <c r="D5" s="938"/>
      <c r="E5" s="938"/>
      <c r="F5" s="938"/>
      <c r="G5" s="938"/>
      <c r="H5" s="938"/>
      <c r="I5" s="938"/>
      <c r="J5" s="938"/>
      <c r="K5" s="939"/>
    </row>
    <row r="6" spans="1:13" s="225" customFormat="1" ht="101.25" customHeight="1">
      <c r="A6" s="68">
        <v>1</v>
      </c>
      <c r="B6" s="237" t="s">
        <v>756</v>
      </c>
      <c r="C6" s="55" t="s">
        <v>1268</v>
      </c>
      <c r="D6" s="370" t="s">
        <v>168</v>
      </c>
      <c r="E6" s="370" t="s">
        <v>169</v>
      </c>
      <c r="F6" s="238" t="s">
        <v>162</v>
      </c>
      <c r="G6" s="68" t="s">
        <v>163</v>
      </c>
      <c r="H6" s="55" t="s">
        <v>1105</v>
      </c>
      <c r="I6" s="239">
        <v>0.9</v>
      </c>
      <c r="J6" s="68"/>
      <c r="K6" s="240"/>
      <c r="L6" s="612">
        <v>0.9</v>
      </c>
      <c r="M6" s="611" t="str">
        <f>IF(L6&gt;0,"1","0")</f>
        <v>1</v>
      </c>
    </row>
    <row r="7" spans="1:13" s="225" customFormat="1" ht="189.75" customHeight="1">
      <c r="A7" s="55">
        <v>2</v>
      </c>
      <c r="B7" s="57" t="s">
        <v>757</v>
      </c>
      <c r="C7" s="55" t="s">
        <v>164</v>
      </c>
      <c r="D7" s="370" t="s">
        <v>168</v>
      </c>
      <c r="E7" s="370" t="s">
        <v>169</v>
      </c>
      <c r="F7" s="56" t="s">
        <v>165</v>
      </c>
      <c r="G7" s="55" t="s">
        <v>166</v>
      </c>
      <c r="H7" s="160" t="s">
        <v>1106</v>
      </c>
      <c r="I7" s="218">
        <v>0.5</v>
      </c>
      <c r="J7" s="55"/>
      <c r="K7" s="58"/>
      <c r="L7" s="612">
        <v>0.5</v>
      </c>
      <c r="M7" s="611" t="str">
        <f t="shared" ref="M7:M31" si="0">IF(L7&gt;0,"1","0")</f>
        <v>1</v>
      </c>
    </row>
    <row r="8" spans="1:13" ht="34.5" customHeight="1">
      <c r="A8" s="940" t="s">
        <v>176</v>
      </c>
      <c r="B8" s="940"/>
      <c r="C8" s="940"/>
      <c r="D8" s="940"/>
      <c r="E8" s="940"/>
      <c r="F8" s="940"/>
      <c r="G8" s="940"/>
      <c r="H8" s="940"/>
      <c r="I8" s="940"/>
      <c r="J8" s="940"/>
      <c r="K8" s="940"/>
      <c r="L8" s="612"/>
      <c r="M8" s="611"/>
    </row>
    <row r="9" spans="1:13" s="226" customFormat="1" ht="144.75" customHeight="1">
      <c r="A9" s="241">
        <v>1</v>
      </c>
      <c r="B9" s="242" t="s">
        <v>167</v>
      </c>
      <c r="C9" s="452" t="s">
        <v>164</v>
      </c>
      <c r="D9" s="241" t="s">
        <v>168</v>
      </c>
      <c r="E9" s="241" t="s">
        <v>169</v>
      </c>
      <c r="F9" s="241" t="s">
        <v>170</v>
      </c>
      <c r="G9" s="181" t="s">
        <v>171</v>
      </c>
      <c r="H9" s="452" t="s">
        <v>1107</v>
      </c>
      <c r="I9" s="513">
        <v>0.5</v>
      </c>
      <c r="J9" s="241"/>
      <c r="K9" s="243"/>
      <c r="L9" s="612">
        <v>0.5</v>
      </c>
      <c r="M9" s="611" t="str">
        <f t="shared" si="0"/>
        <v>1</v>
      </c>
    </row>
    <row r="10" spans="1:13" s="227" customFormat="1" ht="183" customHeight="1">
      <c r="A10" s="118">
        <v>2</v>
      </c>
      <c r="B10" s="244" t="s">
        <v>1090</v>
      </c>
      <c r="C10" s="245" t="s">
        <v>86</v>
      </c>
      <c r="D10" s="241" t="s">
        <v>172</v>
      </c>
      <c r="E10" s="241" t="s">
        <v>173</v>
      </c>
      <c r="F10" s="245" t="s">
        <v>174</v>
      </c>
      <c r="G10" s="245" t="s">
        <v>175</v>
      </c>
      <c r="H10" s="246" t="s">
        <v>1108</v>
      </c>
      <c r="I10" s="92">
        <v>0.3</v>
      </c>
      <c r="J10" s="391"/>
      <c r="K10" s="13"/>
      <c r="L10" s="612">
        <v>0.3</v>
      </c>
      <c r="M10" s="611" t="str">
        <f t="shared" si="0"/>
        <v>1</v>
      </c>
    </row>
    <row r="11" spans="1:13" s="227" customFormat="1" ht="158.25" customHeight="1">
      <c r="A11" s="59">
        <v>3</v>
      </c>
      <c r="B11" s="247" t="s">
        <v>177</v>
      </c>
      <c r="C11" s="181" t="s">
        <v>86</v>
      </c>
      <c r="D11" s="241" t="s">
        <v>178</v>
      </c>
      <c r="E11" s="241" t="s">
        <v>179</v>
      </c>
      <c r="F11" s="181" t="s">
        <v>180</v>
      </c>
      <c r="G11" s="59" t="s">
        <v>181</v>
      </c>
      <c r="H11" s="452"/>
      <c r="I11" s="60">
        <v>0.2</v>
      </c>
      <c r="J11" s="452" t="s">
        <v>1109</v>
      </c>
      <c r="K11" s="61"/>
      <c r="L11" s="612">
        <v>0.2</v>
      </c>
      <c r="M11" s="611" t="str">
        <f t="shared" si="0"/>
        <v>1</v>
      </c>
    </row>
    <row r="12" spans="1:13" s="117" customFormat="1" ht="100.5" customHeight="1">
      <c r="A12" s="59">
        <v>4</v>
      </c>
      <c r="B12" s="371" t="s">
        <v>229</v>
      </c>
      <c r="C12" s="128" t="s">
        <v>227</v>
      </c>
      <c r="D12" s="372" t="s">
        <v>168</v>
      </c>
      <c r="E12" s="372" t="s">
        <v>179</v>
      </c>
      <c r="F12" s="128" t="s">
        <v>228</v>
      </c>
      <c r="G12" s="128" t="s">
        <v>189</v>
      </c>
      <c r="H12" s="59" t="s">
        <v>1161</v>
      </c>
      <c r="I12" s="60">
        <v>0.1</v>
      </c>
      <c r="J12" s="372" t="s">
        <v>1162</v>
      </c>
      <c r="K12" s="61"/>
      <c r="L12" s="612">
        <v>0.1</v>
      </c>
      <c r="M12" s="611" t="str">
        <f t="shared" si="0"/>
        <v>1</v>
      </c>
    </row>
    <row r="13" spans="1:13" s="32" customFormat="1" ht="255.75" customHeight="1">
      <c r="A13" s="59">
        <v>5</v>
      </c>
      <c r="B13" s="242" t="s">
        <v>669</v>
      </c>
      <c r="C13" s="181" t="s">
        <v>670</v>
      </c>
      <c r="D13" s="372" t="s">
        <v>996</v>
      </c>
      <c r="E13" s="372" t="s">
        <v>179</v>
      </c>
      <c r="F13" s="181" t="s">
        <v>671</v>
      </c>
      <c r="G13" s="181" t="s">
        <v>672</v>
      </c>
      <c r="H13" s="492" t="s">
        <v>1223</v>
      </c>
      <c r="I13" s="493">
        <v>0</v>
      </c>
      <c r="J13" s="492" t="s">
        <v>1222</v>
      </c>
      <c r="K13" s="61"/>
      <c r="L13" s="612">
        <v>0</v>
      </c>
      <c r="M13" s="611" t="str">
        <f t="shared" si="0"/>
        <v>0</v>
      </c>
    </row>
    <row r="14" spans="1:13" s="206" customFormat="1" ht="246" customHeight="1">
      <c r="A14" s="59">
        <v>6</v>
      </c>
      <c r="B14" s="247" t="s">
        <v>992</v>
      </c>
      <c r="C14" s="181" t="s">
        <v>972</v>
      </c>
      <c r="D14" s="372" t="s">
        <v>998</v>
      </c>
      <c r="E14" s="372" t="s">
        <v>179</v>
      </c>
      <c r="F14" s="181" t="s">
        <v>973</v>
      </c>
      <c r="G14" s="59" t="s">
        <v>974</v>
      </c>
      <c r="H14" s="59"/>
      <c r="I14" s="60">
        <v>0.2</v>
      </c>
      <c r="J14" s="452" t="s">
        <v>1206</v>
      </c>
      <c r="K14" s="61"/>
      <c r="L14" s="612">
        <v>0.2</v>
      </c>
      <c r="M14" s="611" t="str">
        <f t="shared" si="0"/>
        <v>1</v>
      </c>
    </row>
    <row r="15" spans="1:13" ht="27.75" customHeight="1">
      <c r="A15" s="931" t="s">
        <v>184</v>
      </c>
      <c r="B15" s="931"/>
      <c r="C15" s="931"/>
      <c r="D15" s="931"/>
      <c r="E15" s="931"/>
      <c r="F15" s="931"/>
      <c r="G15" s="931"/>
      <c r="H15" s="931"/>
      <c r="I15" s="931"/>
      <c r="J15" s="931"/>
      <c r="K15" s="931"/>
      <c r="L15" s="612"/>
      <c r="M15" s="611"/>
    </row>
    <row r="16" spans="1:13" s="227" customFormat="1" ht="108.75" customHeight="1">
      <c r="A16" s="93">
        <v>1</v>
      </c>
      <c r="B16" s="105" t="s">
        <v>1098</v>
      </c>
      <c r="C16" s="106" t="s">
        <v>86</v>
      </c>
      <c r="D16" s="107" t="s">
        <v>997</v>
      </c>
      <c r="E16" s="107">
        <v>44043</v>
      </c>
      <c r="F16" s="106" t="s">
        <v>182</v>
      </c>
      <c r="G16" s="93" t="s">
        <v>183</v>
      </c>
      <c r="H16" s="397" t="s">
        <v>1110</v>
      </c>
      <c r="I16" s="94">
        <v>0.7</v>
      </c>
      <c r="J16" s="397"/>
      <c r="K16" s="397"/>
      <c r="L16" s="612">
        <v>0.7</v>
      </c>
      <c r="M16" s="611" t="str">
        <f t="shared" si="0"/>
        <v>1</v>
      </c>
    </row>
    <row r="17" spans="1:13" s="32" customFormat="1" ht="328.5" customHeight="1">
      <c r="A17" s="93">
        <v>2</v>
      </c>
      <c r="B17" s="228" t="s">
        <v>191</v>
      </c>
      <c r="C17" s="48" t="s">
        <v>192</v>
      </c>
      <c r="D17" s="49" t="s">
        <v>996</v>
      </c>
      <c r="E17" s="49" t="s">
        <v>179</v>
      </c>
      <c r="F17" s="48" t="s">
        <v>193</v>
      </c>
      <c r="G17" s="93" t="s">
        <v>194</v>
      </c>
      <c r="H17" s="397"/>
      <c r="I17" s="94">
        <v>0</v>
      </c>
      <c r="J17" s="397" t="s">
        <v>1192</v>
      </c>
      <c r="K17" s="397"/>
      <c r="L17" s="612">
        <v>0</v>
      </c>
      <c r="M17" s="611" t="str">
        <f t="shared" si="0"/>
        <v>0</v>
      </c>
    </row>
    <row r="18" spans="1:13" s="32" customFormat="1" ht="180" customHeight="1">
      <c r="A18" s="249">
        <v>3</v>
      </c>
      <c r="B18" s="33" t="s">
        <v>552</v>
      </c>
      <c r="C18" s="34" t="s">
        <v>553</v>
      </c>
      <c r="D18" s="35" t="s">
        <v>172</v>
      </c>
      <c r="E18" s="35" t="s">
        <v>179</v>
      </c>
      <c r="F18" s="34" t="s">
        <v>554</v>
      </c>
      <c r="G18" s="249" t="s">
        <v>555</v>
      </c>
      <c r="H18" s="397" t="s">
        <v>1197</v>
      </c>
      <c r="I18" s="94">
        <v>0</v>
      </c>
      <c r="J18" s="397" t="s">
        <v>1142</v>
      </c>
      <c r="K18" s="397" t="s">
        <v>1198</v>
      </c>
      <c r="L18" s="612">
        <v>0</v>
      </c>
      <c r="M18" s="611" t="str">
        <f t="shared" si="0"/>
        <v>0</v>
      </c>
    </row>
    <row r="19" spans="1:13" s="10" customFormat="1" ht="102" customHeight="1">
      <c r="A19" s="249">
        <v>4</v>
      </c>
      <c r="B19" s="250" t="s">
        <v>556</v>
      </c>
      <c r="C19" s="251" t="s">
        <v>557</v>
      </c>
      <c r="D19" s="252" t="s">
        <v>996</v>
      </c>
      <c r="E19" s="252" t="s">
        <v>179</v>
      </c>
      <c r="F19" s="251" t="s">
        <v>558</v>
      </c>
      <c r="G19" s="249" t="s">
        <v>559</v>
      </c>
      <c r="H19" s="397"/>
      <c r="I19" s="209">
        <v>0.1</v>
      </c>
      <c r="J19" s="397" t="s">
        <v>1199</v>
      </c>
      <c r="K19" s="397"/>
      <c r="L19" s="612">
        <v>0.1</v>
      </c>
      <c r="M19" s="611" t="str">
        <f t="shared" si="0"/>
        <v>1</v>
      </c>
    </row>
    <row r="20" spans="1:13" s="32" customFormat="1" ht="156.75" customHeight="1">
      <c r="A20" s="249">
        <v>5</v>
      </c>
      <c r="B20" s="250" t="s">
        <v>645</v>
      </c>
      <c r="C20" s="251" t="s">
        <v>646</v>
      </c>
      <c r="D20" s="252" t="s">
        <v>168</v>
      </c>
      <c r="E20" s="252" t="s">
        <v>179</v>
      </c>
      <c r="F20" s="251" t="s">
        <v>647</v>
      </c>
      <c r="G20" s="249" t="s">
        <v>648</v>
      </c>
      <c r="H20" s="397" t="s">
        <v>1139</v>
      </c>
      <c r="I20" s="209">
        <v>0.33</v>
      </c>
      <c r="J20" s="397" t="s">
        <v>1138</v>
      </c>
      <c r="K20" s="397"/>
      <c r="L20" s="612">
        <v>0.33</v>
      </c>
      <c r="M20" s="611" t="str">
        <f t="shared" si="0"/>
        <v>1</v>
      </c>
    </row>
    <row r="21" spans="1:13" s="10" customFormat="1" ht="134.25" customHeight="1">
      <c r="A21" s="14">
        <v>6</v>
      </c>
      <c r="B21" s="281" t="s">
        <v>1040</v>
      </c>
      <c r="C21" s="282" t="s">
        <v>673</v>
      </c>
      <c r="D21" s="283" t="s">
        <v>996</v>
      </c>
      <c r="E21" s="283" t="s">
        <v>179</v>
      </c>
      <c r="F21" s="282" t="s">
        <v>1041</v>
      </c>
      <c r="G21" s="280" t="s">
        <v>674</v>
      </c>
      <c r="H21" s="495" t="s">
        <v>1140</v>
      </c>
      <c r="I21" s="494">
        <v>0.5</v>
      </c>
      <c r="J21" s="495" t="s">
        <v>1224</v>
      </c>
      <c r="K21" s="397"/>
      <c r="L21" s="612">
        <v>0.5</v>
      </c>
      <c r="M21" s="611" t="str">
        <f t="shared" si="0"/>
        <v>1</v>
      </c>
    </row>
    <row r="22" spans="1:13" s="206" customFormat="1" ht="163.5" customHeight="1">
      <c r="A22" s="373">
        <v>7</v>
      </c>
      <c r="B22" s="374" t="s">
        <v>975</v>
      </c>
      <c r="C22" s="375" t="s">
        <v>767</v>
      </c>
      <c r="D22" s="376" t="s">
        <v>996</v>
      </c>
      <c r="E22" s="376" t="s">
        <v>179</v>
      </c>
      <c r="F22" s="375" t="s">
        <v>768</v>
      </c>
      <c r="G22" s="373" t="s">
        <v>976</v>
      </c>
      <c r="H22" s="373" t="s">
        <v>1143</v>
      </c>
      <c r="I22" s="377">
        <v>1</v>
      </c>
      <c r="J22" s="373" t="s">
        <v>1144</v>
      </c>
      <c r="K22" s="373"/>
      <c r="L22" s="612">
        <v>1</v>
      </c>
      <c r="M22" s="611" t="str">
        <f t="shared" si="0"/>
        <v>1</v>
      </c>
    </row>
    <row r="23" spans="1:13" s="206" customFormat="1" ht="133.5" customHeight="1">
      <c r="A23" s="373">
        <v>8</v>
      </c>
      <c r="B23" s="378" t="s">
        <v>968</v>
      </c>
      <c r="C23" s="379" t="s">
        <v>969</v>
      </c>
      <c r="D23" s="376" t="s">
        <v>168</v>
      </c>
      <c r="E23" s="376" t="s">
        <v>179</v>
      </c>
      <c r="F23" s="379" t="s">
        <v>970</v>
      </c>
      <c r="G23" s="375" t="s">
        <v>971</v>
      </c>
      <c r="H23" s="373" t="s">
        <v>1163</v>
      </c>
      <c r="I23" s="380">
        <v>0.33</v>
      </c>
      <c r="J23" s="373" t="s">
        <v>1164</v>
      </c>
      <c r="K23" s="373"/>
      <c r="L23" s="612">
        <v>0.33</v>
      </c>
      <c r="M23" s="611" t="str">
        <f t="shared" si="0"/>
        <v>1</v>
      </c>
    </row>
    <row r="24" spans="1:13" s="206" customFormat="1" ht="107.25" customHeight="1">
      <c r="A24" s="373">
        <v>9</v>
      </c>
      <c r="B24" s="374" t="s">
        <v>977</v>
      </c>
      <c r="C24" s="375" t="s">
        <v>972</v>
      </c>
      <c r="D24" s="376" t="s">
        <v>997</v>
      </c>
      <c r="E24" s="376" t="s">
        <v>179</v>
      </c>
      <c r="F24" s="375" t="s">
        <v>978</v>
      </c>
      <c r="G24" s="373" t="s">
        <v>979</v>
      </c>
      <c r="H24" s="446" t="s">
        <v>1145</v>
      </c>
      <c r="I24" s="380">
        <v>0.33</v>
      </c>
      <c r="J24" s="373" t="s">
        <v>1146</v>
      </c>
      <c r="K24" s="373"/>
      <c r="L24" s="612">
        <v>0.33</v>
      </c>
      <c r="M24" s="611" t="str">
        <f t="shared" si="0"/>
        <v>1</v>
      </c>
    </row>
    <row r="25" spans="1:13" s="206" customFormat="1" ht="180.75" customHeight="1">
      <c r="A25" s="373">
        <v>10</v>
      </c>
      <c r="B25" s="374" t="s">
        <v>980</v>
      </c>
      <c r="C25" s="375" t="s">
        <v>972</v>
      </c>
      <c r="D25" s="376" t="s">
        <v>168</v>
      </c>
      <c r="E25" s="376" t="s">
        <v>179</v>
      </c>
      <c r="F25" s="379" t="s">
        <v>970</v>
      </c>
      <c r="G25" s="375" t="s">
        <v>981</v>
      </c>
      <c r="H25" s="373" t="s">
        <v>1147</v>
      </c>
      <c r="I25" s="380">
        <v>0.33</v>
      </c>
      <c r="J25" s="373" t="s">
        <v>1108</v>
      </c>
      <c r="K25" s="373"/>
      <c r="L25" s="612">
        <v>0.33</v>
      </c>
      <c r="M25" s="611" t="str">
        <f t="shared" si="0"/>
        <v>1</v>
      </c>
    </row>
    <row r="26" spans="1:13" s="206" customFormat="1" ht="114.75" customHeight="1">
      <c r="A26" s="373">
        <v>11</v>
      </c>
      <c r="B26" s="374" t="s">
        <v>964</v>
      </c>
      <c r="C26" s="375" t="s">
        <v>965</v>
      </c>
      <c r="D26" s="376" t="s">
        <v>168</v>
      </c>
      <c r="E26" s="376" t="s">
        <v>179</v>
      </c>
      <c r="F26" s="379" t="s">
        <v>966</v>
      </c>
      <c r="G26" s="375" t="s">
        <v>967</v>
      </c>
      <c r="H26" s="373" t="s">
        <v>1165</v>
      </c>
      <c r="I26" s="380">
        <v>0.5</v>
      </c>
      <c r="J26" s="373" t="s">
        <v>1148</v>
      </c>
      <c r="K26" s="373"/>
      <c r="L26" s="612">
        <v>0.5</v>
      </c>
      <c r="M26" s="611" t="str">
        <f t="shared" si="0"/>
        <v>1</v>
      </c>
    </row>
    <row r="27" spans="1:13" ht="30" customHeight="1">
      <c r="A27" s="932" t="s">
        <v>185</v>
      </c>
      <c r="B27" s="932"/>
      <c r="C27" s="932"/>
      <c r="D27" s="932"/>
      <c r="E27" s="932"/>
      <c r="F27" s="932"/>
      <c r="G27" s="932"/>
      <c r="H27" s="932"/>
      <c r="I27" s="932"/>
      <c r="J27" s="932"/>
      <c r="K27" s="932"/>
      <c r="L27" s="612"/>
      <c r="M27" s="611"/>
    </row>
    <row r="28" spans="1:13" s="225" customFormat="1" ht="144.75" customHeight="1">
      <c r="A28" s="62">
        <v>1</v>
      </c>
      <c r="B28" s="126" t="s">
        <v>186</v>
      </c>
      <c r="C28" s="63" t="s">
        <v>86</v>
      </c>
      <c r="D28" s="63" t="s">
        <v>187</v>
      </c>
      <c r="E28" s="63" t="s">
        <v>187</v>
      </c>
      <c r="F28" s="63" t="s">
        <v>188</v>
      </c>
      <c r="G28" s="66" t="s">
        <v>189</v>
      </c>
      <c r="H28" s="65"/>
      <c r="I28" s="64"/>
      <c r="J28" s="62" t="s">
        <v>1111</v>
      </c>
      <c r="K28" s="65"/>
      <c r="L28" s="612">
        <v>0</v>
      </c>
      <c r="M28" s="611" t="str">
        <f t="shared" si="0"/>
        <v>0</v>
      </c>
    </row>
    <row r="29" spans="1:13" s="10" customFormat="1" ht="160.5" customHeight="1">
      <c r="A29" s="119">
        <v>2</v>
      </c>
      <c r="B29" s="122" t="s">
        <v>195</v>
      </c>
      <c r="C29" s="120" t="s">
        <v>196</v>
      </c>
      <c r="D29" s="121" t="s">
        <v>996</v>
      </c>
      <c r="E29" s="121" t="s">
        <v>179</v>
      </c>
      <c r="F29" s="121" t="s">
        <v>197</v>
      </c>
      <c r="G29" s="119" t="s">
        <v>198</v>
      </c>
      <c r="H29" s="119" t="s">
        <v>1193</v>
      </c>
      <c r="I29" s="97">
        <v>0</v>
      </c>
      <c r="J29" s="95"/>
      <c r="K29" s="95"/>
      <c r="L29" s="612">
        <v>0</v>
      </c>
      <c r="M29" s="611" t="str">
        <f t="shared" si="0"/>
        <v>0</v>
      </c>
    </row>
    <row r="30" spans="1:13" ht="149.25" customHeight="1">
      <c r="A30" s="62">
        <v>3</v>
      </c>
      <c r="B30" s="285" t="s">
        <v>675</v>
      </c>
      <c r="C30" s="286" t="s">
        <v>673</v>
      </c>
      <c r="D30" s="287" t="s">
        <v>996</v>
      </c>
      <c r="E30" s="287" t="s">
        <v>179</v>
      </c>
      <c r="F30" s="284" t="s">
        <v>1042</v>
      </c>
      <c r="G30" s="284" t="s">
        <v>1043</v>
      </c>
      <c r="H30" s="98"/>
      <c r="I30" s="496">
        <v>0</v>
      </c>
      <c r="J30" s="497" t="s">
        <v>1141</v>
      </c>
      <c r="K30" s="62"/>
      <c r="L30" s="612">
        <v>0</v>
      </c>
      <c r="M30" s="611" t="str">
        <f t="shared" si="0"/>
        <v>0</v>
      </c>
    </row>
    <row r="31" spans="1:13" s="117" customFormat="1" ht="93.75" customHeight="1">
      <c r="A31" s="62">
        <v>4</v>
      </c>
      <c r="B31" s="359" t="s">
        <v>982</v>
      </c>
      <c r="C31" s="127" t="s">
        <v>488</v>
      </c>
      <c r="D31" s="63" t="s">
        <v>168</v>
      </c>
      <c r="E31" s="63" t="s">
        <v>169</v>
      </c>
      <c r="F31" s="127" t="s">
        <v>983</v>
      </c>
      <c r="G31" s="62" t="s">
        <v>984</v>
      </c>
      <c r="H31" s="453" t="s">
        <v>1269</v>
      </c>
      <c r="I31" s="454">
        <v>1</v>
      </c>
      <c r="J31" s="453" t="s">
        <v>1132</v>
      </c>
      <c r="K31" s="62"/>
      <c r="L31" s="612">
        <v>1</v>
      </c>
      <c r="M31" s="611" t="str">
        <f t="shared" si="0"/>
        <v>1</v>
      </c>
    </row>
    <row r="32" spans="1:13" ht="18">
      <c r="L32" s="613">
        <f>AVERAGE(L6:L31)</f>
        <v>0.34</v>
      </c>
    </row>
    <row r="33" spans="11:12" ht="18.75">
      <c r="K33" s="590" t="s">
        <v>1294</v>
      </c>
      <c r="L33" s="591">
        <f>COUNTA(M6:M31)</f>
        <v>23</v>
      </c>
    </row>
    <row r="34" spans="11:12" ht="18.75">
      <c r="K34" s="590" t="s">
        <v>1293</v>
      </c>
      <c r="L34" s="591">
        <f>COUNTIF(M6:M31,1)</f>
        <v>17</v>
      </c>
    </row>
  </sheetData>
  <autoFilter ref="A4:M34" xr:uid="{00000000-0009-0000-0000-000007000000}"/>
  <mergeCells count="6">
    <mergeCell ref="A15:K15"/>
    <mergeCell ref="A27:K27"/>
    <mergeCell ref="A1:K2"/>
    <mergeCell ref="A3:K3"/>
    <mergeCell ref="A5:K5"/>
    <mergeCell ref="A8:K8"/>
  </mergeCells>
  <pageMargins left="0.7" right="0.7" top="0.75" bottom="0.75" header="0.3" footer="0.3"/>
  <pageSetup scale="30"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35"/>
  <sheetViews>
    <sheetView view="pageBreakPreview" zoomScale="85" zoomScaleNormal="66" zoomScaleSheetLayoutView="85" zoomScalePageLayoutView="80" workbookViewId="0">
      <pane ySplit="5" topLeftCell="A6" activePane="bottomLeft" state="frozen"/>
      <selection pane="bottomLeft" activeCell="B7" sqref="B7"/>
    </sheetView>
  </sheetViews>
  <sheetFormatPr baseColWidth="10" defaultColWidth="10.85546875" defaultRowHeight="12.75"/>
  <cols>
    <col min="1" max="1" width="10.85546875" style="32"/>
    <col min="2" max="2" width="36.42578125" style="32" customWidth="1"/>
    <col min="3" max="3" width="26.85546875" style="41" customWidth="1"/>
    <col min="4" max="4" width="18.7109375" style="32" customWidth="1"/>
    <col min="5" max="5" width="22.85546875" style="32" customWidth="1"/>
    <col min="6" max="6" width="38.42578125" style="32" customWidth="1"/>
    <col min="7" max="7" width="23.42578125" style="32" customWidth="1"/>
    <col min="8" max="8" width="53.140625" style="32" customWidth="1"/>
    <col min="9" max="9" width="19.85546875" style="32" customWidth="1"/>
    <col min="10" max="10" width="28" style="32" customWidth="1"/>
    <col min="11" max="11" width="33.7109375" style="32" customWidth="1"/>
    <col min="12" max="12" width="11.42578125" style="40" bestFit="1" customWidth="1"/>
    <col min="13" max="16384" width="10.85546875" style="32"/>
  </cols>
  <sheetData>
    <row r="1" spans="1:13" ht="13.5" thickBot="1">
      <c r="A1" s="36"/>
      <c r="B1" s="37"/>
      <c r="C1" s="36"/>
      <c r="D1" s="36"/>
      <c r="E1" s="36"/>
      <c r="F1" s="38"/>
      <c r="G1" s="37"/>
      <c r="H1" s="37"/>
      <c r="I1" s="39"/>
      <c r="J1" s="37"/>
      <c r="K1" s="37"/>
    </row>
    <row r="2" spans="1:13">
      <c r="A2" s="950" t="s">
        <v>59</v>
      </c>
      <c r="B2" s="951"/>
      <c r="C2" s="951"/>
      <c r="D2" s="951"/>
      <c r="E2" s="951"/>
      <c r="F2" s="951"/>
      <c r="G2" s="951"/>
      <c r="H2" s="951"/>
      <c r="I2" s="951"/>
      <c r="J2" s="951"/>
      <c r="K2" s="952"/>
    </row>
    <row r="3" spans="1:13">
      <c r="A3" s="953"/>
      <c r="B3" s="954"/>
      <c r="C3" s="954"/>
      <c r="D3" s="954"/>
      <c r="E3" s="954"/>
      <c r="F3" s="954"/>
      <c r="G3" s="954"/>
      <c r="H3" s="954"/>
      <c r="I3" s="954"/>
      <c r="J3" s="954"/>
      <c r="K3" s="955"/>
    </row>
    <row r="4" spans="1:13" ht="41.25" customHeight="1" thickBot="1">
      <c r="A4" s="956" t="s">
        <v>1118</v>
      </c>
      <c r="B4" s="957"/>
      <c r="C4" s="957"/>
      <c r="D4" s="957"/>
      <c r="E4" s="957"/>
      <c r="F4" s="957"/>
      <c r="G4" s="957"/>
      <c r="H4" s="957"/>
      <c r="I4" s="957"/>
      <c r="J4" s="957"/>
      <c r="K4" s="957"/>
    </row>
    <row r="5" spans="1:13" ht="60.75" thickBot="1">
      <c r="A5" s="15" t="s">
        <v>11</v>
      </c>
      <c r="B5" s="16" t="s">
        <v>50</v>
      </c>
      <c r="C5" s="17" t="s">
        <v>51</v>
      </c>
      <c r="D5" s="17" t="s">
        <v>52</v>
      </c>
      <c r="E5" s="17" t="s">
        <v>53</v>
      </c>
      <c r="F5" s="17" t="s">
        <v>54</v>
      </c>
      <c r="G5" s="17" t="s">
        <v>55</v>
      </c>
      <c r="H5" s="17" t="s">
        <v>56</v>
      </c>
      <c r="I5" s="18" t="s">
        <v>21</v>
      </c>
      <c r="J5" s="17" t="s">
        <v>57</v>
      </c>
      <c r="K5" s="19" t="s">
        <v>58</v>
      </c>
      <c r="L5" s="517" t="s">
        <v>1273</v>
      </c>
      <c r="M5" s="589" t="s">
        <v>1308</v>
      </c>
    </row>
    <row r="6" spans="1:13" s="51" customFormat="1" ht="16.5" thickTop="1">
      <c r="A6" s="958" t="s">
        <v>87</v>
      </c>
      <c r="B6" s="959"/>
      <c r="C6" s="959"/>
      <c r="D6" s="959"/>
      <c r="E6" s="959"/>
      <c r="F6" s="959"/>
      <c r="G6" s="959"/>
      <c r="H6" s="959"/>
      <c r="I6" s="959"/>
      <c r="J6" s="959"/>
      <c r="K6" s="960"/>
      <c r="L6" s="615"/>
      <c r="M6" s="614"/>
    </row>
    <row r="7" spans="1:13" s="69" customFormat="1" ht="112.5" customHeight="1">
      <c r="A7" s="277">
        <v>1</v>
      </c>
      <c r="B7" s="151" t="s">
        <v>661</v>
      </c>
      <c r="C7" s="150" t="s">
        <v>662</v>
      </c>
      <c r="D7" s="386" t="s">
        <v>996</v>
      </c>
      <c r="E7" s="386" t="s">
        <v>179</v>
      </c>
      <c r="F7" s="229" t="s">
        <v>663</v>
      </c>
      <c r="G7" s="278" t="s">
        <v>664</v>
      </c>
      <c r="H7" s="216" t="s">
        <v>1175</v>
      </c>
      <c r="I7" s="103">
        <v>0.33</v>
      </c>
      <c r="J7" s="123" t="s">
        <v>1093</v>
      </c>
      <c r="K7" s="123"/>
      <c r="L7" s="617">
        <v>0.33</v>
      </c>
      <c r="M7" s="622" t="str">
        <f>IF(L7&gt;0,"1","0")</f>
        <v>1</v>
      </c>
    </row>
    <row r="8" spans="1:13" s="51" customFormat="1" ht="15.75">
      <c r="A8" s="961" t="s">
        <v>88</v>
      </c>
      <c r="B8" s="962"/>
      <c r="C8" s="962"/>
      <c r="D8" s="962"/>
      <c r="E8" s="962"/>
      <c r="F8" s="962"/>
      <c r="G8" s="962"/>
      <c r="H8" s="962"/>
      <c r="I8" s="962"/>
      <c r="J8" s="962"/>
      <c r="K8" s="963"/>
      <c r="L8" s="615"/>
      <c r="M8" s="622"/>
    </row>
    <row r="9" spans="1:13" s="199" customFormat="1" ht="162" customHeight="1">
      <c r="A9" s="196">
        <v>1</v>
      </c>
      <c r="B9" s="197" t="s">
        <v>758</v>
      </c>
      <c r="C9" s="196" t="s">
        <v>743</v>
      </c>
      <c r="D9" s="387" t="s">
        <v>999</v>
      </c>
      <c r="E9" s="387" t="s">
        <v>1000</v>
      </c>
      <c r="F9" s="197" t="s">
        <v>1084</v>
      </c>
      <c r="G9" s="197" t="s">
        <v>759</v>
      </c>
      <c r="H9" s="455" t="s">
        <v>1133</v>
      </c>
      <c r="I9" s="456">
        <v>0.5</v>
      </c>
      <c r="J9" s="455" t="s">
        <v>1134</v>
      </c>
      <c r="K9" s="457" t="s">
        <v>1135</v>
      </c>
      <c r="L9" s="618">
        <v>0.5</v>
      </c>
      <c r="M9" s="622" t="str">
        <f t="shared" ref="M9:M20" si="0">IF(L9&gt;0,"1","0")</f>
        <v>1</v>
      </c>
    </row>
    <row r="10" spans="1:13" s="199" customFormat="1" ht="80.25" customHeight="1">
      <c r="A10" s="196">
        <v>2</v>
      </c>
      <c r="B10" s="197" t="s">
        <v>760</v>
      </c>
      <c r="C10" s="196" t="s">
        <v>761</v>
      </c>
      <c r="D10" s="387" t="s">
        <v>996</v>
      </c>
      <c r="E10" s="387" t="s">
        <v>179</v>
      </c>
      <c r="F10" s="197" t="s">
        <v>762</v>
      </c>
      <c r="G10" s="197" t="s">
        <v>763</v>
      </c>
      <c r="H10" s="504" t="s">
        <v>1176</v>
      </c>
      <c r="I10" s="456">
        <v>0.33</v>
      </c>
      <c r="J10" s="455" t="s">
        <v>1093</v>
      </c>
      <c r="K10" s="198"/>
      <c r="L10" s="618">
        <v>0.33</v>
      </c>
      <c r="M10" s="622" t="str">
        <f t="shared" si="0"/>
        <v>1</v>
      </c>
    </row>
    <row r="11" spans="1:13" s="51" customFormat="1" ht="15.75">
      <c r="A11" s="964" t="s">
        <v>89</v>
      </c>
      <c r="B11" s="965"/>
      <c r="C11" s="965"/>
      <c r="D11" s="965"/>
      <c r="E11" s="965"/>
      <c r="F11" s="965"/>
      <c r="G11" s="965"/>
      <c r="H11" s="965"/>
      <c r="I11" s="965"/>
      <c r="J11" s="965"/>
      <c r="K11" s="966"/>
      <c r="L11" s="615"/>
      <c r="M11" s="622"/>
    </row>
    <row r="12" spans="1:13" s="69" customFormat="1" ht="134.25" customHeight="1">
      <c r="A12" s="304">
        <v>1</v>
      </c>
      <c r="B12" s="303" t="s">
        <v>764</v>
      </c>
      <c r="C12" s="304" t="s">
        <v>761</v>
      </c>
      <c r="D12" s="385" t="s">
        <v>996</v>
      </c>
      <c r="E12" s="385" t="s">
        <v>179</v>
      </c>
      <c r="F12" s="305" t="s">
        <v>765</v>
      </c>
      <c r="G12" s="303" t="s">
        <v>763</v>
      </c>
      <c r="H12" s="70"/>
      <c r="I12" s="71">
        <v>0</v>
      </c>
      <c r="J12" s="306" t="s">
        <v>1177</v>
      </c>
      <c r="K12" s="306"/>
      <c r="L12" s="616">
        <v>0</v>
      </c>
      <c r="M12" s="622" t="str">
        <f t="shared" si="0"/>
        <v>0</v>
      </c>
    </row>
    <row r="13" spans="1:13" s="51" customFormat="1" ht="15.75">
      <c r="A13" s="941" t="s">
        <v>60</v>
      </c>
      <c r="B13" s="942"/>
      <c r="C13" s="942"/>
      <c r="D13" s="942"/>
      <c r="E13" s="942"/>
      <c r="F13" s="942"/>
      <c r="G13" s="942"/>
      <c r="H13" s="942"/>
      <c r="I13" s="942"/>
      <c r="J13" s="942"/>
      <c r="K13" s="943"/>
      <c r="L13" s="615"/>
      <c r="M13" s="622"/>
    </row>
    <row r="14" spans="1:13" s="200" customFormat="1" ht="111.75" customHeight="1">
      <c r="A14" s="132">
        <v>1</v>
      </c>
      <c r="B14" s="133" t="s">
        <v>766</v>
      </c>
      <c r="C14" s="282" t="s">
        <v>767</v>
      </c>
      <c r="D14" s="384" t="s">
        <v>996</v>
      </c>
      <c r="E14" s="384" t="s">
        <v>179</v>
      </c>
      <c r="F14" s="281" t="s">
        <v>768</v>
      </c>
      <c r="G14" s="133" t="s">
        <v>769</v>
      </c>
      <c r="H14" s="397" t="s">
        <v>1149</v>
      </c>
      <c r="I14" s="94">
        <v>0.33</v>
      </c>
      <c r="J14" s="204"/>
      <c r="K14" s="205"/>
      <c r="L14" s="619">
        <v>0.33</v>
      </c>
      <c r="M14" s="622" t="str">
        <f t="shared" si="0"/>
        <v>1</v>
      </c>
    </row>
    <row r="15" spans="1:13" s="206" customFormat="1" ht="104.25" customHeight="1">
      <c r="A15" s="307">
        <v>2</v>
      </c>
      <c r="B15" s="308" t="s">
        <v>770</v>
      </c>
      <c r="C15" s="307" t="s">
        <v>761</v>
      </c>
      <c r="D15" s="384" t="s">
        <v>996</v>
      </c>
      <c r="E15" s="384" t="s">
        <v>179</v>
      </c>
      <c r="F15" s="309" t="s">
        <v>771</v>
      </c>
      <c r="G15" s="308" t="s">
        <v>772</v>
      </c>
      <c r="H15" s="307" t="s">
        <v>1178</v>
      </c>
      <c r="I15" s="310">
        <v>0.33</v>
      </c>
      <c r="J15" s="505" t="s">
        <v>1093</v>
      </c>
      <c r="K15" s="311"/>
      <c r="L15" s="612">
        <v>0.33</v>
      </c>
      <c r="M15" s="622" t="str">
        <f t="shared" si="0"/>
        <v>1</v>
      </c>
    </row>
    <row r="16" spans="1:13" s="51" customFormat="1" ht="15.75">
      <c r="A16" s="944" t="s">
        <v>90</v>
      </c>
      <c r="B16" s="945"/>
      <c r="C16" s="945"/>
      <c r="D16" s="945"/>
      <c r="E16" s="945"/>
      <c r="F16" s="945"/>
      <c r="G16" s="945"/>
      <c r="H16" s="945"/>
      <c r="I16" s="945"/>
      <c r="J16" s="945"/>
      <c r="K16" s="946"/>
      <c r="L16" s="615"/>
      <c r="M16" s="622"/>
    </row>
    <row r="17" spans="1:13" s="202" customFormat="1" ht="207" customHeight="1">
      <c r="A17" s="223">
        <v>1</v>
      </c>
      <c r="B17" s="201" t="s">
        <v>773</v>
      </c>
      <c r="C17" s="223" t="s">
        <v>761</v>
      </c>
      <c r="D17" s="383" t="s">
        <v>996</v>
      </c>
      <c r="E17" s="383" t="s">
        <v>179</v>
      </c>
      <c r="F17" s="312" t="s">
        <v>774</v>
      </c>
      <c r="G17" s="312" t="s">
        <v>775</v>
      </c>
      <c r="H17" s="223" t="s">
        <v>1179</v>
      </c>
      <c r="I17" s="313">
        <v>0.33</v>
      </c>
      <c r="J17" s="223" t="s">
        <v>1093</v>
      </c>
      <c r="K17" s="201"/>
      <c r="L17" s="620">
        <v>0.33</v>
      </c>
      <c r="M17" s="622" t="str">
        <f t="shared" si="0"/>
        <v>1</v>
      </c>
    </row>
    <row r="18" spans="1:13" s="51" customFormat="1" ht="15.75">
      <c r="A18" s="947" t="s">
        <v>91</v>
      </c>
      <c r="B18" s="948"/>
      <c r="C18" s="948"/>
      <c r="D18" s="948"/>
      <c r="E18" s="948"/>
      <c r="F18" s="948"/>
      <c r="G18" s="948"/>
      <c r="H18" s="948"/>
      <c r="I18" s="948"/>
      <c r="J18" s="948"/>
      <c r="K18" s="949"/>
      <c r="L18" s="615"/>
      <c r="M18" s="622"/>
    </row>
    <row r="19" spans="1:13" s="203" customFormat="1" ht="130.5" customHeight="1">
      <c r="A19" s="314">
        <v>1</v>
      </c>
      <c r="B19" s="315" t="s">
        <v>776</v>
      </c>
      <c r="C19" s="224" t="s">
        <v>761</v>
      </c>
      <c r="D19" s="370" t="s">
        <v>996</v>
      </c>
      <c r="E19" s="370" t="s">
        <v>179</v>
      </c>
      <c r="F19" s="316" t="s">
        <v>777</v>
      </c>
      <c r="G19" s="316" t="s">
        <v>763</v>
      </c>
      <c r="H19" s="224" t="s">
        <v>1180</v>
      </c>
      <c r="I19" s="317">
        <v>0.33</v>
      </c>
      <c r="J19" s="224" t="s">
        <v>1093</v>
      </c>
      <c r="K19" s="318"/>
      <c r="L19" s="621">
        <v>0.33</v>
      </c>
      <c r="M19" s="622" t="str">
        <f t="shared" si="0"/>
        <v>1</v>
      </c>
    </row>
    <row r="20" spans="1:13" s="203" customFormat="1" ht="223.5" customHeight="1">
      <c r="A20" s="314">
        <v>2</v>
      </c>
      <c r="B20" s="315" t="s">
        <v>778</v>
      </c>
      <c r="C20" s="224" t="s">
        <v>761</v>
      </c>
      <c r="D20" s="370" t="s">
        <v>996</v>
      </c>
      <c r="E20" s="370" t="s">
        <v>179</v>
      </c>
      <c r="F20" s="316" t="s">
        <v>779</v>
      </c>
      <c r="G20" s="316" t="s">
        <v>780</v>
      </c>
      <c r="H20" s="224" t="s">
        <v>1181</v>
      </c>
      <c r="I20" s="317">
        <v>0.33</v>
      </c>
      <c r="J20" s="224" t="s">
        <v>1093</v>
      </c>
      <c r="K20" s="72"/>
      <c r="L20" s="621">
        <v>0.33</v>
      </c>
      <c r="M20" s="622" t="str">
        <f t="shared" si="0"/>
        <v>1</v>
      </c>
    </row>
    <row r="21" spans="1:13" ht="18">
      <c r="L21" s="613">
        <f>AVERAGE(L6:L20)</f>
        <v>0.31222222222222229</v>
      </c>
    </row>
    <row r="22" spans="1:13" ht="26.25" customHeight="1">
      <c r="K22" s="590" t="s">
        <v>1294</v>
      </c>
      <c r="L22" s="591">
        <f>COUNTA(M7:M20)</f>
        <v>9</v>
      </c>
    </row>
    <row r="23" spans="1:13" ht="18.75">
      <c r="K23" s="590" t="s">
        <v>1293</v>
      </c>
      <c r="L23" s="591">
        <f>COUNTIF(M7:M20,1)</f>
        <v>8</v>
      </c>
    </row>
    <row r="24" spans="1:13" ht="115.5" customHeight="1"/>
    <row r="26" spans="1:13" ht="109.5" customHeight="1"/>
    <row r="28" spans="1:13" ht="81.75" customHeight="1"/>
    <row r="29" spans="1:13" ht="81.75" customHeight="1"/>
    <row r="31" spans="1:13" ht="99" customHeight="1"/>
    <row r="33" ht="119.25" customHeight="1"/>
    <row r="34" ht="119.25" customHeight="1"/>
    <row r="35" ht="139.5" customHeight="1"/>
  </sheetData>
  <autoFilter ref="A5:M23" xr:uid="{00000000-0009-0000-0000-000008000000}"/>
  <mergeCells count="8">
    <mergeCell ref="A13:K13"/>
    <mergeCell ref="A16:K16"/>
    <mergeCell ref="A18:K18"/>
    <mergeCell ref="A2:K3"/>
    <mergeCell ref="A4:K4"/>
    <mergeCell ref="A6:K6"/>
    <mergeCell ref="A8:K8"/>
    <mergeCell ref="A11:K11"/>
  </mergeCells>
  <pageMargins left="0.7" right="0.7" top="0.75" bottom="0.75" header="0.3" footer="0.3"/>
  <pageSetup paperSize="9" scale="25"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N s F A A B Q S w M E F A A C A A g A A J v V T A F C s / 2 m A A A A + Q A A A B I A H A B D b 2 5 m a W c v U G F j a 2 F n Z S 5 4 b W w g o h g A K K A U A A A A A A A A A A A A A A A A A A A A A A A A A A A A h Y + 9 D o I w G E V f h X S n P 4 j G k I 8 y s E o 0 M T G u T a n Q C M X Q Y n k 3 B x / J V 5 B E M W y O 9 + Q M 5 7 4 e T 8 j G t g n u q r e 6 M y l i m K J A G d m V 2 l Q p G t w l 3 K K M w 0 H I q 6 h U M M n G J q M t U 1 Q 7 d 0 s I 8 d 5 j v 8 J d X 5 G I U k b O x e 4 o a 9 U K 9 J P 1 f z n U x j p h p E I c T p 8 Y H u E o x j H d r D G L K Q M y c y i 0 W T h T M q Z A F h D y o X F D r 7 i y Y b 4 H M k 8 g 3 x v 8 D V B L A w Q U A A I A C A A A m 9 V M 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A J v V T B 7 D k R v T A g A A / Q o A A B M A H A B G b 3 J t d W x h c y 9 T Z W N 0 a W 9 u M S 5 t I K I Y A C i g F A A A A A A A A A A A A A A A A A A A A A A A A A A A A O 1 W 2 2 4 T M R B 9 j 5 R / s M x L I k V R d 1 s g p Y A U J S m N o D R K K p A o F X J 2 h 8 S q Y w f b g d I q X 8 U n 8 G P M X t K d p p u 0 S H 1 B I i 9 7 M r a P z 8 x 4 x n Y Q e W k 0 G 2 X f 4 K B a q V b c V F i I W c d o t 1 B e B O w V U + C r F Y a / E y s n o N F y a F Q M t n k o F b g a 7 7 7 4 f N w + H f Y / s W 6 P D f u 9 0 Z u T E e u 2 D w c s 3 A l a v N 7 I V j / h J 9 4 K x y K j F j O N 4 N t C e h E L x 5 H x V I w V N E e g U E s n n e B q 2 X a N a 4 5 i P G j P G 4 y / F z P g y 4 J y A N Y Z L Z S 8 Q i Y m J h Y m C A r G d h x n d L X N 2 y N t Z + G 8 m S E C E U 1 Z 7 z I C 1 f x o 7 M X Y m I v a W b 7 / e b 3 Y t 7 P Z i S H M z H d Y O b F R I v G L + D M C B p d z o W P 5 + x f L V d 0 w 9 9 K R F N 8 4 d V c I d e c 6 C x i a u s K L 5 N v 3 k A z w t 1 L H y f d I x j F o v l z N b Q Y P m V 0 I x j O A m 3 + V C o N b k s u h + Z H E o M y t P N i 1 s 4 T 8 H N f x 0 R T A 8 z r D e W j O 1 K Q D x 8 J b e c V i Y E M J b m I c 3 5 a K Y H M u 1 t V i E u 5 3 8 Z b 4 N D J / l x E a 0 e t 8 O L X l c I d g a g 8 J 3 i V 4 j + C n B D 8 j + D n B L Y L 3 C 0 z o Q y I h J B J C O o d I C I m E k E g I i Y S Q S A i J h J B I I J S E k R A S P k J H 2 P a z k / s / q I 8 c 1 I 0 F H j y k w v P D n t f 3 K i P n 7 O V r r O X 2 o E 0 u C p 5 W + 9 q c E Y Z 9 1 Q Z W A U w a g V 4 o x Y x l t 4 w 8 a D V Z H z e O I x E b u 7 U 1 h A 9 u D U H W o B 8 5 S c s S b R a M x Y 6 z f o k k R l v I K 3 G l U X T 3 o n P f q Y T H O A 7 / S F m V R X c V r t 3 N m S / N R J F 9 G t U 7 d Y H P o b E S O j I M l J x J v e U O L J G U l 4 g 2 n r 2 T z j f 7 r j e b + 5 + 1 9 E 8 m E 6 + + a C r 1 J L m m X G 0 I E U r E h x e o + I N Q C 3 x + f a k n D R C p k u J Y 1 r e d / r 3 7 T n + p N w 3 6 M F h / f 2 X r 3 G I O V h o L p Y + 6 C z k v c x + P R l A Q 9 X Q k x o B P J O P Y 3 B p U J x E W L I P E 5 u E I B J Z F o b h s 5 3 q 1 I v U 9 v A d / A F B L A Q I t A B Q A A g A I A A C b 1 U w B Q r P 9 p g A A A P k A A A A S A A A A A A A A A A A A A A A A A A A A A A B D b 2 5 m a W c v U G F j a 2 F n Z S 5 4 b W x Q S w E C L Q A U A A I A C A A A m 9 V M D 8 r p q 6 Q A A A D p A A A A E w A A A A A A A A A A A A A A A A D y A A A A W 0 N v b n R l b n R f V H l w Z X N d L n h t b F B L A Q I t A B Q A A g A I A A C b 1 U w e w 5 E b 0 w I A A P 0 K A A A T A A A A A A A A A A A A A A A A A O M B A A B G b 3 J t d W x h c y 9 T Z W N 0 a W 9 u M S 5 t U E s F B g A A A A A D A A M A w g A A A A M F A A A A A D Q 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V 2 9 y a 2 J v b 2 t H c m 9 1 c F R 5 c G U g e H N p O m 5 p b D 0 i d H J 1 Z S I g L z 4 8 L 1 B l c m 1 p c 3 N p b 2 5 M a X N 0 P s 4 b A A A A A A A A r B s 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I C 8 + P C 9 J d G V t P j x J d G V t P j x J d G V t T G 9 j Y X R p b 2 4 + P E l 0 Z W 1 U e X B l P k Z v c m 1 1 b G E 8 L 0 l 0 Z W 1 U e X B l P j x J d G V t U G F 0 a D 5 T Z W N 0 a W 9 u M S 9 D b 2 5 z d W x 0 Y T E 8 L 0 l 0 Z W 1 Q Y X R o P j w v S X R l b U x v Y 2 F 0 a W 9 u P j x T d G F i b G V F b n R y a W V z P j x F b n R y e S B U e X B l P S J J c 1 B y a X Z h d G U i I F Z h b H V l P S J s M C I g L z 4 8 R W 5 0 c n k g V H l w Z T 0 i U m V z d W x 0 V H l w Z S I g V m F s d W U 9 I n N U Y W J s Z S I g L z 4 8 R W 5 0 c n k g V H l w Z T 0 i R m l s b E V u Y W J s Z W Q i I F Z h b H V l P S J s M C I g L z 4 8 R W 5 0 c n k g V H l w Z T 0 i R m l s b F R v R G F 0 Y U 1 v Z G V s R W 5 h Y m x l Z C I g V m F s d W U 9 I m w w I i A v P j x F b n R y e S B U e X B l P S J G a W x s U 3 R h d H V z I i B W Y W x 1 Z T 0 i c 0 N v b X B s Z X R l I i A v P j x F b n R y e S B U e X B l P S J G a W x s Q 2 9 1 b n Q i I F Z h b H V l P S J s M T I 0 N i I g L z 4 8 R W 5 0 c n k g V H l w Z T 0 i R m l s b E V y c m 9 y Q 2 9 1 b n Q i I F Z h b H V l P S J s M S I g L z 4 8 R W 5 0 c n k g V H l w Z T 0 i R m l s b E N v b H V t b l R 5 c G V z I i B W Y W x 1 Z T 0 i c 0 F B Q U F B Q U F B Q U F B Q U F B Q U F B Q U F B Q U F B Q U F B Q T 0 i I C 8 + P E V u d H J 5 I F R 5 c G U 9 I k Z p b G x D b 2 x 1 b W 5 O Y W 1 l c y I g V m F s d W U 9 I n N b J n F 1 b 3 Q 7 Q 2 9 s d W 1 u M S Z x d W 9 0 O y w m c X V v d D s x L i B Q c m 9 j Z X N v J n F 1 b 3 Q 7 L C Z x d W 9 0 O z I u I F B y b 2 N l Z G l t a W V u d G 8 m c X V v d D s s J n F 1 b 3 Q 7 M y 4 g T M O t Z G V y I G R l I F B y b 2 N l c 2 8 m c X V v d D s s J n F 1 b 3 Q 7 N C 4 g R G V w Z W 5 k Z W 5 j a W E m c X V v d D s s J n F 1 b 3 Q 7 N S 4 g U m l l c 2 d v J n F 1 b 3 Q 7 L C Z x d W 9 0 O z Y u I E R l c 2 N y a X B j a c O z b i Z x d W 9 0 O y w m c X V v d D s 3 L i B U a X B v J n F 1 b 3 Q 7 L C Z x d W 9 0 O z g u I E N h d X N h c y Z x d W 9 0 O y w m c X V v d D s 5 L i B D b 2 5 z Z W N 1 Z W 5 j a W F z J n F 1 b 3 Q 7 L C Z x d W 9 0 O z E w L i B J b X B h Y 3 R v J n F 1 b 3 Q 7 L C Z x d W 9 0 O z E x L i B G c m V j d W V u Y 2 l h J n F 1 b 3 Q 7 L C Z x d W 9 0 O z E y L i B W Y W x v c m F j a c O z b i B S a W V z Z 2 8 m c X V v d D s s J n F 1 b 3 Q 7 M T M u I E V 2 Y W x 1 Y W N p w 7 N u I E N v b n R y b 2 x l c y Z x d W 9 0 O y w m c X V v d D s x N C 4 g V m F s b 3 I g U m l l c 2 d v I C B S Z X N p Z H V h b C Z x d W 9 0 O y w m c X V v d D s x N S 4 g R G V z Y 3 J p c G N p w 7 N u I G R l I G x h I E F j Y 2 n D s 2 4 m c X V v d D s s J n F 1 b 3 Q 7 M T Y u I E l u a W N p b y B k Z S B s Y S B B Y 2 N p w 7 N u J n F 1 b 3 Q 7 L C Z x d W 9 0 O z E 3 L i B G a W 4 g Z G U g b G E g Q W N j a c O z b i Z x d W 9 0 O y w m c X V v d D s x O C 4 g S W 5 k a W R j Y W R v c i Z x d W 9 0 O y w m c X V v d D s x O S 4 g Q W 7 D o W x p c 2 l z I G R l b C B T Z W d 1 a W 1 p Z W 5 0 b y Z x d W 9 0 O 1 0 i I C 8 + P E V u d H J 5 I F R 5 c G U 9 I k Z p b G x F c n J v c k N v Z G U i I F Z h b H V l P S J z V W 5 r b m 9 3 b i I g L z 4 8 R W 5 0 c n k g V H l w Z T 0 i R m l s b E x h c 3 R V c G R h d G V k I i B W Y W x 1 Z T 0 i Z D I w M T g t M D Y t M j F U M j M 6 M z k 6 M z g u M T Q 2 N D A 2 M F o i I C 8 + P E V u d H J 5 I F R 5 c G U 9 I k Z p b G x l Z E N v b X B s Z X R l U m V z d W x 0 V G 9 X b 3 J r c 2 h l Z X Q i I F Z h b H V l P S J s M S I g L z 4 8 R W 5 0 c n k g V H l w Z T 0 i Q W R k Z W R U b 0 R h d G F N b 2 R l b C I g V m F s d W U 9 I m w w I i A v P j x F b n R y e S B U e X B l P S J S Z W N v d m V y e V R h c m d l d F N o Z W V 0 I i B W Y W x 1 Z T 0 i c 0 h v a m E y I i A v P j x F b n R y e S B U e X B l P S J S Z W N v d m V y e V R h c m d l d E N v b H V t b i I g V m F s d W U 9 I m w x I i A v P j x F b n R y e S B U e X B l P S J S Z W N v d m V y e V R h c m d l d F J v d y I g V m F s d W U 9 I m w x I i A v P j x F b n R y e S B U e X B l P S J O Y W 1 l V X B k Y X R l Z E F m d G V y R m l s b C I g V m F s d W U 9 I m w w I i A v P j x F b n R y e S B U e X B l P S J S Z W x h d G l v b n N o a X B J b m Z v Q 2 9 u d G F p b m V y I i B W Y W x 1 Z T 0 i c 3 s m c X V v d D t j b 2 x 1 b W 5 D b 3 V u d C Z x d W 9 0 O z o y M C w m c X V v d D t r Z X l D b 2 x 1 b W 5 O Y W 1 l c y Z x d W 9 0 O z p b X S w m c X V v d D t x d W V y e V J l b G F 0 a W 9 u c 2 h p c H M m c X V v d D s 6 W 1 0 s J n F 1 b 3 Q 7 Y 2 9 s d W 1 u S W R l b n R p d G l l c y Z x d W 9 0 O z p b J n F 1 b 3 Q 7 U 2 V j d G l v b j E v Q 2 9 u c 3 V s d G E x L 1 N l I G V 4 c G F u Z G n D s y B E Y X R h L n t D b 2 x 1 b W 4 z L D I 0 f S Z x d W 9 0 O y w m c X V v d D t T Z W N 0 a W 9 u M S 9 D b 2 5 z d W x 0 Y T E v U 2 U g Z X h w Y W 5 k a c O z I E R h d G E u e 0 N v b H V t b j Q s M j V 9 J n F 1 b 3 Q 7 L C Z x d W 9 0 O 1 N l Y 3 R p b 2 4 x L 0 N v b n N 1 b H R h M S 9 T Z S B l e H B h b m R p w 7 M g R G F 0 Y S 5 7 Q 2 9 s d W 1 u N S w y N n 0 m c X V v d D s s J n F 1 b 3 Q 7 U 2 V j d G l v b j E v Q 2 9 u c 3 V s d G E x L 1 N l I G V 4 c G F u Z G n D s y B E Y X R h L n t D b 2 x 1 b W 4 2 L D I 3 f S Z x d W 9 0 O y w m c X V v d D t T Z W N 0 a W 9 u M S 9 D b 2 5 z d W x 0 Y T E v U 2 U g Z X h w Y W 5 k a c O z I E R h d G E u e 0 N v b H V t b j c s M j h 9 J n F 1 b 3 Q 7 L C Z x d W 9 0 O 1 N l Y 3 R p b 2 4 x L 0 N v b n N 1 b H R h M S 9 T Z S B l e H B h b m R p w 7 M g R G F 0 Y S 5 7 Q 2 9 s d W 1 u O C w y O X 0 m c X V v d D s s J n F 1 b 3 Q 7 U 2 V j d G l v b j E v Q 2 9 u c 3 V s d G E x L 1 N l I G V 4 c G F u Z G n D s y B E Y X R h L n t D b 2 x 1 b W 4 5 L D M w f S Z x d W 9 0 O y w m c X V v d D t T Z W N 0 a W 9 u M S 9 D b 2 5 z d W x 0 Y T E v U 2 U g Z X h w Y W 5 k a c O z I E R h d G E u e 0 N v b H V t b j E w L D N 9 J n F 1 b 3 Q 7 L C Z x d W 9 0 O 1 N l Y 3 R p b 2 4 x L 0 N v b n N 1 b H R h M S 9 T Z S B l e H B h b m R p w 7 M g R G F 0 Y S 5 7 Q 2 9 s d W 1 u M T E s N H 0 m c X V v d D s s J n F 1 b 3 Q 7 U 2 V j d G l v b j E v Q 2 9 u c 3 V s d G E x L 1 N l I G V 4 c G F u Z G n D s y B E Y X R h L n t D b 2 x 1 b W 4 x M i w 1 f S Z x d W 9 0 O y w m c X V v d D t T Z W N 0 a W 9 u M S 9 D b 2 5 z d W x 0 Y T E v U 2 U g Z X h w Y W 5 k a c O z I E R h d G E u e 0 N v b H V t b j E z L D Z 9 J n F 1 b 3 Q 7 L C Z x d W 9 0 O 1 N l Y 3 R p b 2 4 x L 0 N v b n N 1 b H R h M S 9 T Z S B l e H B h b m R p w 7 M g R G F 0 Y S 5 7 Q 2 9 s d W 1 u M T Q s N 3 0 m c X V v d D s s J n F 1 b 3 Q 7 U 2 V j d G l v b j E v Q 2 9 u c 3 V s d G E x L 1 N l I G V 4 c G F u Z G n D s y B E Y X R h L n t D b 2 x 1 b W 4 x N S w 4 f S Z x d W 9 0 O y w m c X V v d D t T Z W N 0 a W 9 u M S 9 D b 2 5 z d W x 0 Y T E v U 2 U g Z X h w Y W 5 k a c O z I E R h d G E u e 0 N v b H V t b j E 2 L D l 9 J n F 1 b 3 Q 7 L C Z x d W 9 0 O 1 N l Y 3 R p b 2 4 x L 0 N v b n N 1 b H R h M S 9 T Z S B l e H B h b m R p w 7 M g R G F 0 Y S 5 7 Q 2 9 s d W 1 u M T c s M T B 9 J n F 1 b 3 Q 7 L C Z x d W 9 0 O 1 N l Y 3 R p b 2 4 x L 0 N v b n N 1 b H R h M S 9 T Z S B l e H B h b m R p w 7 M g R G F 0 Y S 5 7 Q 2 9 s d W 1 u M T g s M T F 9 J n F 1 b 3 Q 7 L C Z x d W 9 0 O 1 N l Y 3 R p b 2 4 x L 0 N v b n N 1 b H R h M S 9 T Z S B l e H B h b m R p w 7 M g R G F 0 Y S 5 7 Q 2 9 s d W 1 u M T k s M T J 9 J n F 1 b 3 Q 7 L C Z x d W 9 0 O 1 N l Y 3 R p b 2 4 x L 0 N v b n N 1 b H R h M S 9 T Z S B l e H B h b m R p w 7 M g R G F 0 Y S 5 7 Q 2 9 s d W 1 u M j A s M T R 9 J n F 1 b 3 Q 7 L C Z x d W 9 0 O 1 N l Y 3 R p b 2 4 x L 0 N v b n N 1 b H R h M S 9 T Z S B l e H B h b m R p w 7 M g R G F 0 Y S 5 7 Q 2 9 s d W 1 u M j E s M T V 9 J n F 1 b 3 Q 7 L C Z x d W 9 0 O 1 N l Y 3 R p b 2 4 x L 0 N v b n N 1 b H R h M S 9 T Z S B l e H B h b m R p w 7 M g R G F 0 Y S 5 7 Q 2 9 s d W 1 u M j I s M T Z 9 J n F 1 b 3 Q 7 X S w m c X V v d D t D b 2 x 1 b W 5 D b 3 V u d C Z x d W 9 0 O z o y M C w m c X V v d D t L Z X l D b 2 x 1 b W 5 O Y W 1 l c y Z x d W 9 0 O z p b X S w m c X V v d D t D b 2 x 1 b W 5 J Z G V u d G l 0 a W V z J n F 1 b 3 Q 7 O l s m c X V v d D t T Z W N 0 a W 9 u M S 9 D b 2 5 z d W x 0 Y T E v U 2 U g Z X h w Y W 5 k a c O z I E R h d G E u e 0 N v b H V t b j M s M j R 9 J n F 1 b 3 Q 7 L C Z x d W 9 0 O 1 N l Y 3 R p b 2 4 x L 0 N v b n N 1 b H R h M S 9 T Z S B l e H B h b m R p w 7 M g R G F 0 Y S 5 7 Q 2 9 s d W 1 u N C w y N X 0 m c X V v d D s s J n F 1 b 3 Q 7 U 2 V j d G l v b j E v Q 2 9 u c 3 V s d G E x L 1 N l I G V 4 c G F u Z G n D s y B E Y X R h L n t D b 2 x 1 b W 4 1 L D I 2 f S Z x d W 9 0 O y w m c X V v d D t T Z W N 0 a W 9 u M S 9 D b 2 5 z d W x 0 Y T E v U 2 U g Z X h w Y W 5 k a c O z I E R h d G E u e 0 N v b H V t b j Y s M j d 9 J n F 1 b 3 Q 7 L C Z x d W 9 0 O 1 N l Y 3 R p b 2 4 x L 0 N v b n N 1 b H R h M S 9 T Z S B l e H B h b m R p w 7 M g R G F 0 Y S 5 7 Q 2 9 s d W 1 u N y w y O H 0 m c X V v d D s s J n F 1 b 3 Q 7 U 2 V j d G l v b j E v Q 2 9 u c 3 V s d G E x L 1 N l I G V 4 c G F u Z G n D s y B E Y X R h L n t D b 2 x 1 b W 4 4 L D I 5 f S Z x d W 9 0 O y w m c X V v d D t T Z W N 0 a W 9 u M S 9 D b 2 5 z d W x 0 Y T E v U 2 U g Z X h w Y W 5 k a c O z I E R h d G E u e 0 N v b H V t b j k s M z B 9 J n F 1 b 3 Q 7 L C Z x d W 9 0 O 1 N l Y 3 R p b 2 4 x L 0 N v b n N 1 b H R h M S 9 T Z S B l e H B h b m R p w 7 M g R G F 0 Y S 5 7 Q 2 9 s d W 1 u M T A s M 3 0 m c X V v d D s s J n F 1 b 3 Q 7 U 2 V j d G l v b j E v Q 2 9 u c 3 V s d G E x L 1 N l I G V 4 c G F u Z G n D s y B E Y X R h L n t D b 2 x 1 b W 4 x M S w 0 f S Z x d W 9 0 O y w m c X V v d D t T Z W N 0 a W 9 u M S 9 D b 2 5 z d W x 0 Y T E v U 2 U g Z X h w Y W 5 k a c O z I E R h d G E u e 0 N v b H V t b j E y L D V 9 J n F 1 b 3 Q 7 L C Z x d W 9 0 O 1 N l Y 3 R p b 2 4 x L 0 N v b n N 1 b H R h M S 9 T Z S B l e H B h b m R p w 7 M g R G F 0 Y S 5 7 Q 2 9 s d W 1 u M T M s N n 0 m c X V v d D s s J n F 1 b 3 Q 7 U 2 V j d G l v b j E v Q 2 9 u c 3 V s d G E x L 1 N l I G V 4 c G F u Z G n D s y B E Y X R h L n t D b 2 x 1 b W 4 x N C w 3 f S Z x d W 9 0 O y w m c X V v d D t T Z W N 0 a W 9 u M S 9 D b 2 5 z d W x 0 Y T E v U 2 U g Z X h w Y W 5 k a c O z I E R h d G E u e 0 N v b H V t b j E 1 L D h 9 J n F 1 b 3 Q 7 L C Z x d W 9 0 O 1 N l Y 3 R p b 2 4 x L 0 N v b n N 1 b H R h M S 9 T Z S B l e H B h b m R p w 7 M g R G F 0 Y S 5 7 Q 2 9 s d W 1 u M T Y s O X 0 m c X V v d D s s J n F 1 b 3 Q 7 U 2 V j d G l v b j E v Q 2 9 u c 3 V s d G E x L 1 N l I G V 4 c G F u Z G n D s y B E Y X R h L n t D b 2 x 1 b W 4 x N y w x M H 0 m c X V v d D s s J n F 1 b 3 Q 7 U 2 V j d G l v b j E v Q 2 9 u c 3 V s d G E x L 1 N l I G V 4 c G F u Z G n D s y B E Y X R h L n t D b 2 x 1 b W 4 x O C w x M X 0 m c X V v d D s s J n F 1 b 3 Q 7 U 2 V j d G l v b j E v Q 2 9 u c 3 V s d G E x L 1 N l I G V 4 c G F u Z G n D s y B E Y X R h L n t D b 2 x 1 b W 4 x O S w x M n 0 m c X V v d D s s J n F 1 b 3 Q 7 U 2 V j d G l v b j E v Q 2 9 u c 3 V s d G E x L 1 N l I G V 4 c G F u Z G n D s y B E Y X R h L n t D b 2 x 1 b W 4 y M C w x N H 0 m c X V v d D s s J n F 1 b 3 Q 7 U 2 V j d G l v b j E v Q 2 9 u c 3 V s d G E x L 1 N l I G V 4 c G F u Z G n D s y B E Y X R h L n t D b 2 x 1 b W 4 y M S w x N X 0 m c X V v d D s s J n F 1 b 3 Q 7 U 2 V j d G l v b j E v Q 2 9 u c 3 V s d G E x L 1 N l I G V 4 c G F u Z G n D s y B E Y X R h L n t D b 2 x 1 b W 4 y M i w x N n 0 m c X V v d D t d L C Z x d W 9 0 O 1 J l b G F 0 a W 9 u c 2 h p c E l u Z m 8 m c X V v d D s 6 W 1 1 9 I i A v P j x F b n R y e S B U e X B l P S J C d W Z m Z X J O Z X h 0 U m V m c m V z a C I g V m F s d W U 9 I m w x I i A v P j w v U 3 R h Y m x l R W 5 0 c m l l c z 4 8 L 0 l 0 Z W 0 + P E l 0 Z W 0 + P E l 0 Z W 1 M b 2 N h d G l v b j 4 8 S X R l b V R 5 c G U + R m 9 y b X V s Y T w v S X R l b V R 5 c G U + P E l 0 Z W 1 Q Y X R o P l N l Y 3 R p b 2 4 x L 0 N v b n N 1 b H R h M S 9 P c m l n Z W 4 8 L 0 l 0 Z W 1 Q Y X R o P j w v S X R l b U x v Y 2 F 0 a W 9 u P j x T d G F i b G V F b n R y a W V z I C 8 + P C 9 J d G V t P j x J d G V t P j x J d G V t T G 9 j Y X R p b 2 4 + P E l 0 Z W 1 U e X B l P k Z v c m 1 1 b G E 8 L 0 l 0 Z W 1 U e X B l P j x J d G V t U G F 0 a D 5 T Z W N 0 a W 9 u M S 9 D b 2 5 z d W x 0 Y T E v T 3 R y Y X M l M j B j b 2 x 1 b W 5 h c y U y M H F 1 a X R h Z G F z P C 9 J d G V t U G F 0 a D 4 8 L 0 l 0 Z W 1 M b 2 N h d G l v b j 4 8 U 3 R h Y m x l R W 5 0 c m l l c y A v P j w v S X R l b T 4 8 S X R l b T 4 8 S X R l b U x v Y 2 F 0 a W 9 u P j x J d G V t V H l w Z T 5 G b 3 J t d W x h P C 9 J d G V t V H l w Z T 4 8 S X R l b V B h d G g + U 2 V j d G l v b j E v Q 2 9 u c 3 V s d G E x L 1 B l c n N v b m F s a X p h Z G E l M j B h Z 3 J l Z 2 F k Y T w v S X R l b V B h d G g + P C 9 J d G V t T G 9 j Y X R p b 2 4 + P F N 0 Y W J s Z U V u d H J p Z X M g L z 4 8 L 0 l 0 Z W 0 + P E l 0 Z W 0 + P E l 0 Z W 1 M b 2 N h d G l v b j 4 8 S X R l b V R 5 c G U + R m 9 y b X V s Y T w v S X R l b V R 5 c G U + P E l 0 Z W 1 Q Y X R o P l N l Y 3 R p b 2 4 x L 0 N v b n N 1 b H R h M S 9 D b 2 x 1 b W 5 h c y U y M H F 1 a X R h Z G F z P C 9 J d G V t U G F 0 a D 4 8 L 0 l 0 Z W 1 M b 2 N h d G l v b j 4 8 U 3 R h Y m x l R W 5 0 c m l l c y A v P j w v S X R l b T 4 8 S X R l b T 4 8 S X R l b U x v Y 2 F 0 a W 9 u P j x J d G V t V H l w Z T 5 G b 3 J t d W x h P C 9 J d G V t V H l w Z T 4 8 S X R l b V B h d G g + U 2 V j d G l v b j E v Q 2 9 u c 3 V s d G E x L 1 N l J T I w Z X h w Y W 5 k a S V D M y V C M y U y M E N 1 c 3 R v b T w v S X R l b V B h d G g + P C 9 J d G V t T G 9 j Y X R p b 2 4 + P F N 0 Y W J s Z U V u d H J p Z X M g L z 4 8 L 0 l 0 Z W 0 + P E l 0 Z W 0 + P E l 0 Z W 1 M b 2 N h d G l v b j 4 8 S X R l b V R 5 c G U + R m 9 y b X V s Y T w v S X R l b V R 5 c G U + P E l 0 Z W 1 Q Y X R o P l N l Y 3 R p b 2 4 x L 0 N v b n N 1 b H R h M S 9 G a W x h c y U y M G Z p b H R y Y W R h c z w v S X R l b V B h d G g + P C 9 J d G V t T G 9 j Y X R p b 2 4 + P F N 0 Y W J s Z U V u d H J p Z X M g L z 4 8 L 0 l 0 Z W 0 + P E l 0 Z W 0 + P E l 0 Z W 1 M b 2 N h d G l v b j 4 8 S X R l b V R 5 c G U + R m 9 y b X V s Y T w v S X R l b V R 5 c G U + P E l 0 Z W 1 Q Y X R o P l N l Y 3 R p b 2 4 x L 0 N v b n N 1 b H R h M S 9 D b 2 x 1 b W 5 h c y U y M H F 1 a X R h Z G F z M T w v S X R l b V B h d G g + P C 9 J d G V t T G 9 j Y X R p b 2 4 + P F N 0 Y W J s Z U V u d H J p Z X M g L z 4 8 L 0 l 0 Z W 0 + P E l 0 Z W 0 + P E l 0 Z W 1 M b 2 N h d G l v b j 4 8 S X R l b V R 5 c G U + R m 9 y b X V s Y T w v S X R l b V R 5 c G U + P E l 0 Z W 1 Q Y X R o P l N l Y 3 R p b 2 4 x L 0 N v b n N 1 b H R h M S 9 T Z S U y M G V 4 c G F u Z G k l Q z M l Q j M l M j B E Y X R h P C 9 J d G V t U G F 0 a D 4 8 L 0 l 0 Z W 1 M b 2 N h d G l v b j 4 8 U 3 R h Y m x l R W 5 0 c m l l c y A v P j w v S X R l b T 4 8 S X R l b T 4 8 S X R l b U x v Y 2 F 0 a W 9 u P j x J d G V t V H l w Z T 5 G b 3 J t d W x h P C 9 J d G V t V H l w Z T 4 8 S X R l b V B h d G g + U 2 V j d G l v b j E v Q 2 9 u c 3 V s d G E x L 0 Z p b G F z J T I w Z m l s d H J h Z G F z M T w v S X R l b V B h d G g + P C 9 J d G V t T G 9 j Y X R p b 2 4 + P F N 0 Y W J s Z U V u d H J p Z X M g L z 4 8 L 0 l 0 Z W 0 + P E l 0 Z W 0 + P E l 0 Z W 1 M b 2 N h d G l v b j 4 8 S X R l b V R 5 c G U + R m 9 y b X V s Y T w v S X R l b V R 5 c G U + P E l 0 Z W 1 Q Y X R o P l N l Y 3 R p b 2 4 x L 0 N v b n N 1 b H R h M S 9 D b 2 x 1 b W 5 h c y U y M H F 1 a X R h Z G F z M j w v S X R l b V B h d G g + P C 9 J d G V t T G 9 j Y X R p b 2 4 + P F N 0 Y W J s Z U V u d H J p Z X M g L z 4 8 L 0 l 0 Z W 0 + P E l 0 Z W 0 + P E l 0 Z W 1 M b 2 N h d G l v b j 4 8 S X R l b V R 5 c G U + R m 9 y b X V s Y T w v S X R l b V R 5 c G U + P E l 0 Z W 1 Q Y X R o P l N l Y 3 R p b 2 4 x L 0 N v b n N 1 b H R h M S 9 D b 2 x 1 b W 5 h c y U y M H J l b 3 J k Z W 5 h Z G F z P C 9 J d G V t U G F 0 a D 4 8 L 0 l 0 Z W 1 M b 2 N h d G l v b j 4 8 U 3 R h Y m x l R W 5 0 c m l l c y A v P j w v S X R l b T 4 8 S X R l b T 4 8 S X R l b U x v Y 2 F 0 a W 9 u P j x J d G V t V H l w Z T 5 G b 3 J t d W x h P C 9 J d G V t V H l w Z T 4 8 S X R l b V B h d G g + U 2 V j d G l v b j E v Q 2 9 u c 3 V s d G E x L 0 N v b H V t b m F z J T I w c X V p d G F k Y X M z P C 9 J d G V t U G F 0 a D 4 8 L 0 l 0 Z W 1 M b 2 N h d G l v b j 4 8 U 3 R h Y m x l R W 5 0 c m l l c y A v P j w v S X R l b T 4 8 S X R l b T 4 8 S X R l b U x v Y 2 F 0 a W 9 u P j x J d G V t V H l w Z T 5 G b 3 J t d W x h P C 9 J d G V t V H l w Z T 4 8 S X R l b V B h d G g + U 2 V j d G l v b j E v Q 2 9 u c 3 V s d G E x L 0 Z p b G F z J T I w Z W 4 l M j B i b G F u Y 2 8 l M j B l b G l t a W 5 h Z G F z P C 9 J d G V t U G F 0 a D 4 8 L 0 l 0 Z W 1 M b 2 N h d G l v b j 4 8 U 3 R h Y m x l R W 5 0 c m l l c y A v P j w v S X R l b T 4 8 S X R l b T 4 8 S X R l b U x v Y 2 F 0 a W 9 u P j x J d G V t V H l w Z T 5 G b 3 J t d W x h P C 9 J d G V t V H l w Z T 4 8 S X R l b V B h d G g + U 2 V j d G l v b j E v Q 2 9 u c 3 V s d G E x L 0 N v b H V t b m F z J T I w c X V p d G F k Y X M 0 P C 9 J d G V t U G F 0 a D 4 8 L 0 l 0 Z W 1 M b 2 N h d G l v b j 4 8 U 3 R h Y m x l R W 5 0 c m l l c y A v P j w v S X R l b T 4 8 S X R l b T 4 8 S X R l b U x v Y 2 F 0 a W 9 u P j x J d G V t V H l w Z T 5 G b 3 J t d W x h P C 9 J d G V t V H l w Z T 4 8 S X R l b V B h d G g + U 2 V j d G l v b j E v Q 2 9 u c 3 V s d G E x L 0 Z p b G F z J T I w c 3 V w Z X J p b 3 J l c y U y M H F 1 a X R h Z G F z P C 9 J d G V t U G F 0 a D 4 8 L 0 l 0 Z W 1 M b 2 N h d G l v b j 4 8 U 3 R h Y m x l R W 5 0 c m l l c y A v P j w v S X R l b T 4 8 S X R l b T 4 8 S X R l b U x v Y 2 F 0 a W 9 u P j x J d G V t V H l w Z T 5 G b 3 J t d W x h P C 9 J d G V t V H l w Z T 4 8 S X R l b V B h d G g + U 2 V j d G l v b j E v Q 2 9 u c 3 V s d G E x L 0 V u Y 2 F i Z X p h Z G 9 z J T I w c H J v b W 9 2 a W R v c z w v S X R l b V B h d G g + P C 9 J d G V t T G 9 j Y X R p b 2 4 + P F N 0 Y W J s Z U V u d H J p Z X M g L z 4 8 L 0 l 0 Z W 0 + P C 9 J d G V t c z 4 8 L 0 x v Y 2 F s U G F j a 2 F n Z U 1 l d G F k Y X R h R m l s Z T 4 W A A A A U E s F B g A A A A A A A A A A A A A A A A A A A A A A A C Y B A A A B A A A A 0 I y d 3 w E V 0 R G M e g D A T 8 K X 6 w E A A A A j x d j 3 d W f s R Z 1 Z d B + R 0 l O r A A A A A A I A A A A A A B B m A A A A A Q A A I A A A A B g 6 f n E 5 8 j F Z Z w k m s 5 a 0 O V U 9 r + 3 8 L p l v D G g y 8 v n B Z v 5 / A A A A A A 6 A A A A A A g A A I A A A A D J R f a S Y y 1 V C n B h R 0 U a A / l l P S u 1 g w C 7 o e v K F u T N I J q X d U A A A A C F f 1 D o J A j r V t D Q 4 x t U u W y K S U I f b l X H v 2 Y F o Z N M + / O K Y / 0 a 3 j i c 2 E v F H W z Y y x d F x 3 q K Q / Z Y 5 1 g 3 7 S n a 4 U r T X 8 E l o C u G X J F H T m n D b a r j c D M Z 6 Q A A A A L g n t U 9 c o W d I P 2 I C 5 w P f w q 1 c / e 6 V 0 V T C k Z Z 5 d Z j r m J R 3 K q Z l O 8 z / D S R B a h v C 9 q / h g j T V f a f w S l / B + 1 J n / 4 K e P 9 M = < / D a t a M a s h u p > 
</file>

<file path=customXml/itemProps1.xml><?xml version="1.0" encoding="utf-8"?>
<ds:datastoreItem xmlns:ds="http://schemas.openxmlformats.org/officeDocument/2006/customXml" ds:itemID="{4580665C-8357-4801-9808-5D1F40620807}">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5</vt:i4>
      </vt:variant>
    </vt:vector>
  </HeadingPairs>
  <TitlesOfParts>
    <vt:vector size="18" baseType="lpstr">
      <vt:lpstr>Resultados Comp . pro</vt:lpstr>
      <vt:lpstr>Resultados riesgos</vt:lpstr>
      <vt:lpstr>Resultados PAAC</vt:lpstr>
      <vt:lpstr>1. MAPA DE RIESGOS </vt:lpstr>
      <vt:lpstr>1.1 ESTRATEGIA RIESGOS</vt:lpstr>
      <vt:lpstr>2. ANTITRAMITES</vt:lpstr>
      <vt:lpstr>2.1 ESTRAT RACIONALIZ TRAMI</vt:lpstr>
      <vt:lpstr>3. RENDICION DE CUENTAS</vt:lpstr>
      <vt:lpstr>4. ATENCION AL CIUDADANO</vt:lpstr>
      <vt:lpstr>5. TRANSPARENCIA </vt:lpstr>
      <vt:lpstr>6. INICIATIVAS</vt:lpstr>
      <vt:lpstr>7. CODIGO DE INTEGRIDAD</vt:lpstr>
      <vt:lpstr>CONTROL DE CAMBIOS REGISTROS </vt:lpstr>
      <vt:lpstr>'Resultados PAAC'!_Hlk514259072</vt:lpstr>
      <vt:lpstr>'1. MAPA DE RIESGOS '!Área_de_impresión</vt:lpstr>
      <vt:lpstr>'4. ATENCION AL CIUDADANO'!Área_de_impresión</vt:lpstr>
      <vt:lpstr>'5. TRANSPARENCIA '!Área_de_impresión</vt:lpstr>
      <vt:lpstr>'7. CODIGO DE INTEGRIDAD'!Área_de_impresión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Mariana Lara</dc:creator>
  <cp:lastModifiedBy>FAMILIA ESTRATO</cp:lastModifiedBy>
  <dcterms:created xsi:type="dcterms:W3CDTF">2018-06-21T23:07:15Z</dcterms:created>
  <dcterms:modified xsi:type="dcterms:W3CDTF">2020-05-16T00:29:02Z</dcterms:modified>
</cp:coreProperties>
</file>