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showInkAnnotation="0" hidePivotFieldList="1"/>
  <bookViews>
    <workbookView xWindow="-120" yWindow="-120" windowWidth="24240" windowHeight="13140" tabRatio="883" firstSheet="3" activeTab="3"/>
  </bookViews>
  <sheets>
    <sheet name="Resultados Comp . pro" sheetId="20" r:id="rId1"/>
    <sheet name="Resultados PAAC" sheetId="19" r:id="rId2"/>
    <sheet name="Resultados riesgos" sheetId="17" r:id="rId3"/>
    <sheet name="1. MAPA DE RIESGOS " sheetId="1" r:id="rId4"/>
    <sheet name="2. ANTITRAMITES" sheetId="2" r:id="rId5"/>
    <sheet name="3. RENDICION DE CUENTAS" sheetId="9" r:id="rId6"/>
    <sheet name="4. ATENCION AL CIUDADANO" sheetId="10" r:id="rId7"/>
    <sheet name="5. TRANSPARENCIA " sheetId="11" r:id="rId8"/>
    <sheet name="6. INICIATIVAS" sheetId="12" r:id="rId9"/>
    <sheet name="7. CODIGO DE INTEGRIDAD" sheetId="13" r:id="rId10"/>
    <sheet name="CONTROL DE CAMBIOS REGISTROS " sheetId="15" r:id="rId11"/>
  </sheets>
  <externalReferences>
    <externalReference r:id="rId12"/>
    <externalReference r:id="rId13"/>
    <externalReference r:id="rId14"/>
    <externalReference r:id="rId15"/>
  </externalReferences>
  <definedNames>
    <definedName name="_xlnm._FilterDatabase" localSheetId="3" hidden="1">'1. MAPA DE RIESGOS '!$A$6:$Z$94</definedName>
    <definedName name="_xlnm._FilterDatabase" localSheetId="4" hidden="1">'2. ANTITRAMITES'!$A$6:$AL$8</definedName>
    <definedName name="_xlnm._FilterDatabase" localSheetId="5" hidden="1">'3. RENDICION DE CUENTAS'!$A$4:$P$29</definedName>
    <definedName name="_xlnm._FilterDatabase" localSheetId="6" hidden="1">'4. ATENCION AL CIUDADANO'!$A$6:$P$21</definedName>
    <definedName name="_xlnm._FilterDatabase" localSheetId="7" hidden="1">'5. TRANSPARENCIA '!$A$5:$Q$36</definedName>
    <definedName name="_xlnm._FilterDatabase" localSheetId="8" hidden="1">'6. INICIATIVAS'!$A$5:$P$10</definedName>
    <definedName name="_xlnm._FilterDatabase" localSheetId="9" hidden="1">'7. CODIGO DE INTEGRIDAD'!$A$6:$M$14</definedName>
    <definedName name="_Hlk514259072" localSheetId="1">'Resultados PAAC'!$E$6</definedName>
    <definedName name="_xlnm.Print_Area" localSheetId="6">'4. ATENCION AL CIUDADANO'!$A$1:$P$21</definedName>
    <definedName name="_xlnm.Print_Area" localSheetId="9">'7. CODIGO DE INTEGRIDAD'!$A$1:$H$5</definedName>
    <definedName name="Clasificacion" localSheetId="6">#REF!</definedName>
    <definedName name="Clasificacion" localSheetId="7">#REF!</definedName>
    <definedName name="Clasificacion" localSheetId="0">#REF!</definedName>
    <definedName name="Clasificacion" localSheetId="1">#REF!</definedName>
    <definedName name="Clasificacion">#REF!</definedName>
    <definedName name="DI" localSheetId="6">[1]INFORMACIÓN!#REF!</definedName>
    <definedName name="DI" localSheetId="7">[2]INFORMACIÓN!#REF!</definedName>
    <definedName name="DI" localSheetId="0">[3]INFORMACIÓN!#REF!</definedName>
    <definedName name="DI" localSheetId="1">[3]INFORMACIÓN!#REF!</definedName>
    <definedName name="DI">[4]INFORMACIÓN!#REF!</definedName>
    <definedName name="lista" localSheetId="8">#REF!</definedName>
    <definedName name="lista" localSheetId="9">#REF!</definedName>
    <definedName name="lista" localSheetId="0">#REF!</definedName>
    <definedName name="lista" localSheetId="1">#REF!</definedName>
    <definedName name="lista">#REF!</definedName>
    <definedName name="Procesos" localSheetId="6">#REF!</definedName>
    <definedName name="Procesos" localSheetId="7">#REF!</definedName>
    <definedName name="Procesos" localSheetId="0">#REF!</definedName>
    <definedName name="Procesos" localSheetId="1">#REF!</definedName>
    <definedName name="Procesos">#REF!</definedName>
  </definedNames>
  <calcPr calcId="145621"/>
  <pivotCaches>
    <pivotCache cacheId="0" r:id="rId16"/>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 i="19" l="1"/>
  <c r="D12" i="19" l="1"/>
  <c r="H12" i="20" l="1"/>
  <c r="G5" i="20"/>
  <c r="G8" i="20"/>
  <c r="F14" i="20"/>
  <c r="F12" i="20"/>
  <c r="F15" i="20"/>
  <c r="F11" i="20"/>
  <c r="F13" i="20"/>
  <c r="F17" i="20"/>
  <c r="F5" i="20"/>
  <c r="F4" i="20"/>
  <c r="F16" i="20"/>
  <c r="F19" i="20"/>
  <c r="E11" i="20"/>
  <c r="E16" i="20"/>
  <c r="E5" i="20"/>
  <c r="E19" i="20"/>
  <c r="D19" i="20"/>
  <c r="D13" i="20"/>
  <c r="D10" i="20"/>
  <c r="D9" i="20"/>
  <c r="D8" i="20"/>
  <c r="D7" i="20"/>
  <c r="D5" i="20"/>
  <c r="D4" i="20"/>
  <c r="C13" i="20"/>
  <c r="B18" i="20"/>
  <c r="B14" i="20"/>
  <c r="B5" i="20"/>
  <c r="B12" i="20"/>
  <c r="B15" i="20"/>
  <c r="B13" i="20"/>
  <c r="B6" i="20"/>
  <c r="B8" i="20"/>
  <c r="B10" i="20"/>
  <c r="B7" i="20"/>
  <c r="B11" i="20"/>
  <c r="B4" i="20"/>
  <c r="B17" i="20"/>
  <c r="B9" i="20"/>
  <c r="B19" i="20"/>
  <c r="B16" i="20"/>
  <c r="D11" i="19" l="1"/>
  <c r="D10" i="19" l="1"/>
  <c r="D9" i="19"/>
  <c r="D8" i="19"/>
  <c r="D7" i="19"/>
  <c r="D6" i="19" l="1"/>
  <c r="C12" i="19"/>
  <c r="B12" i="19"/>
  <c r="Z22" i="1" l="1"/>
  <c r="P14" i="9" l="1"/>
  <c r="P8" i="9"/>
  <c r="M8" i="13" l="1"/>
  <c r="M9" i="13"/>
  <c r="M10" i="13"/>
  <c r="M11" i="13"/>
  <c r="M12" i="13"/>
  <c r="M13" i="13"/>
  <c r="M14" i="13"/>
  <c r="Q36" i="11"/>
  <c r="M22" i="11"/>
  <c r="M30" i="11"/>
  <c r="M33" i="11"/>
  <c r="Q34" i="11"/>
  <c r="Q35" i="11"/>
  <c r="Q7" i="11"/>
  <c r="L9" i="10"/>
  <c r="L11" i="10"/>
  <c r="L13" i="10"/>
  <c r="L16" i="10"/>
  <c r="L18" i="10"/>
  <c r="P7" i="9"/>
  <c r="P9" i="9"/>
  <c r="P15" i="9"/>
  <c r="P23" i="9"/>
  <c r="P25" i="9"/>
  <c r="Z21" i="1"/>
</calcChain>
</file>

<file path=xl/comments1.xml><?xml version="1.0" encoding="utf-8"?>
<comments xmlns="http://schemas.openxmlformats.org/spreadsheetml/2006/main">
  <authors>
    <author>portatil</author>
  </authors>
  <commentList>
    <comment ref="A4" authorId="0">
      <text>
        <r>
          <rPr>
            <b/>
            <sz val="9"/>
            <color indexed="81"/>
            <rFont val="Tahoma"/>
            <family val="2"/>
          </rPr>
          <t>portatil:</t>
        </r>
        <r>
          <rPr>
            <sz val="9"/>
            <color indexed="81"/>
            <rFont val="Tahoma"/>
            <family val="2"/>
          </rPr>
          <t xml:space="preserve">
Colocar la fecha de corte Agosto 30 de 2018</t>
        </r>
      </text>
    </comment>
  </commentList>
</comments>
</file>

<file path=xl/sharedStrings.xml><?xml version="1.0" encoding="utf-8"?>
<sst xmlns="http://schemas.openxmlformats.org/spreadsheetml/2006/main" count="2127" uniqueCount="1128">
  <si>
    <t>1. Proceso</t>
  </si>
  <si>
    <t>2. Procedimiento</t>
  </si>
  <si>
    <t>3. Líder de Proceso</t>
  </si>
  <si>
    <t>4. Dependencia</t>
  </si>
  <si>
    <t>5. Riesgo</t>
  </si>
  <si>
    <t>6. Descripción</t>
  </si>
  <si>
    <t>7. Tipo</t>
  </si>
  <si>
    <t>8. Causas</t>
  </si>
  <si>
    <t>9. Consecuencias</t>
  </si>
  <si>
    <t>10. Impacto</t>
  </si>
  <si>
    <t>11. Frecuencia</t>
  </si>
  <si>
    <t>12. Valoración Riesgo</t>
  </si>
  <si>
    <t>13. Evaluación Controles</t>
  </si>
  <si>
    <t>14. Valor Riesgo  Residual</t>
  </si>
  <si>
    <t>15. Descripción de la Acción</t>
  </si>
  <si>
    <t>Posible</t>
  </si>
  <si>
    <t>Bajo</t>
  </si>
  <si>
    <t>Corrupción</t>
  </si>
  <si>
    <t>Mayor</t>
  </si>
  <si>
    <t/>
  </si>
  <si>
    <t>Moderado</t>
  </si>
  <si>
    <t>Probable</t>
  </si>
  <si>
    <t>Alto</t>
  </si>
  <si>
    <t>Medio</t>
  </si>
  <si>
    <t>Alta</t>
  </si>
  <si>
    <t>Estratégico</t>
  </si>
  <si>
    <t>Se realizó evaluación a los controles asociados a los riesgos en terminos relacionados con documentación, soportes, responsables, frecuencia y efectividad, evidenciandose una efectividad del 80%</t>
  </si>
  <si>
    <t>Se realizó evaluación a los controles asociados a los riesgos en terminos relacionados con documentación, soportes, responsables, frecuencia y efectividad, evidenciandose una efectividad del 85%</t>
  </si>
  <si>
    <t>Se realizó evaluación a los controles asociados a los riesgos en terminos relacionados con documentación, soportes, responsables, frecuencia y efectividad, evidenciandose una efectividad del 70%</t>
  </si>
  <si>
    <t>Menor</t>
  </si>
  <si>
    <t>Administración y  Gestión de Contenidos en Web e Intranet</t>
  </si>
  <si>
    <t xml:space="preserve">Administración y Gestión de Contenidos en Web e Intranet. Y Gestión de Redes Sociales </t>
  </si>
  <si>
    <t xml:space="preserve">Bajos niveles de interacción con el ciudadano en la comunicación digital, plasmada en página web y redes sociales </t>
  </si>
  <si>
    <t xml:space="preserve">Publicar en Redes Sociales sin interactuar es básicamente como hablarle a un muro.                                    De otro lado, en página web se ha detectado oportunidades de mejora en los estándares de Usabilidad a fin de  los usuarios pueden interactuar de la forma más fácil, cómoda, evidente y segura posible. Una web usable denota calidad, genera confianza y nos diferencia positivamente de otras alternativas. </t>
  </si>
  <si>
    <t xml:space="preserve">Opacidad en la divulgación de la información pública </t>
  </si>
  <si>
    <t>Este riesgo está asociado a la baja capacidad para generar y entregar información públca. Se tiene en cuenta este riesgo y acceso a la información pública como ámbito central de la gestión pública de una entidad.</t>
  </si>
  <si>
    <t>X</t>
  </si>
  <si>
    <t xml:space="preserve">La ciudadanía desconoce la dirección de la página web de la CVP, así como las redes sociales y esta cuenta con usabilidad básica y bajos niveles de accesibilidad.  - Por limitaciones de infraestructura y acceso, los ciudadanos no acceden a las plataformas digitales que requieren conexión a Internet - No se generan acciones, nuevos contenidos, formularios, foros, aplicaciones que inviten a la ciudadanía a interactuar de acuerdo con las diferentes plataformas  - La ciudadania no se interesa por hacer control social en medios digitales </t>
  </si>
  <si>
    <t xml:space="preserve">Bajo conocimiento de directivos y servidores públicos sobre la Ley1712/14 y Resolución 3564 de 2015 - Baja cohesión institucional y compromiso para la entrega de información pública - Baja disposición para la publicación de información sobre contratación, talento humano y gestión de bienes y servicios  - Información desactualizada por bajos controles en Esquema de Publicación y matriz de seguimiento a la Ley1712/14 </t>
  </si>
  <si>
    <t>Bajos niveles de visitas en la página web y en redes sociales. - Desconocimiento ciudadano sobre canales de comunicación digital de acceso gratuito  - Se cuenta con información unidireccional, que no aprovecha las herramientas para crear inetracción, participación, diálogo de doble vía con la ciudadanía - Bajos niveles de control social</t>
  </si>
  <si>
    <t>Desinformación sobre el cumplimiento de la Ley estatutaria de Transparencia y Acceso a la Información Pública  - Condiciones institucionales bajas y falta de aucontrol en el cumplimiento de la divulgación de la información pública  - Se afecta el derecho de la ciudadania a solicitar Peticiones, Preguntas, Quejas y Reclamos a través del sistema PQRS y al acceso a la infromación pública  - Se afecta el acceso a la información de la ciudadanía y beneficiarios sobre trámites y servicios de la entidad, bajos niveles de control social.</t>
  </si>
  <si>
    <t>Pagina 1 de 1</t>
  </si>
  <si>
    <t>Oficina Asesora de Planeación</t>
  </si>
  <si>
    <t xml:space="preserve">Jefe Oficina Asesora de Comunicaciones </t>
  </si>
  <si>
    <t xml:space="preserve">Oficina Asesora de Comunicaciones </t>
  </si>
  <si>
    <t>Subdirección Administrativa</t>
  </si>
  <si>
    <t>2. Gestión de Comunicaciones</t>
  </si>
  <si>
    <t>MAPA DE RIESGOS</t>
  </si>
  <si>
    <t>Código: 208-PLA-Ft-78</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</si>
  <si>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</si>
  <si>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</si>
  <si>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</si>
  <si>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</si>
  <si>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</si>
  <si>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</si>
  <si>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</si>
  <si>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</si>
  <si>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</si>
  <si>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</si>
  <si>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</si>
  <si>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</si>
  <si>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</si>
  <si>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</si>
  <si>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</si>
  <si>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</si>
  <si>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</si>
  <si>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</si>
  <si>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</si>
  <si>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</si>
  <si>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</si>
  <si>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</si>
  <si>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</si>
  <si>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</si>
  <si>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</si>
  <si>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</si>
  <si>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</si>
  <si>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</si>
  <si>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</si>
  <si>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</si>
  <si>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</si>
  <si>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</si>
  <si>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</si>
  <si>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</si>
  <si>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</si>
  <si>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</si>
  <si>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</si>
  <si>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</si>
  <si>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</si>
  <si>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r>
      <t>Expedición del Paz y Salvo y/o certificaciones de la deuda (</t>
    </r>
    <r>
      <rPr>
        <b/>
        <sz val="11"/>
        <color theme="1"/>
        <rFont val="Arial"/>
        <family val="2"/>
      </rPr>
      <t>SUBDIRECCION FINANCIERA</t>
    </r>
    <r>
      <rPr>
        <sz val="11"/>
        <color theme="1"/>
        <rFont val="Arial"/>
        <family val="2"/>
      </rPr>
      <t>)</t>
    </r>
  </si>
  <si>
    <r>
      <t>Expedición de Recibos de Pagos 
(</t>
    </r>
    <r>
      <rPr>
        <b/>
        <sz val="11"/>
        <color theme="1"/>
        <rFont val="Arial"/>
        <family val="2"/>
      </rPr>
      <t>SUBDIRECCION FINANCIERA</t>
    </r>
    <r>
      <rPr>
        <sz val="11"/>
        <color theme="1"/>
        <rFont val="Arial"/>
        <family val="2"/>
      </rPr>
      <t>)</t>
    </r>
  </si>
  <si>
    <t>3. COMPONENTE: RENDICIÓN DE CUENTAS</t>
  </si>
  <si>
    <t>ACCIÓN</t>
  </si>
  <si>
    <t>RESPONSABLE</t>
  </si>
  <si>
    <t>FECHA INICIO</t>
  </si>
  <si>
    <t>FECHA FINAL</t>
  </si>
  <si>
    <t>PRODUCTO</t>
  </si>
  <si>
    <t>EVIDENCIA</t>
  </si>
  <si>
    <t>DESCRIPCIÓN AVANCE</t>
  </si>
  <si>
    <t>OBSERVACIONES/
RECOMENDACIONES</t>
  </si>
  <si>
    <t>FECHA DE REPROGRAMACIÓN</t>
  </si>
  <si>
    <t>Director(a) de Mejoramiento de Barrios en conjunto con la Oficina Asesora de Comunicaciones</t>
  </si>
  <si>
    <t>Escenario o evento  con participación ciudadana programado</t>
  </si>
  <si>
    <t xml:space="preserve">208-PLA-FT-54  REGISTRO DE REUNIÓN </t>
  </si>
  <si>
    <t>Director(a) de Urbanizaciones y Titulación en conjunto con la Oficina Asesora de Comunicaciones</t>
  </si>
  <si>
    <t>Escenario o evento de participación ciudadana definido</t>
  </si>
  <si>
    <t>208-PLA-FT-54  REGISTRO DE REUNIÓN v1
208-SADM-Ft-43 LISTADO DE ASISTENCIA
EVALUACIÓN DE LA RENDICIÓN DE CUENTAS (208-PLA-FT- 58)</t>
  </si>
  <si>
    <t>Director(a) Reasentamientos  en conjunto con la Oficina Asesora de Comunicaciones</t>
  </si>
  <si>
    <t xml:space="preserve">Oficina Asesora de Planeación y Oficina Asesora de Comunicaciones </t>
  </si>
  <si>
    <t>Herramienta de Seguimiento</t>
  </si>
  <si>
    <t>Avance con porcentaje</t>
  </si>
  <si>
    <t>IMPLEMENTACIÓN Y DESARROLLO DE LA ESTRATEGIA</t>
  </si>
  <si>
    <t xml:space="preserve">Generar información de calidad y en lenguaje comprensible antes, durante y pos Rendición de Cuentas </t>
  </si>
  <si>
    <t>Comunicaciones</t>
  </si>
  <si>
    <t xml:space="preserve">Informe de desarrollo estrategia de comunicaciones </t>
  </si>
  <si>
    <t>Publicaciones en medios, piezas impresas, digitales, audiovisuales publicadas y elaboradas</t>
  </si>
  <si>
    <t xml:space="preserve">Generar acciones  de diálogo de doble vía con la ciudadanía antes y durante las acciones y audiencia de Rendición de Cuentas. Ferias de Transparencia, Carpa de Servicio al Ciudadano, Feria de Soluciones CVP, entre otros. </t>
  </si>
  <si>
    <t xml:space="preserve">Informes con evidencia de diálogo en los Espacios de Encuentro Ciudadano, En Redes Sociales (Campaña Diálogo)  </t>
  </si>
  <si>
    <t xml:space="preserve">Reporte de las acciones de diálogo para la Audiencia y para otras actividades permanentes de Rendición de Cuentas como los Encuentros Ciudadanos </t>
  </si>
  <si>
    <t>Definir los criterios para presentación de los resultados en los aspectos técnicos, financieros y sociales en la Rendición de Cuentas</t>
  </si>
  <si>
    <t xml:space="preserve">Presentación para la Rendición de Cuentas
Imágenes y publicidad, por los diferentes canales de comunicación de la entidad y Redes sociales. </t>
  </si>
  <si>
    <t>4. COMPONENTE: MECANISMOS PARA MEJORAR LA ATENCIÓN AL CIUDADANO</t>
  </si>
  <si>
    <t>NORMATIVO Y PROCIDEMENTAL</t>
  </si>
  <si>
    <t>Generar información de calidad y en lenguaje comprensible</t>
  </si>
  <si>
    <t xml:space="preserve">Publicaciones en medios, piezas impresas, digitales, audiovisuales elaboradas y publicadas </t>
  </si>
  <si>
    <t>5. COMPONENTE: MECANISMOS PARA LA TRANSPARENCIA Y ACCESO A LA INFORMACIÓN</t>
  </si>
  <si>
    <t>INDICADOR</t>
  </si>
  <si>
    <t>LINEAMIENTO DE TRANSPARENCIA ACTIVA</t>
  </si>
  <si>
    <t xml:space="preserve">Plan Mejoramiento Índice de Transparencia </t>
  </si>
  <si>
    <t xml:space="preserve">Avanzar en la implementación de la Ley 1712 /14 </t>
  </si>
  <si>
    <t>Botón de Transparencia actualizado</t>
  </si>
  <si>
    <t>Matriz de cumplimiento Ley 1712 /14</t>
  </si>
  <si>
    <t>% de cumplimiento mensual</t>
  </si>
  <si>
    <t>Generar documentos a publicar en el Botón de Transparencia en formatos abiertos y reutilizables</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</si>
  <si>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</si>
  <si>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</si>
  <si>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</si>
  <si>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</si>
  <si>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Acuerdos de Gestión Actualizados y publicados </t>
  </si>
  <si>
    <t xml:space="preserve">Botón de Transparencia </t>
  </si>
  <si>
    <t>Promoción del PAAC</t>
  </si>
  <si>
    <t xml:space="preserve">Home de la página web </t>
  </si>
  <si>
    <t>LINEAMIENTOS DE TRANSPARENCIA PASIVA</t>
  </si>
  <si>
    <t>Divulgar y Publicar en página web, pantallas, y volantes una pieza visual que explique como la ciudadania puede solicitar información pública de acuerdo con los principios de gratuidad y los canales de respuesta, según la Ley de 1712/14</t>
  </si>
  <si>
    <t>Pieza de comunicación visual</t>
  </si>
  <si>
    <t>Informe de divulgación con evidencias de todos los canales</t>
  </si>
  <si>
    <t xml:space="preserve">Divulgación de información a la ciudadanía </t>
  </si>
  <si>
    <t xml:space="preserve">Realizar dos talleres de sensibilización sobre Ley 1712 y Transparencia pasiva a los funcionarios y contratistas de la CVP </t>
  </si>
  <si>
    <t xml:space="preserve">Informe de talleres de sensibilización </t>
  </si>
  <si>
    <t xml:space="preserve">Informe, acta y lista de asistencia </t>
  </si>
  <si>
    <t>Talleres realizados y contenidos sensibilizados</t>
  </si>
  <si>
    <t>ELABORACIÓN DE LOS INSTRUMENTOS DE GESTIÓN DE LA INFORMACIÓN</t>
  </si>
  <si>
    <t>Actualizar y Publicar el esquema de publicación de información en la página Web.</t>
  </si>
  <si>
    <t>Publicación del esquema</t>
  </si>
  <si>
    <t>http://www.cajaviviendapopular.gov.co/?q=content/transparencia
10.4 Esquema de publicación de información</t>
  </si>
  <si>
    <t xml:space="preserve">Publicación </t>
  </si>
  <si>
    <t>CRITERIO DIFERENCIAL DE ACCESIBILIDAD</t>
  </si>
  <si>
    <t>Revisar y analizar y/o adecuar los diferentes medios establecidos para la publicación de la información mínima requerida con el fin de  permitir la accesibilidad a la población en situación de discapacidad</t>
  </si>
  <si>
    <t>Herramientas Implementadas con criterios de accesibilidad</t>
  </si>
  <si>
    <t xml:space="preserve">Informe de Herramientas Implementadas 
Encuesta de Satisfacción </t>
  </si>
  <si>
    <t>Herramientas implementadas</t>
  </si>
  <si>
    <t>Informe de divulgación en diferentes medios</t>
  </si>
  <si>
    <t>Registro en página web, volantes, monitores de la Oficina de Servicio al Ciudadano, entre otros</t>
  </si>
  <si>
    <t>6. COMPONENTE: INICIATIVAS ADICIONALES</t>
  </si>
  <si>
    <t>Divulgación  en distintos medios sobre Ley de Transparencia, destacando el botón " Transparencia" de la página web</t>
  </si>
  <si>
    <t>Oficina Asesora de Comunicaciones</t>
  </si>
  <si>
    <t xml:space="preserve">Botón Transparencia - actualizado </t>
  </si>
  <si>
    <t>http://www.cajaviviendapopular.gov.co/?q=content/transparencia</t>
  </si>
  <si>
    <t>Divulgar  la Matriz anticorrupción constantemente, entre los grupos de interés y la ciudadanía, en los diferentes canales de la entidad.</t>
  </si>
  <si>
    <t>Pagina web y redes sociales</t>
  </si>
  <si>
    <t>SUBCOMPONENTE
ETAPA / FASE</t>
  </si>
  <si>
    <t>ACTIVIDAD</t>
  </si>
  <si>
    <t>META O
PRODUCTO</t>
  </si>
  <si>
    <t>FECHA DE REALIZACIÓN</t>
  </si>
  <si>
    <t xml:space="preserve">Inicio
mm/aa </t>
  </si>
  <si>
    <t>Fin
mm/aa</t>
  </si>
  <si>
    <t>Convocar gestores de integridad</t>
  </si>
  <si>
    <t xml:space="preserve">Listado de convocados </t>
  </si>
  <si>
    <t>Informe de resultados</t>
  </si>
  <si>
    <t xml:space="preserve">Aplicar herramienta seleccionadas </t>
  </si>
  <si>
    <t>Equipo de gestores</t>
  </si>
  <si>
    <t>CONTROL DE CAMBIOS DE REGISTROS</t>
  </si>
  <si>
    <t xml:space="preserve">VERSION </t>
  </si>
  <si>
    <t>PROCESO</t>
  </si>
  <si>
    <t>FECHA</t>
  </si>
  <si>
    <t>CAMBIO REALIZADO</t>
  </si>
  <si>
    <t>MATRIZ DE RIESGOS</t>
  </si>
  <si>
    <t>ANTITRAMITES</t>
  </si>
  <si>
    <t>RENDICION DE CUENTAS</t>
  </si>
  <si>
    <t>ATENCION AL CIUDADANO</t>
  </si>
  <si>
    <t>INICIATIVAS</t>
  </si>
  <si>
    <t>CODIGO DE INTEGRIDAD</t>
  </si>
  <si>
    <t>PLAN ANTICORRUPCIÓN Y DE ATENCIÓN AL CIUDADANO 
7. COMPONENTE ADICIONAL: PLAN DE GESTIÓN DE LA INTEGRIDAD</t>
  </si>
  <si>
    <t>16. Resultado Esperado (Productos)</t>
  </si>
  <si>
    <t>17.  Responsable de la Acción</t>
  </si>
  <si>
    <t>18. Inicio de la Acción</t>
  </si>
  <si>
    <t>19. Fin de la Acción</t>
  </si>
  <si>
    <t>20. Indicador</t>
  </si>
  <si>
    <t>21. Seguimiento</t>
  </si>
  <si>
    <t>Versión: 2</t>
  </si>
  <si>
    <t>Vigente desde:  16-08-18</t>
  </si>
  <si>
    <t xml:space="preserve">Equipo de gestores, Subdirección Administrativa </t>
  </si>
  <si>
    <t>Subdirección AdmInistrativa</t>
  </si>
  <si>
    <t>Listados de asistencia a capacitación</t>
  </si>
  <si>
    <t xml:space="preserve">Acta de reunión </t>
  </si>
  <si>
    <t xml:space="preserve">DESCRIPCIÓN DE AVANCE </t>
  </si>
  <si>
    <t xml:space="preserve">Sensibilización 
Listados de Asistencia </t>
  </si>
  <si>
    <t>Un (1) documento que contenga las estratégias de contenido y divulgación de la página web con su respectiva evaluación semestral (2 al año).
Un (1) lan de acción de Usabilidad acorde con los lineamientos de Gobierno en Línea.</t>
  </si>
  <si>
    <t xml:space="preserve">Para dar un manejo adecuado a este risgo se plantea mitigarlo mediate el desarrollo de una acción que consiste en Plan de Acción de sensibilizaciones sobre Ley 1712/14 a funcionarios y cuidadanos. Plan de Acción de Sensibilizaciones y de acciones de actualización al Botón de Transparencia en el marco de la Ley 1712 /14 en ejecucción. </t>
  </si>
  <si>
    <t xml:space="preserve">1. Plan de Acción de Sensibilizaciones y de acciones de actualización y de control en los responsables de productir la información relacionada con el  Botón de Transparencia en el marco de la Ley 1712 /14 en ejecucción.                                                                            </t>
  </si>
  <si>
    <t>5. Mejoramiento de Vivienda</t>
  </si>
  <si>
    <t>Estructuración de Poryectos Subsidio Distrital MV</t>
  </si>
  <si>
    <t>Director de Mejoramiento de Vivienda</t>
  </si>
  <si>
    <t>Dirección de Mejoramiento de Vivienda</t>
  </si>
  <si>
    <t>La estructuración de proyectos que incluyan aspirantes que no cumplan los requisitos normativos para la presentación ante la Secretaría Distrital del Hábitat.</t>
  </si>
  <si>
    <t>Estructurar proyectos individuales de hogares que no cumplen con los requisitos normativos para ser presentados ante la SDHT para optar por un subsidio distrital de mejoramiento de vivienda en especie.</t>
  </si>
  <si>
    <t>Operacional</t>
  </si>
  <si>
    <t>Deconocimiento de los procedimientos y lineamientos normativos para ejecutar los procesos de la direccion. - Carencia de sistemas de informacion adecuados, para la administracion y almacenamiento de datos de los procesos. - Carencia de acceso a sistemas de información externos actualizados.</t>
  </si>
  <si>
    <t>Devoluciones de proyectos estructurados por parte de la SDHT - Peticiones por parte de la ciudadanía - Reprocesos por parte de la CVP</t>
  </si>
  <si>
    <t>Improbable</t>
  </si>
  <si>
    <t>Se realizó evaluación a los controles asociados a los riesgos en terminos relacionados con documentación, soportes, responsables, frecuencia y efectividad, evidenciandose una efectividad del 100%</t>
  </si>
  <si>
    <t>Dada la valoración final del riesgo es posible asumirlo</t>
  </si>
  <si>
    <t>Asistencia técnica para la obtención de licencias de construcción y/o actos de reconocimiento</t>
  </si>
  <si>
    <t>Adelantar el proceso sobre predios no viables</t>
  </si>
  <si>
    <t>Adelantar el proceso sobre predios que no cumplan los requisitos técnicos y normativos y sean presentados como proyectos ante las curadurías urbanas.</t>
  </si>
  <si>
    <t>Desconocimiento de los procedimientos establecidos por la Dirección. - Carencia de acceso a sistemas de información externos actualizados.</t>
  </si>
  <si>
    <t>Desistimientos por parte de las curadurías urbanas por inconsistencias presentadas en el expediente radicado. - Demoras en los tramites de obtención de las licencias para los beneficiarios. - Reprocesos internos</t>
  </si>
  <si>
    <t>Se realizó evaluación a los controles asociados a los riesgos en términos relacionados con documentación, soportes, responsables, frecuencia y efectividad, evidenciándose una efectividad del 100%</t>
  </si>
  <si>
    <t>Estructuración de Proyectos Subsidio Distrital MV</t>
  </si>
  <si>
    <t>Incluir predios y/o aspirantes que no cumplan requisitos</t>
  </si>
  <si>
    <t>Incluir dentro de los proyectos estructurados a presentar ante la SDHT hogares que no cumplen con los requisitos normativos.</t>
  </si>
  <si>
    <t>Intereses de terceros, contratistas y/o funcionarios para incluir hogares que no cumplan los requisitos del proceso.</t>
  </si>
  <si>
    <t>Devoluciones de diagnósticos individuales por parte de la SDHT - Reclamos o denuncias por parte de la ciudadanía. - Investigaciones por entes de control.</t>
  </si>
  <si>
    <t>Excepcional</t>
  </si>
  <si>
    <t>Baja</t>
  </si>
  <si>
    <t>Se realizó evaluación a los controles asociados a los riesgos en términos relacionados con documentación, soportes, responsables, frecuencia y efectividad, evidenciándose una efectividad del 85%</t>
  </si>
  <si>
    <t>Cobro por adelantar el proceso de acompañamiento para la obtención de licencias de construcción y/o actos de reconocimiento.</t>
  </si>
  <si>
    <t>Que se realicen cobros por la inclusión, desarrollo y/u obtención de las licencias de construcción y/o actos de reconocimiento por parte de representantes de la de la CVP directamente o a través de intermediarios.</t>
  </si>
  <si>
    <t>Intereses de terceros, contratistas y/o funcionarios por percibir recursos escudados en el servicio gratuito que presta la entidad</t>
  </si>
  <si>
    <t>Reclamos o denuncias por parte de la ciudadanía. - Investigaciones por entes de control.</t>
  </si>
  <si>
    <t>Director(a) de Mejoramiento de Vivienda</t>
  </si>
  <si>
    <t>Inmediata (una vez finalice el escenario o evento de participación ciudadana)</t>
  </si>
  <si>
    <t xml:space="preserve">Informe de Encuentro con la ciudadanía
Evaluación de la Rendición de Cuentas (208-PLA-Ft- 58) </t>
  </si>
  <si>
    <t xml:space="preserve">Publicación en la Página de la entidad del Informe de Encuentro con la ciudadanía y de las Evaluaciones de la Rendición de Cuentas (208-PLA-Ft- 58) </t>
  </si>
  <si>
    <t>11. Gestión Documental</t>
  </si>
  <si>
    <t>Todos los del proceso.</t>
  </si>
  <si>
    <t>Subdirector Administrativo</t>
  </si>
  <si>
    <t>Extremo</t>
  </si>
  <si>
    <t>Un (1) cronograma de visitas definido y cumplimiento efectivo al 100% del cronograma planteado para la vigencia.</t>
  </si>
  <si>
    <t xml:space="preserve">Subdirector Administrativo
Responsable Archivo </t>
  </si>
  <si>
    <t>Catastrofico</t>
  </si>
  <si>
    <t xml:space="preserve">Un (1) cronograma establecido para las jornadas de sensibilización acerca de temas en Gestión Documental y evidencia de su cumplimiento efectivo para la vigencia. </t>
  </si>
  <si>
    <t>Extrema</t>
  </si>
  <si>
    <t>Moderada</t>
  </si>
  <si>
    <t>10. Gestión Financiera</t>
  </si>
  <si>
    <t>Ejecución Presupuestal</t>
  </si>
  <si>
    <t>Subdirector Financiero</t>
  </si>
  <si>
    <t>Subdirección Financiera</t>
  </si>
  <si>
    <t xml:space="preserve">Retrasos en la ejecución del presupuesto institucional programado </t>
  </si>
  <si>
    <t>No ejecución de compromisos y giros en los presupuestos de vigencia, reserva y pasivos exigibles.</t>
  </si>
  <si>
    <t>Financiero</t>
  </si>
  <si>
    <t>Un (1) sistema de Alertas Tempranas para los proyectos de inversión estructurado, aprobado y en ejecución.</t>
  </si>
  <si>
    <t>Profesionales de Presupuesto y Tesorería</t>
  </si>
  <si>
    <t>Todos los prcoedimientos del proceso</t>
  </si>
  <si>
    <t>Desconocimiento del marco legal aplicable .</t>
  </si>
  <si>
    <t>Contador(a) - Profesional de presupuesto.</t>
  </si>
  <si>
    <t>Operaciones de Tesorería</t>
  </si>
  <si>
    <t xml:space="preserve">Baja rentabilidad de los recursos con los que cuenta la CVP </t>
  </si>
  <si>
    <t>Las rentabilidades que ofrecen las entidades financieras no son las mas atractivas del mercado y/o por politicas economicas desfavorables.</t>
  </si>
  <si>
    <t>4. Reasentamientos Humanos</t>
  </si>
  <si>
    <t>Reubicación Definitiva</t>
  </si>
  <si>
    <t>Director de Reasentamientos Humanos</t>
  </si>
  <si>
    <t>Dirección de Reasentamientos Humanos</t>
  </si>
  <si>
    <t>Retraso en el proceso de reubicación definitiva</t>
  </si>
  <si>
    <t xml:space="preserve">El proceso de reubicación definitiva depende del cumplimiento de diferentes etapas en el proceso que son sensibles al cumplimiento </t>
  </si>
  <si>
    <t xml:space="preserve"> Escasez de la oferta inmobiliaria VIP nueva y vivienda usada. Retrasos en el cumplimiento de las fechas de entrega de proyectos propios de la Caja de la Vivienda Popular. - No corresponsabilidad de las familias. Demora de los ciudadanos en el proceso de selección de vivienda o desistimiento. </t>
  </si>
  <si>
    <t>Incumplimiento de las metas fijadas en el Plan de Desarrollo Distrital. - Encarecimiento del proceso de reasentamiento al tener màs tiempo a las familias en relocalizaciòn transitoria</t>
  </si>
  <si>
    <t>Director Técnico de Reasentamientos</t>
  </si>
  <si>
    <t>Reubicación Definitiva / Adquisición de Predios</t>
  </si>
  <si>
    <t>Doble asiganción del Valor Único de reconocimiento o Adquisición Pedial a un mismo beneficiario.</t>
  </si>
  <si>
    <t>Todos los de la Dirección</t>
  </si>
  <si>
    <t>Cobro de dádivas y/o favores para adelantar cualquier etapa del proceso de reasentamientos por parte de personas internas o externas a la CVP.</t>
  </si>
  <si>
    <t>Durante el proceso de reasentamientos los servidores públicos pueden ser suceptibles de ofrecimientos indebidos por parte de los usuarios para un beneficio particular</t>
  </si>
  <si>
    <t>Desconocimiento de los beneficiarios de la gratuidad de los procesos.
 - Aprovechamiento de la necesidad de los ciudadanos para beneficio personal.</t>
  </si>
  <si>
    <t>Cobro por parte de los servidores públicos - Apropiacion indebida de recursos  para favorecer un interes particular</t>
  </si>
  <si>
    <t>Se realizó evaluación a los controles asociados a los riesgos en terminos relacionados con documentación, soportes, responsables, frecuencia y efectividad, evidenciandose una efectividad del 65%</t>
  </si>
  <si>
    <t xml:space="preserve">Jefe Oficina Asesora de Planeación en conjunto con el Director (a) General </t>
  </si>
  <si>
    <t xml:space="preserve">Procedimiento </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</si>
  <si>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</si>
  <si>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Oficina Asesora de Planeación </t>
  </si>
  <si>
    <t xml:space="preserve">Subdirección Financiera 
</t>
  </si>
  <si>
    <t xml:space="preserve">Informe de Ejecución Presupuestal </t>
  </si>
  <si>
    <t xml:space="preserve">Informe de Ejecución Presupuestal Publicación </t>
  </si>
  <si>
    <t>Definir los criterios para presentación de los resultados en los aspectos técnicos, financieros y sociales en la rendición de cuentas</t>
  </si>
  <si>
    <t xml:space="preserve">Director(a) de Reasentamientos </t>
  </si>
  <si>
    <t xml:space="preserve">Director(a) de Mejoramiento de Barrios </t>
  </si>
  <si>
    <t>Acuerdo de Sostenibilidad con la Comunidad</t>
  </si>
  <si>
    <t xml:space="preserve"> 208-MB-Ft-28 ACUERDO DE SOSTENIBILIDAD</t>
  </si>
  <si>
    <t>EVALUACIÓN A LA RENDICIÓN DE CUENTAS</t>
  </si>
  <si>
    <t>Encuesta de satisfacción del evento o escenario  realizada</t>
  </si>
  <si>
    <t>208-PLA-Ft-58 Evaluación encuentro con la Ciudadanía y/o rendición de cuentas.</t>
  </si>
  <si>
    <t xml:space="preserve">Evaluar los escenarios o eventos de participación ciudadana a través de los(as) ciudadanos(as) </t>
  </si>
  <si>
    <t>Director(a) de Urbanizaciones y Titulación</t>
  </si>
  <si>
    <t>208-PLA-FT-54  REGISTRO DE REUNIÓN v1
208-SADM-Ft-43 LISTADO DE ASISTENCIA</t>
  </si>
  <si>
    <t xml:space="preserve">Evaluar el proceso de Audiencia Pública en el marco de la Rendición de Cuentas </t>
  </si>
  <si>
    <t>Asesor de Control Interno</t>
  </si>
  <si>
    <t>Inmediata (una vez finalice la rendición de cuentas)</t>
  </si>
  <si>
    <t>Proceso de Rendición de Cuentas evaluado por Control Interno</t>
  </si>
  <si>
    <t>208-SADM-Ft-105 INFORME CAJA DE LA VIVIENDA POPULAR</t>
  </si>
  <si>
    <t>Evaluar los escenarios o eventos de participación ciudadana a través de los(as) ciudadanos(as), mínimo cuatro (4) foros de cierre durante el periodo</t>
  </si>
  <si>
    <t xml:space="preserve">Procedimiento de Rendición de Cuentas </t>
  </si>
  <si>
    <t xml:space="preserve">Informe </t>
  </si>
  <si>
    <t>3. Prevencion del Daño Antijuridico y Representacion Judicial</t>
  </si>
  <si>
    <t>Compilación y Actualización de Conceptos Jurídicos de la CVP</t>
  </si>
  <si>
    <t xml:space="preserve">Director Jurídico </t>
  </si>
  <si>
    <t>Dirección Jurídica</t>
  </si>
  <si>
    <t>Vacios normativos que generen incertidumbre.
Cambios normativos no identificados
Manejo inadecuado de la información publicada en la carpeta de conceptos de calidad
Falta de claridad en la solicitud por parte de la dependencia que realiza la consulta</t>
  </si>
  <si>
    <t>No claridad en la aplicación de la norma
Incumplimiento de la norma
Diversidad de criterio
Respuesta que no satisface las necesidades de la dependencia solicitante</t>
  </si>
  <si>
    <t>Seguimiento a Procesos Judiciales</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</si>
  <si>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</si>
  <si>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</si>
  <si>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Inadecuado proceso de selección
Contratación del personal sin tener en cuenta los perfiles.
Modificación de los perfiles definidos en los estudios previos atendiendo la especilidad de los procesos judiciales en cabeza de la CVP (DEMANDANTE O DEMANDADA), atendiendo intereses particulares.
Premura en el proceso de contratacion, dados los tiempos definidos para el mismo.</t>
  </si>
  <si>
    <t>Personal que incumple los requerimientos y necesidades del proceso
Personal con poco compromiso con la entidad y sus objetivos.
Dificultades para asumir sus tareas por no contar con perfil adecuado.
Contratar personal que no se adapte facilmente a las dinámicas de la Entidad.</t>
  </si>
  <si>
    <t>Técnico Contratista Dirección Jurídica</t>
  </si>
  <si>
    <t>9. Gestión Administrativa</t>
  </si>
  <si>
    <t>Definición oficial de un funcionario o contratista responsable de realizar seguimiento a las actividades del Plan Anual de Adquisiciones.
Una (1) matriz de contratación vigente diseñada, aprobada e implementada.</t>
  </si>
  <si>
    <t>Alteración de la seguridad de las instalaciones y las personas que se encuentran en la entidad.</t>
  </si>
  <si>
    <t>Es importante realizar el control sobre las instalaciones de la entidad respecto a su seguridad, para garantizar la protección de las personas que se encuentran al interior de la misma, máxime cuando la Caja de la Vivienda Popuular tiene sus propias instalaciones, edificio administrativo ubicado en el barrio Chapinero, carrera 13 # 54-30.</t>
  </si>
  <si>
    <t>Corrupción en las etapas contractuales de los contratos a cargo del proceso.</t>
  </si>
  <si>
    <t>Realizar gestiones con fines de lucro, prebendas o beneficios recibidos en los procesos de contratación o ejecución de contratos a cargo del proceso de Gestión Administrativa.</t>
  </si>
  <si>
    <t>Ausencia de ética profesional respecto a las supervisiones ejecutadas por los funcionarios del proceso de Gestión Administrativa o los apoyos de las supervisiones. - Poco conocimiento frente a la estructuración de procesos contractuales, supervisión de contratos y requermientos de incumplimiento a los proveedores de la entidad.</t>
  </si>
  <si>
    <t xml:space="preserve">Resultados nefastos del funcionamiento administrativo de la entidad. - Investigaciones disciplinarias, penales, fiscales y administrativos por mala admisnitración de los recursos. </t>
  </si>
  <si>
    <t>12. Gestión del Talento Humano</t>
  </si>
  <si>
    <t>Todos los del proceso de Gestión del Talento Humano.</t>
  </si>
  <si>
    <t>No se evidencian controles asociados al riesgo</t>
  </si>
  <si>
    <t>Todos los del proceso de Gestión del Talento Humano</t>
  </si>
  <si>
    <t>Posesión indebida en empleos de la planta de personal de la Caja de la Vivienda Popular.</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</si>
  <si>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</si>
  <si>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 xml:space="preserve">Tráfico de influencias. - La persistencia en Colombia del sistema de patronazgo o de libre disposición de los cargos públicos. - Que no se realicen los controles a la verificación de requisitos previo al nombramiento o que los mismos sean alterados y posesión de los empleados públicos.
</t>
  </si>
  <si>
    <t>Ineficiencia en las actividades desempeñadas por el servidor público que no cuente con el perfil para el desempeño del cargo, afectando el desempeño del proceso y esto se refleje en la cadena de valor de la Entidad. - Impacto negativo en el clima organizacional de la Entidad. - Que el nivel de prestigio y credibilidad de la Entidad se deteriore generando un efecto bola de nieve, impactando negativamente la imagen institucional. - Sanciones disciplinarias derivadas de la acción u omisión de las posesiones indebidas o sin el lleno de los requisitos.</t>
  </si>
  <si>
    <t>Todos los del Proceso de Gestión del Talento Humano</t>
  </si>
  <si>
    <t xml:space="preserve">Aceptar el suministro de certificaciones falsas o que las expedidas por el proceso sean falsificadas. </t>
  </si>
  <si>
    <t>Se refiere a que se suministre certificaciones con información falsa o inexacta para acreditar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Jefe de Personal o Líder del Proceso, esto con el fin de engañar a personas internas o externas, sean naturales o jurídicas, como por ejemplo: falsedad en certificación de sueldo, salario, cargo, grado, etc.)</t>
  </si>
  <si>
    <t>Que no se apliquen controles sobre la documentación recibida y expedida por la Caja de la Vivienda Popular en el marco de su función como empleador. - Desorden en las bases de datos y sistema dispuesto para la administración de personal y sus nóminas. - Carencia de sensibilización en valores, moral y ética del servidor o candidato a empleado público.
 - Desconocimiento de la normatividad en materia disciplinaria a efectos de presentar información falsa.</t>
  </si>
  <si>
    <t>Que el nivel de prestigio y credibilidad de la Entidad se deteriore generando un efecto bola de nieve, impactando negativamente a la imagen institucional. - Indagaciones e investigaciones derivadas de la acción u omisión de la falta, finalizando con sanciones de tipo administrativo, penal y disciplinario.</t>
  </si>
  <si>
    <t>ESTRUCTURA ADMINISTRATIVA Y DIRECCIONAMIENTO ESTRATÉGICO</t>
  </si>
  <si>
    <t>Incorporar en el presupuesto recursos que mejoren la atención al ciudadano</t>
  </si>
  <si>
    <t>Rubro en presupuesto para atención al ciudadano</t>
  </si>
  <si>
    <t xml:space="preserve">Plan Anual de Adquisiciones </t>
  </si>
  <si>
    <t>FORTALECIMIENTO DE LOS CANALES DE ATENCIÓN</t>
  </si>
  <si>
    <t>Fortalecimiento del canal presencial con la atención adecuada por parte de los servidores públicos de Servicio al Ciudadano, con relación a los tramites y servicios que cuenta la entidad.</t>
  </si>
  <si>
    <t>Funcionarios(as) sensibilizados y capacitados sobre tramites y servicios        (una cuatrimestral)</t>
  </si>
  <si>
    <t>Actas de capacitaciones y/o sensibilizaciones ,  Funcionarios capacitados y/o sensibilizados  sobre tramites y servicios</t>
  </si>
  <si>
    <t>TALENTO HUMANO</t>
  </si>
  <si>
    <t>Senbilizar y socializar a los(as) funcionarios(as)  y contratistas  el documento 208-SADM-Mn-01 MANUAL DE SERVICIO AL CIUDADANO</t>
  </si>
  <si>
    <t>Funcionarios(as) sensibilizados y socializados manual de servicio al ciudadano</t>
  </si>
  <si>
    <t>208-SADM-Ft-43 LISTADO DE ASISTENCIA</t>
  </si>
  <si>
    <t>Revisar la pertinencia de la documentación del proceso Servicio al Ciudadano, frente a la atención al usuario, para incentivar la mejora continua</t>
  </si>
  <si>
    <t xml:space="preserve">Documentos en versión actualizada, cuando se requiera </t>
  </si>
  <si>
    <t xml:space="preserve">Documentos del proceso Servicio al ciudadano, publicado en la carpeta de Calidad </t>
  </si>
  <si>
    <t>RELACIONAMIENTO CON EL CIUDADANO</t>
  </si>
  <si>
    <t>Consolidar mensualmente las estadísticas de asistencia y evaluación del servicio en el canal presencial para los ciudadanos y ciudadanas atendidas en la oficina de Servicio al ciudadano</t>
  </si>
  <si>
    <t>Permanente</t>
  </si>
  <si>
    <t>Informe de asistencia y evaluación por parte del área de Servicio al Ciudadano</t>
  </si>
  <si>
    <t>PETICIONES, QUEJAS, RECLAMOS, SUGERENCIAS Y DENUNCIAS</t>
  </si>
  <si>
    <t>Capacitaciones Realizadas</t>
  </si>
  <si>
    <t>208-SADM-Ft-43 LISTADO DE ASISTENCIA
o
208-PLA-FT-54  REGISTRO DE REUNIÓN V1</t>
  </si>
  <si>
    <t>Consolidar mensualmente las estadísticas de PQR´s realizadas por los(as) ciudadanos(as) y que son recepcionadas por los diferentes mecanismos para tal fin
Nota: PQR recibidas, PQR cerradas a tiempo, PQR cerradas por de tiempo, PQR cerradas antes de tiempo</t>
  </si>
  <si>
    <t>Informes Peticiones, Quejas, Reclamos y Sugerencias (SDQS)</t>
  </si>
  <si>
    <t>208-PLA-FT-54  REGISTRO DE REUNIÓN v1
o
208-SADM-Ft-105 INFORME CAJA DE LA VIVIENDA POPULAR</t>
  </si>
  <si>
    <t>Número de solicitudes atendidas efectivamente / Número de solicitudes realizadas.</t>
  </si>
  <si>
    <t>Costos de reproducción de la información pública, con su respectiva motivación</t>
  </si>
  <si>
    <t>Resolución por medio de la cual se fijan los costos de reproducción de la información pública así como el procedimiento o instructivo.</t>
  </si>
  <si>
    <t xml:space="preserve">Resolución 
Procedimiento </t>
  </si>
  <si>
    <t>1. Gestión Estratégica</t>
  </si>
  <si>
    <t>Formulación, reformulación y/o actualización y seguimiento a los proyectos de inversión</t>
  </si>
  <si>
    <t xml:space="preserve">Jefe Oficina Asesora de Planeación </t>
  </si>
  <si>
    <t>Pérdida de credibilidad y confianza en la información de la entdiad  - Publicación tardía de resultados
Reprocesos de información
Publicación de datos errados  - Entregas a organismos de control, con datos equivocados - Incumplimiento en la entrega oportuna del FUSS a la Secretaría Distrital de Hábitat</t>
  </si>
  <si>
    <t>Ninguno</t>
  </si>
  <si>
    <t xml:space="preserve">Documentación desactualizada en el Sistema Integrado de Gestión </t>
  </si>
  <si>
    <t>Otro</t>
  </si>
  <si>
    <t xml:space="preserve">Falta de revisión, de la documentación que compone el SIG, por parte de los dueños de procesos. - Fallas humanas, de quien crea, modifica o elimina los documetos del SIG </t>
  </si>
  <si>
    <t xml:space="preserve">Utilizacion de documentación del Sistema Integrado de Gestión, sin la debida actualización. - Reprocesos de informacion </t>
  </si>
  <si>
    <t xml:space="preserve">Oficina Asesora de Planeación
Equipo SIG </t>
  </si>
  <si>
    <t>Procedimiento para el manejo de residuos solidos</t>
  </si>
  <si>
    <t>Aparicion de vectores en la entidad</t>
  </si>
  <si>
    <t>Almacenamiento y manipulación inadecuada de residuos solidos generados en la entidad puede causar la aparicion de vectores</t>
  </si>
  <si>
    <t>Los(as) funcionarios(as) de la entidad generalmente no realizan una buena segregación de residuos</t>
  </si>
  <si>
    <t>Enfermedades asociadas con vectores</t>
  </si>
  <si>
    <t>Gestor Ambiental o Referente Ambiental / Oficina Asesora de Planeación</t>
  </si>
  <si>
    <t>Formulación, reformulación y/o actualización y seguimiento a los proyectos de inversión
Formulación y seguimiento de indicadores</t>
  </si>
  <si>
    <t xml:space="preserve">Corrupcion </t>
  </si>
  <si>
    <t>6. Mejoramiento de Barrios</t>
  </si>
  <si>
    <t>Director de Mejoramiento de Barrios</t>
  </si>
  <si>
    <t>Dirección de Mejoramiento de Barrios</t>
  </si>
  <si>
    <t>Baja ejecución de los recursos del Proyecto de Inversión 208 Mejoramiento de Barrios</t>
  </si>
  <si>
    <t>Baja ejecución de los recursos en el tipo de gasto Infraestructura, en el compromiso y giros presupuestales por cada vigencia.</t>
  </si>
  <si>
    <t>Extensión del tiempo requerido en la planeación de las intervenciones a ejecutar en cada vigencia con la Secretaría Distrital del Hábitat. - Extensión del tiempo requerido en la proyección de los procesos contractuales para la ejecución oportuna del presupuesto. - Extensión del tiempo programado en la ejecución de los productos y servicios suministrados externamente, debido a  factores externos.
 - Incumplimiento en las entregas estipuladas de los avances y/o productos para la aprobación de pagos a los contratistas afectando el porcentaje de giros por cada vigencia.</t>
  </si>
  <si>
    <t>Traslados  de los recursos de infraestructura de la vigencia a la creación de reservas presupuestales y pasivos exigibles. -  Baja eficacia en el compromiso de los recursos disponibles por el tipo de gasto 01-Infraestructura en cada vigencia. - Baja eficacia en el giro de los recuros comprometidos por el tipo de gasto 01-Infraestructura en cada vigencia.
 - Castigo del  presupuesto asignado por cada vigencia en el Proyecto de Inversión 208.</t>
  </si>
  <si>
    <t>Se realizó evaluación a los controles asociados a los riesgos en terminos relacionados con documentación, soportes, responsables, frecuencia y efectividad, evidenciandose una efectividad del 55%</t>
  </si>
  <si>
    <t>Supervisión de Contratos</t>
  </si>
  <si>
    <t xml:space="preserve">Incumplimientos en los tiempos y calidad de los productos y servicios suministrados externamente </t>
  </si>
  <si>
    <t>Incumplimientos por parte de los contratistas de consultoría, obra e interventoría  en la ejecución de los objetos contracutales, en los requisitos de  servicios y productos contratados que afectan directamente el cumplimiento de las metas del Proyecto de Inversión 208 Mejoramiento de Barrios.
Además se presentan factores externos que requieren de mayores tiempos de ejecución en los productos y servicios programados.</t>
  </si>
  <si>
    <t xml:space="preserve">Retrasos por causas  imputables  al contratista en la ejecución del plazo contractual  para la entrega de productos o entregas misionales. - Factores externos que limitan la ejecución del plazo contractual  para la entrega de productos o entregas misionales. - Incumplimiento de las obligaciones contractuales en calidad del producto y especificaciones técnicas, SST-MA y sociales.  
</t>
  </si>
  <si>
    <t>Mayores tiempos requeridos en las entregas misionales  y valores adicionales en la ejecución de los productos y servicios programados a la comunidad.
 - Productos No Conformes y Obras inconclusas.
 - El no cumplimiento de las metas cuantificadas por cada vigencia.</t>
  </si>
  <si>
    <t>Planes de contingencia proyectados por los contratistas de consultoría y obra, aprobados  y controlados por los contratistas de interventoría y debidamente inspeccionados en la ejecución por la Supervisión. (según la demanda).
Cronogramas de ejecución ajustados por los contratistas de consultoría, obra e interventoría y debidamente aprobados por la Supervisión de la Dirección de Mejoramiento de Barrios. (según la demanda).</t>
  </si>
  <si>
    <t>Favorecimiento a terceros</t>
  </si>
  <si>
    <t>Favorecimiento a contratistas de obra, interventoría y/o terceros por parte de los supervisores de la Caja de la Vivienda Popular mediante la sustentación indebida de  modificaciones contractuales solicitadas.</t>
  </si>
  <si>
    <t>Aprovechamiento de terceros para obtener beneficios económicos y/o contractuales. - Manipulación de la ejecución de los  proyectos de infraestructura suministrados externamente - Emisión de falsos conceptos técnicos para favorecer indebidamente intereses de terceros.</t>
  </si>
  <si>
    <t>Sanciones disciplinarias, fiscales y/o penales. - Desvío de recursos del Distrito para aprovechamiento de intereses propios o de terceros involucrados en el favorecimiento. 
 - Sobrecostos generados en las obras por modificaciones contractuales  sustentadas de manera indebida.</t>
  </si>
  <si>
    <t>Tráfico de Influencias</t>
  </si>
  <si>
    <t xml:space="preserve">Tráfico de Influencias en la afectación de los tiempos, presupuestos y en la calidad de los productos contratados favoreciendo a un tercero.
</t>
  </si>
  <si>
    <t>Influencia personal y conexiones con personas que ejercen autoridad en las decisiones. 
 - Direccionamiento de las  decisiones en las modificaciones contractuales.
 - Gestión de intereses privados  terceros/contratistas/proveedores.</t>
  </si>
  <si>
    <t xml:space="preserve">Actas y registros de verificación justificaciones, necesidades y requerimientos de modificaciones contractuales realizada por un equipo interdisciplinario para las modificaciones contractuales de la vigencia. </t>
  </si>
  <si>
    <t>Afectación de las metas cuantificadas por cada vigencia. 
* Disminución en la percepción
y la confianza por parte de la ciudadanía hacia la
entidad.
* Mala calidad de las obras.
* Afectación de la libre
competencia y la pluralidad de oferentes.
* Sobrecostos generados en las obras por la ampliación de tiempos y presupuesto en los proyectos. 
* Incumplimiento de las normas contractuales vigentes.
Sobrecostos generados en las obras por la ampliación de tiempos y presupuesto en los proyectos. 
Disminución en la percepción
y la confianza por parte de la ciudadanía hacia la
entidad.</t>
  </si>
  <si>
    <t>8. Servicio al Ciudadano</t>
  </si>
  <si>
    <t>Servicio al Ciudadano</t>
  </si>
  <si>
    <t>Director de Gestión Corporativa y CID</t>
  </si>
  <si>
    <t>Dirección de Gestión Corporativa y Control Interno Disciplinario</t>
  </si>
  <si>
    <t>Inoportunidad al emitir las respuestas de las PQRSD que se presentan a la CVP</t>
  </si>
  <si>
    <t>Imprecisión al informar y orientar al ciudadano sobre los trámites y servicios que ofrece la entidad por parte del personal que hace parte  del proceso de Servicio al Ciudadano.</t>
  </si>
  <si>
    <t>Cobros indebidos por la realización de  trámites y servicios ante la CVP por parte de contratistas o funcionarios que pertenecen a la entidad.</t>
  </si>
  <si>
    <t>El ciudadano desconoce que los trámites y servicios de la CVP son gratuitos y que no se requieren intermediarios - La información que se brinda a la ciudadanía relacionada con los trámites  no es veraz y oportuna.</t>
  </si>
  <si>
    <t>Se realizó evaluación a los controles asociados a los riesgos en terminos relacionados con documentación, soportes, responsables, frecuencia y efectividad, evidenciandose una efectividad del 75%</t>
  </si>
  <si>
    <t>Fortalecer de manera  permanente a los funcionarios del área de servicio al ciudadano, en  el uso de lenguaje sencillo e incluyente  y mecanismos para las la atención de PQRSD</t>
  </si>
  <si>
    <t>7. Urbanizaciones y Titulación</t>
  </si>
  <si>
    <t>208-TIT-Pr-05; 208-TIT-Pr-06; 208-TIT-Pr-07;208-TIT-Pr-08</t>
  </si>
  <si>
    <t>Director de Urbanizaciones y Titulación</t>
  </si>
  <si>
    <t>Dirección de Urbanizaciones y Titulación</t>
  </si>
  <si>
    <t>Demora en el tiempo de trámite por reproceso de documentos</t>
  </si>
  <si>
    <t>Emisión  tardía de las resoluciones para titular</t>
  </si>
  <si>
    <t>Errores en la revisiòn y/o registro en los avaluos, planos del lote, certificados catastrales y demàs documentos que sirven de insumo en el proceso de titulaciòn</t>
  </si>
  <si>
    <t xml:space="preserve">Incumplimientos de las metas presupuestadas - Demoras en la titulaciòn por reprocesos - Necesidad de revocatoria de actos administrativos que pueden llegar a generar costos adicionales - Perdida de credibilidad </t>
  </si>
  <si>
    <t>DIRECTOR DE URBANIZACIONES Y TITULACION</t>
  </si>
  <si>
    <t xml:space="preserve">208-TIT-Pr-02 </t>
  </si>
  <si>
    <t>Favorecimiento a un contratista de obra, interventor y/o terceros, por parte del supervisor de la CVP,  frente a las modificaciones contractuales sin aval del comité Fiduciario y  pagos (anticipos)  sin soportes legales ni aprobaciones</t>
  </si>
  <si>
    <t>Manejo inadecuado de los recursos programados para efectuarse por la Fiducia</t>
  </si>
  <si>
    <t>Inadecuado seguimiento al cumplimiento de los contratos y de los pagos a la   Interventoría a través de la Fiduciaria Fidubogotá.</t>
  </si>
  <si>
    <t>No se puede cumplir con la meta de entrega de proyectos de vivienda - Retrasos en las entregas de las viviendas</t>
  </si>
  <si>
    <t xml:space="preserve"> Cobro de Dadivas y/o favores para adelantar cualquier etapa y/o actividad del proceso de titulación</t>
  </si>
  <si>
    <t>Falta de credibilidad en los procesos de titulación por doble titulación de los predios</t>
  </si>
  <si>
    <t>Manejo político detrás del proceso de titulaciones paralelo de la CVP con la comunidad - Legitimidad del evento generado por la costumbre de su uso por parte de la comunidad</t>
  </si>
  <si>
    <t>No se puede cumplir con la meta de titulación de predios - Facilidad para que la comunidad se afecte por engaños por parte de funcionarios y/o contratistas de la entidad.  - Perdida de información histórica de los procesos adelantados por la CVP - Perdida de información histórica de los procesos adelantados por la CVP</t>
  </si>
  <si>
    <t>Manipulación de la información manifestada en: I) tráfico indebido;  o II)  guardar información valiosa para el desarrollo del proceso con el fin de favorecer a una de las partes, a cambio de una contraprestación.</t>
  </si>
  <si>
    <t>Fuga de información por falta de seguridad y control en la información digital y física</t>
  </si>
  <si>
    <t>Mal ejercicio de la profesiòn buscando un beneficio personal anteponièndolo a las metas institucionales - Aprovechamiento de terceros para obtener beneficios econòmicos y/o polìtcos</t>
  </si>
  <si>
    <t>Sanciones o procesos disciplinarios para la DUT - Sanciones o procesos disciplinarios para la Entidad y/o Servidores Públicos. - Pérdida de credibilidad y confianza de la  imagen de la Caja de Vivienda Popular por parte de la comunidad.</t>
  </si>
  <si>
    <t>Se realizó evaluación a los controles asociados a los riesgos en terminos relacionados con documentación, soportes, responsables, frecuencia y efectividad, evidenciandose una efectividad del 90%</t>
  </si>
  <si>
    <t>13. Adquisición de Bienes y Servicios</t>
  </si>
  <si>
    <t>208-DGC-Pr-16; 208-DGC-Pr-18; 208-DGC-Pr-20; 208-DGC-Pr-22; 208-DGC-Pr-24; 208-DGC-Pr-25</t>
  </si>
  <si>
    <t>Los supervisores no remiten la documentación completa relacionada con la ejecución de los contratos o convenios celebrados por la Entidad</t>
  </si>
  <si>
    <t>Beneficiar a un tercero en los procesos de selección que adelante la Entidad</t>
  </si>
  <si>
    <t>208-DGC-Pr-19 Imposición de multas</t>
  </si>
  <si>
    <t>Favorecimiento al contratista incumplido</t>
  </si>
  <si>
    <t>Soporte Tecnico</t>
  </si>
  <si>
    <t>Oficina Tecnologías de la Información y las Comunicaciones</t>
  </si>
  <si>
    <t>Indisponibilidad en las herramientas y/o equipos de cómputo</t>
  </si>
  <si>
    <t>Falla y/o falta de equipos, o indisponibilidad de los mismos, por factores internos o externos, que afecten el normal desarrollo de las labores diarias en la CVP</t>
  </si>
  <si>
    <t>Todos los procedimientos</t>
  </si>
  <si>
    <t>Reprocesos y/o desconocimiento del alcance y operatividad del proceso Gestión TIC</t>
  </si>
  <si>
    <t xml:space="preserve">Dado el cambio organizacional que modificó el Mapa de Procesos que integra el Plan Estratégico de la Caja de la Vivienda Popular, el cual dió origen al proceso de Gestión TIC con un enfoque estratégico, se pueden generar reprocesos y/o desconocimiento en la forma de operar con respecto al alcance de la nueva oficina TIC. </t>
  </si>
  <si>
    <t>Seguridad Informatica</t>
  </si>
  <si>
    <t>Fuga de información
y/o mal manejo de la misma</t>
  </si>
  <si>
    <t>Cierta información que maneja la CVP acerca de sus beneficiarios y/o grupos de interés, es de carácter confidencial, por esto la misma debe ser manejada de manera cauteloza y siempre procurando la privacidad de la misma, pues de estar expuesta podría ser usada para fines maliciosos.</t>
  </si>
  <si>
    <t>15. Gestión del Control Interno Disciplinario</t>
  </si>
  <si>
    <t>Control Interno Disciplinario</t>
  </si>
  <si>
    <t>Se realizó evaluación a los controles asociados a los riesgos en terminos relacionados con documentación, soportes, responsables, frecuencia y efectividad, evidenciandose una efectividad del 60%</t>
  </si>
  <si>
    <t xml:space="preserve">Set de datos abiertos CVP </t>
  </si>
  <si>
    <t>Set de datos abiertos publicados en el portal www.datosabiertos.gov.co</t>
  </si>
  <si>
    <t>% de cumplimiento semestral</t>
  </si>
  <si>
    <t>MONITOREO DEL ACCESO A LA INFORMACIÓN PÚBLICA</t>
  </si>
  <si>
    <t>Crear, publicar y divulgar en diferentes medios, el  aviso público de gratuidad en trámites y servicios de la CVP</t>
  </si>
  <si>
    <t xml:space="preserve">Divulgación </t>
  </si>
  <si>
    <t xml:space="preserve">Seguimiento a las solicitudes de acceso de la información </t>
  </si>
  <si>
    <t xml:space="preserve">Dirección de Gestión Corporativa y CID 
Oficina de Tecnología de la Información y las Comunicaciones
Servicio al Ciudadano
</t>
  </si>
  <si>
    <t>Informe de seguimiento</t>
  </si>
  <si>
    <t xml:space="preserve">Informe publicado </t>
  </si>
  <si>
    <t xml:space="preserve">Informe de seguimiento, con análisis y tiempos de respuesta </t>
  </si>
  <si>
    <t xml:space="preserve">Publicación del Informe </t>
  </si>
  <si>
    <t xml:space="preserve">Generar informes mensuales de solicitudes de información pública con tiempos de respuesta </t>
  </si>
  <si>
    <t xml:space="preserve">12 Informes durante la vigencia </t>
  </si>
  <si>
    <t xml:space="preserve">Generar informes PQRS de acuerdo con los criterios de Ley 1712/14 y Auditoría de Transparencia </t>
  </si>
  <si>
    <t>Oficina de Tecnología de la Información y las Comunicaciones</t>
  </si>
  <si>
    <t>Actas de reunión y entrega de  informe que de cuenta cuáles documentos y formularios , certificaciones etc., existentes en procedimientos de la CVP pueden disponerse para descarga web</t>
  </si>
  <si>
    <t>Informes</t>
  </si>
  <si>
    <t>16. Evaluación de la Gestión</t>
  </si>
  <si>
    <t>Para dar un manejo adecuado a este riesgo se plantea Prevenirlo, mediante el desarrollo de una acción consistente en:Programar y desarrollar actividadesde capacitacion  para el buen uso de sistemas de separación y  disposición de residuos generados en la entidad.   
Se espera que esta acción finalice el 31/12/2019</t>
  </si>
  <si>
    <t xml:space="preserve">Una capacitación semestral en el buen uso de sistemas de separación y  disposición de residuos generados en la entidad (2 para la vigencia 2019).  </t>
  </si>
  <si>
    <t xml:space="preserve">Oficina Asesora de Planeación
</t>
  </si>
  <si>
    <t>Presentacion de informacion alterada</t>
  </si>
  <si>
    <t>Presentación de información adulterada, que no corrresponde a la suministrada por las áreas, ante quien lo solicite (entidades externas, organismos de control y la ciudadania), para favorecer intereses particulares.</t>
  </si>
  <si>
    <t>Interes en presentar información que demuestre una buena gestion,  alterando los datos reales. - Entrega tardía de la información por parte de los gerentes de proyectos - Desorden en el suministro y consolidación de la información.</t>
  </si>
  <si>
    <t xml:space="preserve">Hallazgos de lon entes de Control a a que pueden acarrear sanciones disciplinarias, fiscales y penales - Publicación de información erronea - Pérdida de credibilidad y confianza en la información de la entidad </t>
  </si>
  <si>
    <t>Para dar un manejo adecuado a este riesgo se plantea Prevenirlo, mediante el desarrollo de una acción consistente en:
Realizar 1 SensibilIzación  con el fin de tener claridad como desarrollar correctamente las herramientas y la entrega oportuna de la Información. 
Realizar Memorando para determinar la forma correcta de suministrar la información a los Responsables de Proyectos. 
Se espera que esta acción finalice el 31/05/2019</t>
  </si>
  <si>
    <t>Sensibilizacion primer semestral sobre las herramientas de gestión, para el manejo de la información de proyectos, para tener el correcto manejo de la informacion ( una (1) para la vigencia 2019).</t>
  </si>
  <si>
    <t>Incumplimiento por publicaciones en la página web de la entidad de acuerdo a la normatividad</t>
  </si>
  <si>
    <t xml:space="preserve">No publicar en la Página Web de la entidad toda la infromación que por normativdad se debe hacer y todas las acciones y encuentros de participación ciudadana realizadas con nuestros beneficiarios son una obligación que nos permite mejorar la interacción. </t>
  </si>
  <si>
    <t>Procesos de contratación largos que no permiten contar con el personal.
Falta de información en los tiempos necesarios para la publicación</t>
  </si>
  <si>
    <t>Desinformación de las actividades, encuentros de particiapción ciudadana, contratación, edictos, etc de los entes de control, beneficiarios, etc. 
Hallazgos por parte de los entes de control internos y externos.</t>
  </si>
  <si>
    <t>Para dar un manejo adecuado a este riesgo se plantea 
Prevenirlo, mediante el desarrollo de una acción consistente en:
Realizar reuniones semanales de las publicaciones necesarias
Evidencia: Cuadro de publicaciones semanal
El responsable de ejecutar es el/la Web Master (Contrato No. XX/2019) y se espera que esta acción finalice el 31/12/2019</t>
  </si>
  <si>
    <t>Un (1) cuadro de seguimiento con cada una de las publiaciones realizados de acuerdo al área o misional</t>
  </si>
  <si>
    <t>Para dar un manejo adecuado a este riesgo se plantea Mitigarlo, mediante el desarrollo de una acción consistente en:
Formular e implementar estrategias de contenido ( lenguaje más conversacional, formulando preguntas, invitación a la acción) y divulgación  para la página web y cada red social. (Facebook, Twitter, Instagram  y Youtube,).                                                Se Realiza  dos veces al año una evaluación de la estrategia que incluya insumos de la encuesta de satisfacción con beneficiarios, a fin de  determinar la efectividad de actividades. (Informe de evaluación con los resultados y acciones de mejora).  
Formular un plan de acción de Usabilidad acorde con los lineamientos de Gobierno en Línea. 
El responsable de ejecutar es el/la Contratistas OAC y se espera que esta acción finalice el 1/12/2019</t>
  </si>
  <si>
    <t>Fortalecimiento  Alistamiento</t>
  </si>
  <si>
    <t xml:space="preserve">Nueva Contextualización del Codigo de Integridad en la entidad </t>
  </si>
  <si>
    <t xml:space="preserve">Ajuste Cartilla Código de Integridad </t>
  </si>
  <si>
    <t>Cartilla de Integridad Ajustada</t>
  </si>
  <si>
    <t xml:space="preserve">Oficina  Asesora de Comunicaciones/Subdirección Administrativa  </t>
  </si>
  <si>
    <t>Actualización del acto administrativo por medio del cual se designan a los integrantes del equipo de gestores de integridad de la CVP.</t>
  </si>
  <si>
    <t xml:space="preserve">Acto Administrativo Actualizado </t>
  </si>
  <si>
    <t>Preparar a los nuevos integrantes del equipo de gestores de integridad</t>
  </si>
  <si>
    <t>Fortalecimiento Implementación</t>
  </si>
  <si>
    <t xml:space="preserve">Definir herramienta de Fortalecimiento de  Implementación </t>
  </si>
  <si>
    <t>Seguimiento y Evaluación</t>
  </si>
  <si>
    <t xml:space="preserve">Informe de Gestión </t>
  </si>
  <si>
    <t xml:space="preserve">TRANSPARENCIA </t>
  </si>
  <si>
    <t>FORMULACIÓN - 2019</t>
  </si>
  <si>
    <t>Falta de unificación de criterios en torno a los diferentes temas consultados en las áreas misionales por cambios normativos.</t>
  </si>
  <si>
    <t xml:space="preserve">Dados los cambios normativos que se presentan con alguna regularidad se corre el riesgo de que algunos conceptos emitidos por esta Dirección pierdan vigencia generando una falta de unidad de criterios.                                                      
</t>
  </si>
  <si>
    <t>Contratación de profesionales y/o asistenciales que no cumplan con el perfil requerido para el cargo y por lo que se podría presentar errores en la ejecución de sus actividades.</t>
  </si>
  <si>
    <t>El cumplimiento del perfil requerido para cada cargo facilita que cada uno de los funcionarios desempeñen a cabalidad las actividades para las que fueron contratados. En caso contrario se podrían presentar errores que generen reprocesos o demoras en el desarrollo adecuado de las actividades y por ende el cumplimiento del objetivo del proceso.</t>
  </si>
  <si>
    <t xml:space="preserve">Operacional </t>
  </si>
  <si>
    <t xml:space="preserve">Inadecuado proceso de selección.
No tener en cuenta el perfil del cargo requerido u omitir características de mayor relevancia.
Falta de oferta del perfil que se está requiriendo para el cargo.
Premura en el proceso de contratacion, dados los tiempos definidos para el mismo.
</t>
  </si>
  <si>
    <t xml:space="preserve">Personal que incumple los requerimientos y necesidades del proceso.
Dificultades para asumir sus tareas por no contar con perfil adecuado.
Personal que requiere de mayor acompañamiento y tiempo de aprendizaje, podría retrasar el proceso. 
Contratar personal que no se adapte fácilmente a las dinámicas de la Entidad.
</t>
  </si>
  <si>
    <t xml:space="preserve">Menor </t>
  </si>
  <si>
    <t xml:space="preserve">Bajo </t>
  </si>
  <si>
    <t xml:space="preserve">Para dar un manejo adecuado a este riesgo se plantea Prevenirlo, mediante el desarrollo de una acción consistente en: 
Con la matriz de seguimiento de procesos judiciales, identificar si existe algún tipo de falencia en el perfil de cada uno de los abogados.
De detectarse la falencia se realizarán retroalimentaciones y/o acompañamientos según sea el caso. 
 El responsable de ejecutar es el/la Abogada Contratista - Dirección Jurídica y se espera que esta acción finalice el 30/12/2019
</t>
  </si>
  <si>
    <t>Para dar un manejo adecuado a este riesgo se plantea Prevenirlo, mediante el desarrollo de una acción consistente en: Hacer seguimiento de la base de datos que contiene los conceptos ya emitidos por la Dirección Jurídica, en la cual se evidencia: Temática, fecha de emisión, vigencia y área solicitante entre otros, que nos permita tener una herramienta de fácil uso y evitar la duplicidad de conceptos. El responsable de ejecutar es el/la Abogada Contratista - Dirección Jurídica y se espera que esta acción finalice el 30/12/2019</t>
  </si>
  <si>
    <t>Para dar un manejo adecuado a este riesgo se plantea Prevenirlo, mediante el desarrollo de una acción consistente en: Seguimiento realizado a través matriz en la cual se pueda evidenciar los Procesos Judiciales que se encuentren activos, por apoderado , y que reflejen la gestión que han tenido dichos procesos. La información contenida hace referencia a: Nombre del Abogado, N° de Proceso a Cargo, Juzgado donde se encuentra radicado, estado del Proceso, entre otros. Esta herramienta facilita la consulta actualizada de los Procesos y evidenciar sus actuaciones procesales. Con la matriz se puede evidenciar los Procesos Judiciales que se encuentren activos, por apoderado , y que reflejen la gestión que han tenido dichos procesos.  El responsable de ejecutar es el/la Técnico Contratista Dirección Jurídica y se espera que esta acción finalice el 30/12/2019</t>
  </si>
  <si>
    <t xml:space="preserve">Minimización de reprocesos o demoras en la ejecución de las actividades del proceso. </t>
  </si>
  <si>
    <t xml:space="preserve"> Base de datos diseñada y estructurada que contiene los conceptos emitidos a fin de crear unidad de criterio en los conceptos que se emitan. </t>
  </si>
  <si>
    <t>Con la matriz se puede evidenciar los Procesos Judiciales que se encuentren activos, por apoderado , y que reflejen la gestión que han tenido dichos procesos.</t>
  </si>
  <si>
    <t>Abogada Contratista - Dirección Jurídica</t>
  </si>
  <si>
    <t xml:space="preserve">Promover mínimo dos (2) jornadas de socialización del proceso de asistencia técnica, entrega de licencias de construcción y/o actos de reconocimiento aprobados por curadurías urbanas y sensibilización para el proceso de ejecución de obra </t>
  </si>
  <si>
    <t>Director(a) Mejoramiento de Vivienda</t>
  </si>
  <si>
    <t>208-PLA-FT-54  REGISTRO DE REUNIÓN</t>
  </si>
  <si>
    <t>Evaluar  las jornadas de socialización del proceso de asistencia técnica, entrega de licencias de construcción y/o actos de reconocimiento o eventos de participación ciudadana a través de los(as) ciudadanos(as).</t>
  </si>
  <si>
    <t>Informe de Encuentro con la ciudadanía
Evaluación de la Rendición de Cuentas (208-PLA-Ft- 58) 
Ciudadanos sensibilizados sobre los compromisos adquiridos a partir de la obtención de la licencia de construcción y/o acto de reconocimiento para la correcta ejecución de las obras correspondientes; licencias de construcción y/o actos de reconocimiento entregadas a beneficiarios</t>
  </si>
  <si>
    <t>Publicación en la Página de la entidad del Informe de Encuentro con la ciudadanía 
208-MV-Ft-92 FORMATO DE ASISTENCIA REUNIONES CON COMUNIDAD
208-PLA-Ft-58 EVALUACIÓN ENCUENTRO CON LA CIUDADANÍA - RENDICIÓN DE CUENTAS</t>
  </si>
  <si>
    <t>Realizar  mínimo dos (2)  reuniones de socialización de la información de la DMV con los líderes sociales de cada uno de las Intervenciones Integrales de Mejoramiento (IIM), priorizadas por la Secretaria Distrital del Habitad (SDHT). Para lo cual se han priorizado para la vigencia 2019 por parte de la SDHT dos IIM, Jalisco y Cable en la localidad de Ciudad Bolívar.</t>
  </si>
  <si>
    <t>Ciudadanos sensibilizados sobre las actividades a desarrollar en cada uno de los barrios priorizados por la SDHT.</t>
  </si>
  <si>
    <t>Realizar  mínimo cuatro (4) jornadas de recolección de documentos de beneficiarios aspirantes al Subsidio de Mejoramiento de Vivienda en la modalidad de habitabilidad en las Intervenciones Integrales de Mejoramiento, priorizadas por la SDHT.</t>
  </si>
  <si>
    <t>Informe de Encuentros con la ciudadanía
208-MV-Ft-92 FORMATO DE ASISTENCIA REUNIONES CON COMUNIDAD</t>
  </si>
  <si>
    <t xml:space="preserve">Revisar la Caracterización de  ciudadanos y grupos de interés,  identificando necesidades de información para la vigencia 2019
</t>
  </si>
  <si>
    <t>Caracterización de ciudadanos y grupos de interés</t>
  </si>
  <si>
    <t xml:space="preserve">Caracterización de usuarios publciada en la carpeta de Calidad </t>
  </si>
  <si>
    <t>Revisión del Procedimiento 208-PLA-Pr-19 - RENDICIÓN DE CUENTAS,
PARTICIPACIÓN CIUDADANA Y CONTROL
SOCIAL</t>
  </si>
  <si>
    <t>Jefe Oficina Asesora de Planeación</t>
  </si>
  <si>
    <t xml:space="preserve">Socialización del Procedimiento 
Publicación carpeta de Calidad </t>
  </si>
  <si>
    <t xml:space="preserve">Realizar el Diagnóstico de Rendición de Cuentas, con base en el ejercicio realzaido durante la vigencia 2019. 
(Capacidad operativa y disponibilidad de recursos en la vigencia 2019, para realizar las actividades de Rendición de Cuentas) </t>
  </si>
  <si>
    <t xml:space="preserve">Documento - Diagnóstico Rendición de Cuentas </t>
  </si>
  <si>
    <t xml:space="preserve">Documento socializado y publicado en la carpeta de Calidad </t>
  </si>
  <si>
    <t>ESTRATEGIA DE RENDICIÓN DE CUENTAS</t>
  </si>
  <si>
    <t>Informe de Gestión Vigencias 2018</t>
  </si>
  <si>
    <t>Publicación y Divulgación del Informe de Gestión Vigencias 2018</t>
  </si>
  <si>
    <t>ANÁLISIS DEL ESTADO DEL PROCESO DE RENDICIÓN DE CUENTAS</t>
  </si>
  <si>
    <t xml:space="preserve">Documento </t>
  </si>
  <si>
    <t xml:space="preserve">Informe de los  resultados de todas las acciones de la Rendición de Cuentas: 
Documento memoria, publicados y divulgados para conocimiento de la ciudadanía. </t>
  </si>
  <si>
    <t xml:space="preserve">Seguimiento a las Acciones de mejora ejecutadas  </t>
  </si>
  <si>
    <t>% de avance de las acciones sobre hallazgos y/o oportunidades de mejora</t>
  </si>
  <si>
    <t>Publicar un banner permanente en la página web para la promoción y consulta ciudadana  del PAAC 2019</t>
  </si>
  <si>
    <t>Matriz de Riesgos -  Plan Anticorrupción</t>
  </si>
  <si>
    <t>Las malas prácticas de archivo son lasque se producen ante la ausencia de implementación de los instrumentos archivísticos  y de los lineamientos dados por el proceso de Gestión Documental o por instrumentos desactualizados</t>
  </si>
  <si>
    <t>Para dar un manejo adecuado a este riesgo se plantea Prevenirlo, mediante el desarrollo de una acción consistente en: Establecer un cronograma de  visitas de seguimiento por parte del proceso de Gestión Documental a los archivos de gestión de las dependencias para acompañar y verificar el proceso de aplicación de instrumentos archivísticos en especial el de las Tablas de Retención Documental. El responsable de ejecutar es el/la Subdirector Administrativo
Profesionales contratistas</t>
  </si>
  <si>
    <t xml:space="preserve">Subdirector Administrativo
Responsable Subsistema Interno de Gestión Documental y Archivo SIGA / Proceso Gestión Documental  </t>
  </si>
  <si>
    <t>Reactividad al cambio en la aplicación de procesos, lineamientos y actividades propias de la Gestión Documental.</t>
  </si>
  <si>
    <t xml:space="preserve">Teniendo en cuenta que el proceso de Gestión Documental está regido por el Subsistema Interno de Gestión de Archivos (SIGA) y en atención a que el mismo sigue las instrucciones establecidas en la materia dadas tanto por el Archivo General de la Nación, como por el Archivo de Bogotá, se hace necesario ajustar la operatividad de la entidad a dichas instrucciones lo que genera cambios significativos en las actividades diarias de archivo y gestión documental y la consecuente reactividad del personal responsable de los archivos de gestión. </t>
  </si>
  <si>
    <t>Desconocimiento de los lineamientos para la correcta gestión documental por parte de los colaboradores (funcionarios y contratistas de la Entidad), resistencia a la aplicación de directrices, lineamientos y procedimientos nuevos, así como del reglamento interno de gestión documental y archivos - Falta de reconocimiento del impacto del Proceso de la Gestión Documental en las labores diarias de la Entidad.</t>
  </si>
  <si>
    <t>Retrasos en la implementación de los lineamientos de Gestión Documental en la conservación de la información relacionada con los procesos transversales y misionales de la entidad debido a la reactividad de los cambios implementados.</t>
  </si>
  <si>
    <t xml:space="preserve">Posible </t>
  </si>
  <si>
    <t>Implementación del Programa de Gestión Documental</t>
  </si>
  <si>
    <t>Implementación del cronograma del PGD aprobado</t>
  </si>
  <si>
    <t xml:space="preserve">Documentos generados </t>
  </si>
  <si>
    <t>% de avance del cronograma</t>
  </si>
  <si>
    <t>Informe estadístico de atención de solicitudes, consultas y préstamos internos y externos del archivo Central como garantía de acceso a la información</t>
  </si>
  <si>
    <t xml:space="preserve">Informe Anual </t>
  </si>
  <si>
    <t>Informe Anual</t>
  </si>
  <si>
    <t>1  (una) Resolución vigencia 2019</t>
  </si>
  <si>
    <t>Pérdida o fuga de información asociada con malas prácticas de archivo, para favorecer intereses particulares .</t>
  </si>
  <si>
    <t xml:space="preserve">Corrupción </t>
  </si>
  <si>
    <t>Archivos desorganizados por falta de actualización/aplicación de instrumentos archivísticos regulados por normas vigentes.
- Intereses Particulares para desaperecer o sustraer docuemntos específicos. 
 - Desconocimiento de lineamientos dados por el proceso de Gestión Documental para las buenas prácticas de archivo.</t>
  </si>
  <si>
    <t xml:space="preserve">Pérdida de documentación que impida la toma de decisiones o el cumplimiento de la misión de la Entidad. - Archivos desorganizados y que no son organizados de conformidad con las tablas de retención documental convalidadas y actualizadas.
</t>
  </si>
  <si>
    <t>Jefe Oficina TIC</t>
  </si>
  <si>
    <t>Oficina TIC</t>
  </si>
  <si>
    <t>Deterioro o mal manejo de los equipos tecnológicos,  que genera indisponiilidad total o parcial de los mismos
Fallas en los sistemas eléctricos y/o red de datos de la entidad
Desconocimiento de los usuarios de la entidad frente al buen uso de equipos o herramientas tecnológicas instaladas en la entidad
Falla que genere necesidad de reposición del equipo y/o herramienta tecnológica, por requerir repuesto de dificil rotación en el mercado para su reparación</t>
  </si>
  <si>
    <t>Pérdida de productividad o respuestas tardias a las necesidades de los grupos de interes
reprocesos o ejecución  de procesos manuales o alternos
Daños, en algunos casos irreparables, de las herramientas tecnológicas.
Necesidad de recursos económicos adicionales para solventar este tipo de eventos.</t>
  </si>
  <si>
    <t>Bajjo</t>
  </si>
  <si>
    <t>Para dar un manejo adecuado a este riesgo se plantea Prevenirlo, mediante el desarrollo de una acción consistente en:- Realizar charlas pedagógicas bimensuales con las 10 personas que mas registros de soporte tecnico tengan del item error de usuario con el fin de culturizarlos y disminuir la cantidad de incidentes reportados de este tipo.
- Construir los indicadores de los casos de soporte resportados asi como las mtericas de los mismos con el fin de medirlos y poderlos controlar.
- Programar y desarrollar las sesiones de mantenimieno a los equipos tecnológicos de la entidad, a través de la celebración y ejecución de contratos de prestación de servicios para este fin. El responsable de ejecutar es el/la Profesional Universitario Oficina TIC y se espera que esta acción finalice el 31/12/2019</t>
  </si>
  <si>
    <t>Disminución en indisponibilidad o incidentes reportados a travez de la herramienta spiceworks que afecten el normal funcionamiento de los equipos de cómputo mediante:
charlas bimensuales con los 10 usuarios que mayor cantidad de reportes tengan del item error de usuario.
Construir indicadores de control de los incidentes reportados con el fin de medirlos y gestionarlos.
Ejecutar al menos un mantenimiento preventivo y/o correctivo, según se requiera, para toda la plataforma tecnológica de la entidad (computadores, impresoras, escaner, plotter, video beam, servidores, carteleras digitales, planta telefónica y aires acondicionados, UPS, centros de cableado)</t>
  </si>
  <si>
    <t>Camilo Augusto Ramos</t>
  </si>
  <si>
    <t>Procedimientos desactualizados y/o no documentados</t>
  </si>
  <si>
    <t>Falta de claridad en la forma en que se deben ejecutar las funciones de la Oficina TIC
Falta de registro y/o seguimiento de los productos y servicios generados por la Oficina TIC a través de su proceso.
Reprocesos al interior de la Oficina TIC y en otras dependencias</t>
  </si>
  <si>
    <t>Para dar un manejo adecuado a este riesgo se plantea Prevenirlo, mediante el desarrollo de una acción consistente en:Documentar 3 procedimientos con sus respectivos formatos y demás documentación requerida, de conformidad con el alcance del proceso Gestión Tecnologías de la Información y las Comunicaciones y buscando la mejora continua El responsable de ejecutar es el/la Profesional Universitario Oficina TIC y se espera que esta acción finalice el 31/12/2019</t>
  </si>
  <si>
    <t>3 procedimientos documentados, con sus respectivos formatos actualizados y divulgados en la organización, acordes a la nueva forma de operar de la Caja de la vivienda popular y la oficina TIC</t>
  </si>
  <si>
    <t>-Sustracción parcial o total de información para beneficio propio y/o de terceros, por personal interno o intrución de un externo a la entidad y/o a la red de la CVP.
-Acceso no autorizado a los equipos y/o redes de computo.
- Robo y/o manipulación de información sensible</t>
  </si>
  <si>
    <t>* Falta de credibilidad en la información generada por la entidad.
* Posibles procesos judiciales en contra de la entidad
* Investigaciones disciplinarias
* Uso de información sensible con fines maliciosos</t>
  </si>
  <si>
    <t>Catastrófico</t>
  </si>
  <si>
    <t>Para dar un manejo adecuado a este riesgo se plantea Mitigarlo, mediante el desarrollo de una acción consistente en:Realizar charlas pedagógicas cuatrimestrales que apoyen la sensibilización de los funcionarios y/o contratistas de la entidad con respecto al cuidado y buen manejo de la información.
Generar comunicaciones mensuales al interior de la entidad, con el fin de propender por la seguridad de la información. El responsable de ejecutar es el/la Profesional de la Oficina TIC y se espera que esta acción finalice el 31/12/2019</t>
  </si>
  <si>
    <t>Registro de asistencia de las tres charlas para la vigencia 2019 que realice la Oficina TIC de sensibilización respecto a la importancia de la seguridad de la información en la Entidad y el buen manejo de la misma.</t>
  </si>
  <si>
    <t xml:space="preserve">Mantejer disponible la infraestructura tecnológica para que la oficina de comunicaciones pueda administrar los contenidos y hacerlos adecuados de acuerdos a las necesidades y alcances identificados para la implementación de la Ley 1712 /14 </t>
  </si>
  <si>
    <t>Infraestructura Tecnológica Disponible</t>
  </si>
  <si>
    <t>Pagina Web e Intranet Disponibles</t>
  </si>
  <si>
    <t>Disponibilidad</t>
  </si>
  <si>
    <t>Actualizar y publicar los Datos Abiertos de la Entidad para la vigencia 2019, en el marco de la Política de Gobierno Digital, con el insumo suministrado por las diferentes Dependencias de la Entidad</t>
  </si>
  <si>
    <t>Set de datos abiertos publicados en los portales establecidos para tal fin</t>
  </si>
  <si>
    <t>Publicación del set de datos abiertos de vigencia 2019</t>
  </si>
  <si>
    <t>Gestionar la consolidación de la información por parte de las diferentes dependencias de la entidad, que permitan actualizar la información correspondiente a la Matriz de Activos de información y el Registro de Información Clasificada y Reservada, en el marco de la Política de Gobierno Digital</t>
  </si>
  <si>
    <t>Matriz de Activos de Información Actualizada</t>
  </si>
  <si>
    <t>Actualización de la Matriz de Activos de Información para la vigencia 2019</t>
  </si>
  <si>
    <t>Apoyar y evaluar la viabilidad para la virtualización de trámites y OPAS, que sean racionalizados por los dueños del proceso, de tal manera que se propenda por el cumplimiento de los lienamientos de la Política de Gobierno Digital</t>
  </si>
  <si>
    <t>Documento de Evaluación y Viabilidad para la virtualización del trámite y/u OPA, previamente racionalizado</t>
  </si>
  <si>
    <t>Documento de Evaluación y Viabilidad generados, con respecto a las solicitudes recibidas para virtualización de trámites y/u OPAs racionalizados</t>
  </si>
  <si>
    <t xml:space="preserve">Para dar un manejo adecuado a este riesgo se plantea Mitigarlo, mediante el desarrollo de una acción consistente en:
1. Realizar la priorización con la Secretaría Distrital del Hábitat en los primeros dos meses de cada vigencia de acuerdo con el cronograma proyectado. 
2. Proyectar los estudios previos a la contratación en el primer cuatrimestre de la vigencia para publicar la contratación de los recursos de infraestructura.
</t>
  </si>
  <si>
    <t xml:space="preserve">Dos (2) Comunicados con SDHT de priorización para la vigencia 2019
Estudios de Previabilidad (Según la demanda).
</t>
  </si>
  <si>
    <t>Director (a) Técnico (a) de Mejoramiento de Barrios</t>
  </si>
  <si>
    <t>Para dar un manejo adecuado a este riesgo se plantea Prevenirlo, mediante el desarrollo de una acción consistente en:Implementación de planes de contingencia por parte de los contratistas de consultoría, obra e interventoría debidamente controlados por la Supervisión de la Dirección de Mejoramiento de Barrios
 El responsable de ejecutar es el/la Director (a) Técnico (a) de Mejoramiento de Barrios y se espera que esta acción finalice el 31/12/2019</t>
  </si>
  <si>
    <t>No. De planes de contigencia implementados (según la demanda)
No. De Cronogramas ajustados e implemetados (según la demanda)</t>
  </si>
  <si>
    <t>Para dar un manejo adecuado a este riesgo se plantea Mitigarlo, mediante la mejora continua del  " Seguimiento y control a la ejecución de productos y servicios suministrados externamente". específicamente para la verificación de cada una de las etapas del proceso técnico y contractual con su respectiva evidencia; adicionalmente, se identificaran los resultados obtenidos en los controles asociados y en las acciones de  mejora desarrolladas en la supervisión de contratos. El responsable de ejecutar es el/la Director (a) Técnico (a) de Mejoramiento de Barrios y se espera que esta acción finalice el 31/07/2019</t>
  </si>
  <si>
    <t xml:space="preserve"> Procedimiento "Supervisión de Contratos - Seguimiento y control a la ejecución de productos y servicios suministrados externamente -", implemetando, controlado y mejorado.  </t>
  </si>
  <si>
    <t>No. De actualizaciones realizadas en la mejora continua del procedimiento "Supervisión de Contratos - Seguimiento y control a la ejecución de productos y servicios suministrados externamente -",</t>
  </si>
  <si>
    <t>Para dar un manejo adecuado a este riesgo se plantea Prevenirlo, mediante el desarrollo de una acción consistente en:Realizar la verificación de la validez de las justificaciones, necesidades y requerimientos de modificaciones contractuales por un equipo interdisciplinario El responsable de ejecutar es el/la Director Técnico de Mejoramiento de Barrios y se espera que esta acción finalice el 31/12/2019  (según la demanda)</t>
  </si>
  <si>
    <t>No. Actas y registros de verificación justificaciones, necesidades y requerimientos de modificaciones contractuales (según la demanda)</t>
  </si>
  <si>
    <t>Para dar un manejo adecuado a este riesgo se plantea Prevenirlo, mediante el desarrollo de una acción consistente en:Incluir en el Procedimiento de Cesión a Titulo Gratuito una revisión final de los datos de las Resoluciones, previo a su numeración . El responsable de ejecutar es el/la DIRECTOR DE URBANIZACIONES Y TITULACION y se espera que esta acción finalice el 31/12/2019</t>
  </si>
  <si>
    <t>Para dar un manejo adecuado a este riesgo se plantea Prevenirlo, mediante el desarrollo de una acción consistente en: efectuar una revisión  a  las acciones aprobadas sobre  las modificaciones contractuales por parte del Comité Directivo, Operativo y Financiero del fideicomiso y su mecanismo de soporte  El responsable de ejecutar es el/la DIRECTOR DE URBANIZACIONES Y TITULACION y se espera que esta acción finalice el 31/12/2019</t>
  </si>
  <si>
    <t>Para dar un manejo adecuado a este riesgo se plantea Prevenirlo, mediante el desarrollo de una acción consistente en revisión del  Procedimiento de Cesión a Titulo Gratuito y Transferencia de dominio por venta   una revisión final de los datos de las Resoluciones, previo a su numeración . El responsable de ejecutar es el/la DIRECTOR DE URBANIZACIONES Y TITULACION y se espera que esta acción finalice el 31/12/2019</t>
  </si>
  <si>
    <t>Para dar un manejo adecuado a este riesgo se plantea Prevenirlo, mediante el desarrollo de una acción consistente en revisión permanente al  Plan de Mejoramiento de la Contraloría  . El responsable de ejecutar es el/la DIRECTOR DE URBANIZACIONES Y TITULACION y se espera que esta acción finalice el 31/12/2019</t>
  </si>
  <si>
    <t>Deficiencias en el seguimiento al cumplimiento del Plan Anual de Adquisiciones</t>
  </si>
  <si>
    <t>No se cuentan con las herramientas de gestión para realizar el seguimiento de forma metodológica y con la periodicidad requerida</t>
  </si>
  <si>
    <t xml:space="preserve">Falta de seguimiento al Plan Anual de Adquisiciones </t>
  </si>
  <si>
    <t xml:space="preserve">Baja ejecución presupuestal de la vigencia, reservas y pasivos exigibles </t>
  </si>
  <si>
    <t xml:space="preserve">Mayor </t>
  </si>
  <si>
    <t xml:space="preserve">Para dar un manejo adecuado a este riesgo se plantea Prevenirlo, mediante el desarrollo de una acción consistente en:Establecer un funcionario o contratista responsable de realizar seguimiento a las actividades del Plan Anual de Adquisiciones de las actividades bajo la responsabildiad de la Subdirección Administrativa y establecer responsabilidades por cada uno de los procesos de contratación a cargo de la Subdirección Administrativa.
Construir, implementar y hacer seguimiento a la matriz de contratación vigente de la Subdirección Administrativa. </t>
  </si>
  <si>
    <t xml:space="preserve">
Cantidad de procesos presupuestados en el PAA / cantidad de procesos ejecutados PAA</t>
  </si>
  <si>
    <t>Alteraciones de orden púlbico que afecten las las instalaciones y personal de la Caja de la Vivienda Popular. -</t>
  </si>
  <si>
    <t xml:space="preserve">Funcionarios y personal que prestan sus servicios en la Entidad con percepción de inseguridad en las instalaciones. 
 - Siniestros, pérdidas y robos al interior de la entidad. </t>
  </si>
  <si>
    <t xml:space="preserve">Para dar un manejo adecuado a este riesgo se plantea Mitigarlo, mediante el desarrollo de una acción consistente en:el seguimiento al  protocolo de seguridad de la Caja de la Vivienda Popular </t>
  </si>
  <si>
    <t xml:space="preserve">Seguimiento al protocolo  de seguridad de la Caja de la Vivienda Popular. </t>
  </si>
  <si>
    <t xml:space="preserve">
Cantidad de incidentes de seguridad reportados / cantidad de incidentes de seguridad gestionados.</t>
  </si>
  <si>
    <t>Actualizacion deficiente de los servidores publicos</t>
  </si>
  <si>
    <t>Hace referencia a una inadecuada formación de los servidores públicos   e incluye el incumplimiento del Plan de Capacitación</t>
  </si>
  <si>
    <t>Falta  de presentación  un diagnóstico  al respecto
Debilidad en la Socialización y divulgación del programa de capacitacion  y seguimiento  la capacitación de los funcionarios</t>
  </si>
  <si>
    <t>1. Deficiencias de los procesos
2. Baja calidad de los productos y/o servicios
3. Incumplimiento de objetivos institucionales. 
4. Incumplimiento a la normatividad legal vigente.</t>
  </si>
  <si>
    <t xml:space="preserve">Alta </t>
  </si>
  <si>
    <t xml:space="preserve">Para dar un manejo adecuado a este riesgo se plantea Prevenirlo, mediante el desarrollo de una acción consistente en elaborar un plan de capacitación  de la  vigencial  acorde a las necesidades formuladas por las áreas de la entidad que incluya la actividad de seguimiento al plan de capacitación y realizar seguimiento al cumplimiento de las actividades programadas en la vigencia 
</t>
  </si>
  <si>
    <t xml:space="preserve">Un (1) plan de capacitación  con actividad incluida de seguimiento 
</t>
  </si>
  <si>
    <t xml:space="preserve">Profesional de Talento Humano y el Subdirector Administrativo </t>
  </si>
  <si>
    <t xml:space="preserve">Un (1) plan de capacitación  con actividad incluida de seguimiento </t>
  </si>
  <si>
    <t>Para dar un manejo adecuado a este riesgo se plantea Mitigarlo, mediante el desarrollo de una acción consistente en:
Elaborar para cada caso el formato No. 2008SADM-Ft22 Cumplimiento requisitos mìnimos experiencia del cargo, suscrito por el Subdirector Administrativo y el Profesional de Talento Humano
Los antecedentes Disciplinarios, Fiscales y Penales se solicitan directamente en las pàginas de los organismos correspondientes: PolIcìa, Procuradurìa, Personerìa Distrital y Contralorìa General para establecer si los candidatos para los empleos cuentan cun algùn tipo de antecedente y no proceder a nombrarlos, de acuerdo con lo establecido en la Ley 648 de 2017, art. 2,2,5,1,5.</t>
  </si>
  <si>
    <t>Formato No. 2008SADM-Ft22 Cumplimiento requisitos mìnimos experiencia del cargo dilegenciado.
Certificaciones de antecedentes generadas directamente por los organismos de control</t>
  </si>
  <si>
    <t xml:space="preserve">Profesional Universitario de Talento Humano y Subdirector Administrativo </t>
  </si>
  <si>
    <t>No. De formatos diligenciados /Total de funcionarios posesionados</t>
  </si>
  <si>
    <t>Para dar un manejo adecuado a este riesgo se plantea Prevenirlo, mediante el desarrollo de una acción consistente en:Incluir. Establecer un control digital de las certificaciones expedidas por la Subdirección Adminisitrativa.
Solicitud del establecimiento del número consecutivo de certificación en el Sistema Integrado de Gestión en la totalidad de expediciones por parte de la subdirección Administrativa. El responsable de ejecutar es el Subdirector Adminsitrativo y el Profesional universitario.</t>
  </si>
  <si>
    <t>Libro de certificaciones laborales y de bono pensional con el consecutivo correspondiente para cada año</t>
  </si>
  <si>
    <t xml:space="preserve">Profesional Universitario y Subdirector Administrativo </t>
  </si>
  <si>
    <t>No. De certificaciones expedidas / Total de certificaciones solicitadas</t>
  </si>
  <si>
    <t>No. De sensibilizaciones realizadas / No. De sensibilizaciones programadas</t>
  </si>
  <si>
    <t xml:space="preserve">14. Gestión Tecnología de la Información y Comunicaciones </t>
  </si>
  <si>
    <t>Director Técnico de Reasentamientos o quién este delegue</t>
  </si>
  <si>
    <t xml:space="preserve">Revisar durante los diez (10) primeros días hábiles del mes, la totalidad de los expedientes con pagos VUR y ADQUISICIÓN DE PREDIOS del mes inmediatamente anterior, con el fin de constatar que en la carpeta repose copia del Acto Administrativo y del RP, debidamente foliados.
La fuente de información de los identificadores de los expedientes, será la base de RP con la que se consolida la información del FUSS.
</t>
  </si>
  <si>
    <t>Desarrollar dos (2) jornadas de sensibilización a los servidores públicos de la Dirección de Reasentamientos, frente a los actos de corrupción.</t>
  </si>
  <si>
    <t>Eventualmente las areas o dependencias responsables de dar respuesta a las PQRSD, las generan por fuera de los tiempos determinados por la Ley 1755 de 2015.</t>
  </si>
  <si>
    <t>Inadecuada operación del aplicativo SDQS por parte del responsable en cada dependencia
Desacierto en la asignación de PQRS a las dependencias
Fallas en los sistemas de información</t>
  </si>
  <si>
    <t>Acciones disciplinarias 
Observaciones de los entes de control 
Información incompleta o inexacta en el Sistema Distrital de Quejas y Soluciones y en el CORDIS.</t>
  </si>
  <si>
    <t>Para dar un manejo adecuado a este riesgo se plantea Prevenirlo, mediante el desarrollo de las siguientes acciones consistente en:
1. Solicitud de la realización de las acciones administrativas pertinentes para el cierre efectivo de las peticiones en los sistemas de información CORDIS y SDQS. 
2. Envío del reporte de Alarmas Tempranas al responsable de cada dependencia que carga la información de la PQRSD en la plataforma SDQS.
3. Controlar la gestión de las PQRSD registradas en el SDQS identificando: respuestas a PQRSD vencidas, validando las posibles causas que generan estas anomalías y acordando el cierre definitivo de las mismas en las mesas de trabajo establecidas.</t>
  </si>
  <si>
    <t xml:space="preserve">Entregar información errada por parte del personal que hace parte del proceso de Servicio al Ciudadano sobre los trámites y servicios ofrecidos por la entidad que originen un mal direccionamiento al ciudadano o usuario. </t>
  </si>
  <si>
    <t>Conocimientos desactualizados o insuficientes sobre los trámites y servicios por parte del personal del proceso de Servicio al Ciudadano.
Bajo compromiso en la atención a los ciudadanos.
Información básica de los programas misionales incompleta, no disponible, demasiado extensa o poco clara.</t>
  </si>
  <si>
    <t>Ciudadanos confundidos
Pérdida de credibilidad y confianza de la ciudadanía en la Entidad
Reprocesos por información incompleta o inexacta
Pérdida de tiempo del ciudadano
Falta de claridad al suministrar la información</t>
  </si>
  <si>
    <t>Para dar un manejo adecuado a este riesgo se plantea Prevenirlo, mediante el desarrollo de las siguientes acciones consistente en:
Sensibilizar y actualizar al personal de Servicio al Ciudadano sobre los siguientes temas:
1. Información frente a la prevención de los actos de corrupción.
2. Cambios recientes de los trámites y servicios de los procesos misionales.
3. Fortalecimiento de habilidades en el uso de las TIC.
4. Manejo del aplicativo SDQS.
5. Uso de lenguaje claro e inclusivo</t>
  </si>
  <si>
    <t>Cuatro (4) actas de igual numero de sesiones de sensibilización y actualización al personal de servicio al ciudadano.</t>
  </si>
  <si>
    <t xml:space="preserve">Realizar cobros indebidos para realizar trámites o acceder a un servicio ante la Caja de la Vivienda Popular por parte de funcionarios o contratistas a los ciudadanos o usuarios de la entidad. </t>
  </si>
  <si>
    <t>Acciones judiciales en contra de la entidad
Afectación de la imagen institucional
Pérdida de confianza y credibilidad frente a la entidad</t>
  </si>
  <si>
    <t>Para dar un manejo adecuado a este riesgo se plantea Prevenirlo, mediante el desarrollo de las siguientes acciones consistente en:
1. Sensibilizar a los funcionarios y contratistas de la entidad sobre la prohibición de realizar cobros no autorizados por la realización de trámites y servicios que presta la CVP. 
2. Informar a la ciudadanía sobre la gratuidad de los trámites y servicios de la CVP, que permita generar el conocimiento y la comprensión de lo innecesario de los intermediarios.</t>
  </si>
  <si>
    <t>Diseñar, elaborar y difundir una pieza comunicativa que contenga la información de los servicios que prestan las misionales de la entidad, así como la gratuidad de los mismos; que permita informar y sensibilizar a los servidores públicos y a la ciudadanía.</t>
  </si>
  <si>
    <t>Violación de la reserva legal</t>
  </si>
  <si>
    <t xml:space="preserve">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
</t>
  </si>
  <si>
    <t xml:space="preserve">La poca seguridad de la oficina de Control Interno Disciplinario de la Entidad dificulta la reserva legar del proceso.
Desconocimiento del personal de lo oficina de Control Interno Disciplinario, que recibe y asigna las quejas disciplinarias, sobre lo consagrado en el artículo 95 de la Ley 734 de 2002.
Divulgación o utilización indebida de la información que reposa en los procesos disciplinarios </t>
  </si>
  <si>
    <t>Para dar un manejo adecuado a este riesgo se plantea Prevenirlo, mediante el desarrollo de una acción consistente en: 
Realizar una (1) sesion semestral de divulgación y socialización sobre la apliación del  artículo 95 de la Ley 734 de 2002; dirigida a los funcionarios y contratistas de la Oficina de Control Interno Disciplinario (CID).</t>
  </si>
  <si>
    <t>Dos (2) reuniones de trabajo (con su respectiva acta) en donde se haya divulgado y socializado a los funcionarios y contratistas de la oficina de CID, sobre las pautas para mantener la Reserva Legal de las actuaciones disciplinarias.</t>
  </si>
  <si>
    <t>Prescripción o  caducidad de la acción disciplinaria.</t>
  </si>
  <si>
    <t>Interferir en el impulso procesal, desconociendo los términos establecidos en cada etapa de las actuaciones disciplinarios; generando una  dilación en las actuaciones procesales.</t>
  </si>
  <si>
    <t xml:space="preserve">
Beneficiar a los sujetos procesales dentro de las actuaciones disciplinarias contrariando lo señalado en la ley.
</t>
  </si>
  <si>
    <t>Acciones judiciales en contra de la CVP - Perdida del objetivo de la accion disciplinaria - Acciones disciplinarias por parte de los entes de control (Procuraduria y Personeria y fiscalia) 
Prescripción de la acción disciplinaria. - Sanciones disciplinarias o penales por algún tipo de omisión. - Acciones legales por el acaecimiento de estas sanciones procesales.</t>
  </si>
  <si>
    <t>Para dar un manejo adecuado a este riesgo se plantea Prevenirlo, mediante el desarrollo de una acción consistente en:  
Verificar el numero de procesos disciplinarios en curso y estado actual en el cual se encuentran.</t>
  </si>
  <si>
    <t>Doce (12) reuniones de trabajo con los operadores disciplinarios con el fin de verificar el estado de los procesos y su etapa actual.</t>
  </si>
  <si>
    <t xml:space="preserve">Avanzar en el cumplimiento de Datos Abiertos en el marco de la Estrategia de Gobierno en Línea </t>
  </si>
  <si>
    <t>Realizar  tres (3) Acuerdos de Sostenibilidad</t>
  </si>
  <si>
    <t xml:space="preserve">Evaluar veinte (3) escenarios o eventos de participación ciudadana </t>
  </si>
  <si>
    <t xml:space="preserve">Informe de identificación trámites </t>
  </si>
  <si>
    <t xml:space="preserve">Numero y % de Formularios, documentos, certificaciones,  para descarga identificados y con plan de acción de Política de Gobierno Digital </t>
  </si>
  <si>
    <t>Para dar un manejo adecuado a este riesgo se plantea Mitigarlo, mediante el desarrollo de una acción consistente en: Establecer en la documentación que se entrega a los beneficiarios la claridad sobre el no cobro del acompañamiento, a funcionarios, contratistas o intermediarios. El responsable de ejecutar es el/la Coordinador Equipos y se espera que esta acción finalice el 31/12/2019</t>
  </si>
  <si>
    <t>Dos (2) Comunicados con SDHT de priorización para la vigencia 2019.
Estudios de Previabilidad (Según la demanda).</t>
  </si>
  <si>
    <t>Para dar un manejo adecuado a este riesgo se plantea Prevenirlo, mediante el desarrollo de una acción consistente en:Establecer un funcionario o contratista responsable de realizar seguimiento a las actividades del Plan Anual de Adquisiciones de las actividades bajo la responsabildiad de la Subdirección Administrativa y establecer responsabilidades por cada uno de los procesos de contratación a cargo de la Subdirección Administrativa.
Construir, implementar y hacer seguimiento a la matriz de contratación vigente de la Subdirección Administrativa. El responsable de ejecutar es el/la Subdirector Adminsitrativo ( e ), y se espera que esta acción finalice el 31/12/2019</t>
  </si>
  <si>
    <t>Para dar un manejo adecuado a este riesgo se plantea Prevenirlo, mediante el desarrollo de una acción consistente en: realizar 3 jornadas de sensibilización acerca de temas en Gestión Documental y conservación  que aborde la totalidad de dependencias. 
Adicional a lo anterior se tendrá participación en el plan de capacitación de la vigencia, para incluir temas relacionados con la gestión documental.
El responsable de ejecutar es el/la Subdirector Administrativo ( e )
se espera que esta acción finalice el 31/12/2019</t>
  </si>
  <si>
    <t>Promover escenarios o eventos de participación ciudadana entre la población beneficiada  y la entidad (Mínimo (1) escenario para la vigencia 2019).</t>
  </si>
  <si>
    <t>Promover escenarios o eventos de participación ciudadana entre los(as) ciudadanos(as) y la entidad (Mínimo dos para la vigencia 2019).</t>
  </si>
  <si>
    <t>Realizar seguimiento a la Estrategia de Rendición de Cuentas, formulada en la vigencia 2019.</t>
  </si>
  <si>
    <t>Auditoría Interna y Visitas</t>
  </si>
  <si>
    <t>Asesoría de Control Interno</t>
  </si>
  <si>
    <t>Incumplimiento del Plan Anual Auditorías aprobado para la vigencia</t>
  </si>
  <si>
    <t>Incumplimiento de las acciones planteadas incluidas en el Plan Anual de Auditorías.</t>
  </si>
  <si>
    <t>Personal Insuficiente para la ejecución de las actividades planteadas - Reprogramación de actividades o procesos de auditoría que modifican el Plan establecido - Demora en la generación de informes que prolongan los procesos de auditoría - Falta de idoneidad del equipo auditor</t>
  </si>
  <si>
    <t>Incumplimiento de elementos legales aplicables a control Interno
 - Hallazgos por parte de entes de control</t>
  </si>
  <si>
    <t>Para dar un manejo adecuado a este riesgo se plantea Prevenirlo, mediante el desarrollo de una acción consistente en: Realizar reportes trimestrales del avance del Plan Anual de Auditorías 2019 (formato 208-CI-Ft-04) en el Plan de Acción de Gestión 2019 (formato 208-PLA-Ft-55). El responsable de ejecutar es el Asesor de Control Interno y se espera que esta acción finalice el 31/10/2019</t>
  </si>
  <si>
    <t>Tres (3) reportes de seguimiento al avance del Plan Anual de Auditorías 2019 (formato 208-CI-Ft-04) en el Plan de Acción de Gestión 2019 (formato 208-PLA-Ft-55)</t>
  </si>
  <si>
    <t>(No. de reportes de seguimiento al Plan Anual de Auditorías 2019 (formato 208-CI-Ft-04) en el Plan de Acción de Gestión 2019 (formato 208-PLA-Ft-55) / 3) X 100%</t>
  </si>
  <si>
    <t>Documentación errada de hallazgos y conceptos de seguimiento tras revisión de herramientas de gestión de los procesos</t>
  </si>
  <si>
    <t>Se puede presentar la documentación errada de hallazgos por la complejidad del reporte en los instrumentos de gestión establecidos para los procesos de la CVP.</t>
  </si>
  <si>
    <t>No se revisan los formatos de las herramientas de gestión por parte de los responsables, ni se acogen a las versiones publicadas. - No hay instrumentos o lineamientos claramente establecidos para la documentación de las herramientas de Gestión. - No existe un criterio unificado en la documentación de las herramientas de gestión por parte de los responsables de su construcción. - Desconocimiento básico de la funcionalidad de las herramientas de gestión por los funcionarios que lo construyen o lo reportan.</t>
  </si>
  <si>
    <t>Dificultad para el seguimiento de las acciones planteadas - Carga operacional adicional por el mal planteamiento de las acciones relacionadas. - Ineficiencia operativa general - Resultados por dependencias y/o procesos que no corresponden a la realidad</t>
  </si>
  <si>
    <t>Para dar un manejo adecuado a este riesgo se plantea Mitigarlo, mediante el desarrollo de una acción consistente en: Realizar seguimiento a los planes de mejoramiento y planes de acción de gestión de todos los procesos de la entidad que permitan mejorar la formulación, monitoreo y autocontrol por parte de los líderes de los procesos. El responsable de ejecutar es el Asesor de Control Interno y se espera que esta acción finalice el 30/11/2019</t>
  </si>
  <si>
    <t>Ocho (8) matrices o informes de seguimiento a los planes de mejoramiento internos (3) y externos (3) y a los planes de acción de gestión de la entidad (2)</t>
  </si>
  <si>
    <t>(No. de matrices o informes de seguimiento a los planes de mejoramiento internos (3) y externos (3) y a los planes de acción de gestión de la entidad (2) / 8) X 100%</t>
  </si>
  <si>
    <t>Omitir Hallazgos identificados en los informes de CI</t>
  </si>
  <si>
    <t>Omitir hallazgos de manera consiente y voluntaria en los informes durante el proceso de auditoría o generación de informes de Ley.</t>
  </si>
  <si>
    <t>Falta de objetividad  de los auditores por algún tipo de compromiso - Interés en obtener dádivas por la omisión de reporte de inconsistencias - Debilidad en valores éticos y morales
Falta de idoneidad del equipo auditor - Desconocimiento de la cultura del autocontrol</t>
  </si>
  <si>
    <t>Hallazgos por parte de los entes de control  - Pérdidas económicas para la entidad - Posible afectación a la operación de los procesos</t>
  </si>
  <si>
    <t>Para dar un manejo adecuado a este riesgo se plantea Mitigarlo, mediante el desarrollo de una acción consistente en: Realizar dos actividades de sensibilización durante la vigencia relacionada con elementos éticos y los roles a desempeñar por parte de Control Interno El responsable de ejecutar es el Asesor de Control Interno y se espera que esta acción finalice el 30/11/2019</t>
  </si>
  <si>
    <t>Dos (2) actividades de sensibilización relacionadas con elementos éticos y roles a desempeñar por parte de Control Interno</t>
  </si>
  <si>
    <t>(No. de actividades de sensibilización realizadas / 2) X 100%</t>
  </si>
  <si>
    <r>
      <rPr>
        <b/>
        <sz val="9"/>
        <color theme="1"/>
        <rFont val="Arial"/>
        <family val="2"/>
      </rPr>
      <t>Nombre del indicador:</t>
    </r>
    <r>
      <rPr>
        <sz val="9"/>
        <color theme="1"/>
        <rFont val="Arial"/>
        <family val="2"/>
      </rPr>
      <t xml:space="preserve"> Número de mesas de trabajo de seguimiento a las PQRSD               
</t>
    </r>
    <r>
      <rPr>
        <b/>
        <sz val="9"/>
        <color theme="1"/>
        <rFont val="Arial"/>
        <family val="2"/>
      </rPr>
      <t xml:space="preserve">Fórmula:
</t>
    </r>
    <r>
      <rPr>
        <sz val="9"/>
        <color theme="1"/>
        <rFont val="Arial"/>
        <family val="2"/>
      </rPr>
      <t>(Número de mesas de trabajo realizadas / Número de mesas de trabajo programadas) * 100</t>
    </r>
  </si>
  <si>
    <r>
      <rPr>
        <b/>
        <sz val="9"/>
        <color theme="1"/>
        <rFont val="Arial"/>
        <family val="2"/>
      </rPr>
      <t xml:space="preserve">Nombre del indicador: </t>
    </r>
    <r>
      <rPr>
        <sz val="9"/>
        <color theme="1"/>
        <rFont val="Arial"/>
        <family val="2"/>
      </rPr>
      <t xml:space="preserve">Numero de sesiones de sensibilización y actualización
</t>
    </r>
    <r>
      <rPr>
        <b/>
        <sz val="9"/>
        <color theme="1"/>
        <rFont val="Arial"/>
        <family val="2"/>
      </rPr>
      <t xml:space="preserve">Fórmula:
</t>
    </r>
    <r>
      <rPr>
        <sz val="9"/>
        <color theme="1"/>
        <rFont val="Arial"/>
        <family val="2"/>
      </rPr>
      <t>(Número de sesiones realizadas / Número de sesiones programadas) * 100</t>
    </r>
  </si>
  <si>
    <r>
      <t xml:space="preserve">Nombre del indicador: </t>
    </r>
    <r>
      <rPr>
        <sz val="9"/>
        <color theme="1"/>
        <rFont val="Arial"/>
        <family val="2"/>
      </rPr>
      <t xml:space="preserve">Numero de impactos de la divulgación
</t>
    </r>
    <r>
      <rPr>
        <b/>
        <sz val="9"/>
        <color theme="1"/>
        <rFont val="Arial"/>
        <family val="2"/>
      </rPr>
      <t>Fórmula:</t>
    </r>
    <r>
      <rPr>
        <sz val="9"/>
        <color theme="1"/>
        <rFont val="Arial"/>
        <family val="2"/>
      </rPr>
      <t xml:space="preserve">
(# de impactos obtenidos mensuales / # de impactos progamados mensuales)*100</t>
    </r>
  </si>
  <si>
    <t>Ausencia en los expedientes contractuales de  la documentación producida en las etapas (Pre-contractual; Contractual y Pos-contractual) de los contratos y convenios  suscritos por la Caja de la Vivienda Popular.</t>
  </si>
  <si>
    <t>Existe por parte de los supervisores de los contratos y convenios suscritos por la Caja de la Vivienda Popular, una Inoportuna y/o ausente radicación en el archivo de gestión contractual de los documentos producidos en las etapas contractual y pos-contractual.</t>
  </si>
  <si>
    <t>Investigaciones y sanciones por parte de los órganos de control.</t>
  </si>
  <si>
    <t>Se realizó evaluación a los controles asociados a los riesgos en términos relacionados con documentación, soportes, responsables, frecuencia y efectividad, evidenciándose una efectividad del 80%</t>
  </si>
  <si>
    <t>Para dar un manejo adecuado a este riesgo se plantea Prevenirlo, mediante el desarrollo de una acción consistente en:
Garantizar por intermedio de un acta y/o documento firmado por el supervisor del contrato (Especialmente para los contratos que no son prestación de servicios); el documento se anexaría obligatoriamente en cada pago radicado, relacionando explícitamente que se anexa toda la documentación producto de la ejecución contractual correspondiente del mes a cobrar. Para lograr sinergia en esta acción es fundamental hacer enlace directo con los lideres de gestión documental de todas las áreas y así estandarizar los tiempos y formas de entrega.</t>
  </si>
  <si>
    <t>Base de datos con el control documental de todos los pagos radicados por el contratista (Acta Firmada por el Supervisor) presente en todos los pagos radicados.</t>
  </si>
  <si>
    <t>No. De actas firmadas por el supervisor del contrato / No. De pagos hechos al contratista</t>
  </si>
  <si>
    <t xml:space="preserve">Direccionar los requisitos establecidos en el documento de estudios previos y pliego de condiciones, o su equivalente, por parte del personal involucrado en la estructuración del proceso de selección con el fin de favorecer a un tercero. </t>
  </si>
  <si>
    <t>Documentos elaborados por los profesionales de manera fraudulenta y sin acatar la normatividad vigente .
Pliegos que establecen reglas, fórmulas matemáticas, condiciones o requisitos para favorecer a determinados proponentes</t>
  </si>
  <si>
    <t>Investigaciones y sanciones por parte de los órganos de control. 
El proceso de adquisición de bienes o servicios en condiciones  desfavorables de participación, calidad y precios.</t>
  </si>
  <si>
    <t>Para dar un manejo adecuado a este riesgo se plantea Prevenirlo, mediante el desarrollo de una acción consistente en: 
Verificar que el estudio previo y pliego de condiciones este acorde con lo requerido, necesidad, pertinencia, conveniencia y finalidad del contrato a suscribirse, conforme lo establecido en el manual de contratación 208-DGC-Mn-01 y el estatuto general de contratación de la administración pública.</t>
  </si>
  <si>
    <t>Observaciones realizadas a los estudios previos y pliegos de condiciones soporte de los procesos de contratación por parte de los profesionales de la Dirección.</t>
  </si>
  <si>
    <t>No. De observaciones realizadas</t>
  </si>
  <si>
    <t>Indebido ejercicio de las funciones del supervisor para beneficio propio o de terceros</t>
  </si>
  <si>
    <t>Debilidades en el ejercicio de la supervisión, que no permita establecer oportunamente el incumplimiento a las obligaciones contractuales.</t>
  </si>
  <si>
    <t>Para dar un manejo adecuado a este riesgo se plantea Prevenirlo, mediante el desarrollo de una acción consistente en:
Verificar el cumplimiento de las jornadas de sensibilización a los supervisores por parte de la Dirección de Gestión Corporativa y CID sobre el cumplimiento de las funciones de los supervisores, interventores y apoyos a la supervisión en temas de incumplimiento.</t>
  </si>
  <si>
    <t>*Sanciones por parte de los entes de control.
*Pérdida de información. - Pérdida de la buena imagen y credibilidad de la Entidad.
*Destitución o inhabilitación
*Suspensión del cargo. 
* Incursión en conductas sancionadas penalmente</t>
  </si>
  <si>
    <t xml:space="preserve">
Número de reuniones de trabajo de Divulgacion y Socializacion a funcionarios y contratistas de CID
Fórmula:
(Número de reuniones realizadas / Número de reuniones programadas) * 100</t>
  </si>
  <si>
    <t>Número de reuniones de trabajo de la oficina de CID              
Fórmula:
(Número de reuniones de trabajo realizadas / Número de reuniones de trabajo programadas) * 100</t>
  </si>
  <si>
    <t>Dirección de Gestión Corporativa y CID 
(Gestión de Adquisición de Bienes y Servicios)</t>
  </si>
  <si>
    <t>Dirección de Gestión Corporativa y CID 
(Servicio al Ciudadano)</t>
  </si>
  <si>
    <t>Elaborar un informe semestral respecto de la atención de las PQRS's, de conformidad con lo indicado el artículo 76 de la Ley 1474 de 2011</t>
  </si>
  <si>
    <t>Un Informe semestral con los resultados de la revisión de la atención de las PQRS's en la CVP elaborado, entregado al Director General y publicado en la página web de la CVP</t>
  </si>
  <si>
    <t xml:space="preserve">208-SADM-Ft-105 INFORME </t>
  </si>
  <si>
    <t>Revisar la ejecución del Plan Anual de Adquisiciones (PAA) de la Entidad, tomando las acciones a que haya lugar.</t>
  </si>
  <si>
    <t>Seguimiento al avance en la ejecución del Plan de Adquisiciones</t>
  </si>
  <si>
    <t>Porcentaje de seguimiento a la ejecución del Plan Anual de Adquisiciones</t>
  </si>
  <si>
    <t>Informes de Publicación de las solicitudes de acceso a la información.</t>
  </si>
  <si>
    <t>Informe de Gestion de las PQRSD</t>
  </si>
  <si>
    <t>Informe de gestión de PQRSD</t>
  </si>
  <si>
    <t>Realizar una verificación de la elaboración y publicación del PAAC y efectuar dos seguimientos a los avances de las actividades consignadas en el PAAC</t>
  </si>
  <si>
    <t>Dos informes con el seguimiento a los avances de las actividades consignadas en el PAAC (primer cuatrimestre de 2019, incluye la verificación de la elaboración y publicación del PAAC y segundo cuatrimestre con corte al 31 de agosto de 2019), elaborado, entregado al Director General y publicado en la página web de la CVP</t>
  </si>
  <si>
    <t>Dos informes elaborados, entregados al Director General y publicados en la página web de la CVP. Antes del 16-May-2019 y antes del 16-Sep-2019</t>
  </si>
  <si>
    <t>(No. de informes elaborados, entregados al Director General y publicados en la página web de la CVP / 2) X 100%</t>
  </si>
  <si>
    <t>Los beneficiarios tienen dos opciones dentro del proceso:
Asignación del VUR: Vía decreto 255 del 2013.
Adquisición de Predios: Vía decreto 511 del 2010.</t>
  </si>
  <si>
    <t xml:space="preserve">Los documentos (procedimientos, manuales, formatos, entre otros) que se encuentran desactualizados o fuera de vigencia, que siguen siendo  utilizados por los procesos de la entidad. </t>
  </si>
  <si>
    <t xml:space="preserve">Para dar un manejo adecuado a este riesgo se plantea Prevenirlo, mediante el desarrollo de una acción consistente en: 
Solicitar a los Responsables de Proceso - Enlace, la revisión de la documentación, para validar su pertinencia. Se espera que esta acción finalice el 31/12/2019.
Actualización constante del Listado Maestro de documentos, acorde a los requerimientos de los responsables de Procesos. 
Efectuar semestralmente, por parte de la Oficina Asesora de Planeación, revisión general  del Listado Maestro de Documentos, para validar la vigencia de los documentos del Sistema Integrado de Gestión.  </t>
  </si>
  <si>
    <t xml:space="preserve">Memorando con la solicitud de revisión de los Documentos del SIG. 
Atender los requerimientos de cada Responsable de proceso, para actualizar la información en la carpeta de calidad.
Actualización permanente del Listado Maestro de Documentos . </t>
  </si>
  <si>
    <t>Solicitudes SIG tramitadas/Solicitudes SIG recibidas*100</t>
  </si>
  <si>
    <t>Elaboración de informe de Gestión</t>
  </si>
  <si>
    <t xml:space="preserve">1 - Capacitación Semestral </t>
  </si>
  <si>
    <t xml:space="preserve">1 - Sensibilización </t>
  </si>
  <si>
    <t>Errores en la información reportada al Formato Único de Seguimiento Sectorial - FUSS consolidado</t>
  </si>
  <si>
    <t>Reporte Erroneo de cifras y datos en el Formato Unico de Seguimiento Sectorial consolidado</t>
  </si>
  <si>
    <t xml:space="preserve">Fallas humanas en el registro y/o revisión de la información suministrada por las Direcciones de la entidad, en el FUSS.  - Incumplimiento en Tiempos de entrega, por parte de las Direcciones Misionales, lo cual dificulta una oportuna y correcta revisión de datos e información. - Desconocimiento del Proyecto delegado, al enlace responsable. 
</t>
  </si>
  <si>
    <t>Informar mensualmente a los Gerentes y Responsables de Proyectos,  los plazos establecidos para la entrega oportuna de la Información.
Validar la integridad de la información reportada por cada proyecto en el informe FUSS- Formato Único de Seguimiento Sectorial y consolidar el informe de manera consistente, acorde a lo reportado por los Gerentes y Responsables de Proyectos</t>
  </si>
  <si>
    <t>Informe FUSS- Formato Único de Seguimiento Sectorial,  efectivamente consolidado y reportado.</t>
  </si>
  <si>
    <t xml:space="preserve">12 Informes </t>
  </si>
  <si>
    <t>Incluir en el procedimiento de selección de vivienda los recorridos inmobiliarios mostrando la oferta y reportando el número de familias con selección de viviendas.</t>
  </si>
  <si>
    <t>Correo informativo con el resultado de cada recorrido inmobiliario.</t>
  </si>
  <si>
    <t>No. De correos con informe de recorrido inmobiliario / No. De recorridos inmobiliarios realizados</t>
  </si>
  <si>
    <t>Retrasos en los pagos de ayuda de Relocalización Transitoria</t>
  </si>
  <si>
    <t>Dentro del proceso de reasentamientos las familias beneficiarias pueden acceder al programa de relocalización transitoria, el cual consiste en el pago de un arriendo temporal, mientras se realiza la selección de vivienda para la reubicación definitiva</t>
  </si>
  <si>
    <t>Generar recordación mediante correos institucionales para afianzar conocimiento del buen uso del procedimiento de relocalización transitoria.</t>
  </si>
  <si>
    <t>Un correo mensual enviado al personal de la Dirección de Reasentamientos, recordando el buen uso del procedimiento de relocalización transitoria</t>
  </si>
  <si>
    <t>No. de Correos enviados / No de Correos a enviar durante la vigencia</t>
  </si>
  <si>
    <t>No. de Expedientes con RP y ACTO ADMINISTRATIVO / No.Total de Expedientes revisados</t>
  </si>
  <si>
    <t>Dos (2) jornadas de sensibilización a los servidores públicos sobre temas de corrupción (una por semestre)</t>
  </si>
  <si>
    <t>No. Jornadas de sensibilización efectuadas / No. Jornadas de sensibilización propuestas</t>
  </si>
  <si>
    <t xml:space="preserve">                                                                                                          
FECHA DE ACTUALIZACIÓN:       DÍA 31   MES 1  AÑO 2019
</t>
  </si>
  <si>
    <t xml:space="preserve">
FECHA DE ACTUALIZACIÓN:       DÍA 31   MES 1  AÑO 2019       
</t>
  </si>
  <si>
    <t xml:space="preserve">FECHA DE ACTUALIZACIÓN:       DÍA 31   MES 1  AÑO 2019
</t>
  </si>
  <si>
    <t>FECHA DE ACTUALIZACIÓN:       DÍA 31   MES 1  AÑO 2019</t>
  </si>
  <si>
    <t xml:space="preserve">
FECHA DE ACTUALIZACIÓN:       DÍA 31   MES 1  AÑO 2019
</t>
  </si>
  <si>
    <t>RECONOCIMIENTO, MEDICIÓN POSTERIOR Y REVELACIÓN DE LOS HECHOS ECONÓMICOS</t>
  </si>
  <si>
    <t>Generación de información financiera sin las características fundamentales de relevancia y representación fiel establecidas en el Régimen de Contabilidad Pública</t>
  </si>
  <si>
    <t xml:space="preserve">Áreas generadoras de información financiera no remiten los reportes o información establecida en los procedimientos o lo hacen de manera no oportuna o de manera inexacta.
Aplicación incorrecta de los principios de contabilidad.
Aplicación inadecuada del criterio de clasificación del hecho económico establecido en el marco normativo para entidades de gobierno.
Realización de cálculos errados o aplicación de criterios de medición posterior que no corresponden al marco normativo para entidades de gobierno.
</t>
  </si>
  <si>
    <t xml:space="preserve">La información disponible para los usuarios con el fin de que
pueda influir en sus decisiones no refleja la realidad eonómica.
El proceso contable en la etapa de reconocimiento y subetapa de identificación  de hechos económicos no cumplen con el Marco Normativo para Entidades de Gobierno.
El proceso contable en la etapa de reconocimiento y subetapa de clasificación de hechos económicos no cumplen con el Marco Normativo para Entidades de Gobierno.
El proceso contable en la etapa dede medición posterior  no cumplen con el Marco Normativo para Entidades de Gobierno.
</t>
  </si>
  <si>
    <t>Profesional Especializado</t>
  </si>
  <si>
    <t>El desconocimiento de la normatividad contable y presupuestal vigente que afecta los procesos financieros de la CVP.</t>
  </si>
  <si>
    <t>Emisión de Estados financieros sobre o subestimados</t>
  </si>
  <si>
    <t>Incumplimiento por parte de los supervisores y apoyo a la supervisión de las condiciones de pago a los contratistas, previo cumplimiento de los requisitos establecidos. 
Falta de gestión de pagos  de las reservas presupuestales y pasivos exigibles, por parte de los encargados de los proyectos y/o ordenadores de gasto, previo cumplimiento de las obligaciones contractuales por parte de los contratistas.  Devolución por la no programación de PAC para los pagos radicados. 
Falta de seguimiento y control  por parte de los proyectos en el Plan Anual de Adquisiciones</t>
  </si>
  <si>
    <t>Alta generación de reservas presupuestales. 
Reclamaciones por parte de los contratistas y proveedores por incumplimiento en los pagos. 
Impacto negativo en las apropiaciones presupuestales en futuras vigencias.
Castigo presupuestal.</t>
  </si>
  <si>
    <t>Para dar un manejo adecuado a este riesgo se plantea Prevenirlo, mediante el desarrollo de una acción consistente en:
Establecer sistema de alertas tempranas a los proyectos de inversión y de funcionamiento frente a la programación de compromisos y de giros en la CVP que contengan acciones de seguimiento y control por medio de comunicaciones informativas a los proyectos de inversión y funcionamiento. 
El responsable de ejecutar es el/la Profesionales de Presupuesto y Tesorería y se espera que esta acción finalice el 31/12/2019</t>
  </si>
  <si>
    <t>Falta de conocimiento en términos Contables y presupuestales
Falta de conocimiento y desactualización en la normatividad contable vigente</t>
  </si>
  <si>
    <t>Toma de decisiones sin fundamento legal. 
Multas y sanciones. 
Hallazgos y sanciones disciplinarias oficiales.</t>
  </si>
  <si>
    <t>Para dar un manejo adecuado a este riesgo se plantea Prevenirlo, mediante el desarrollo de una acción consistente en:
Desarrollo de metodologías de inducción y/o  actualización a las partes involucradas en el manejo y control de recursos y mesas de trabajo donde se especifique los cambios o actualizaciones de las normas contables y presupuestales.
El responsable de ejecutar es el/la Contador(a) - Profesional de presupuesto. y se espera que esta acción finalice el 31/12/2019</t>
  </si>
  <si>
    <t>Para dar un manejo adecuado a este riesgo se plantea Mitigarlo, mediante el desarrollo de una acción consistente en: Enviar cronograma a las áreas generadoras de información financiera, el cual contiene las fechas de los diferentes reportes. 
El responsable de ejecutar es el/la Profesional Especializado. y se espera que esta acción finalice el 31/12/2019</t>
  </si>
  <si>
    <t>Estancamiento de la rentabilidad ofrecida por las Entidades Financieras para beneficio propio.
Beneficiar a ciertas entidades financieras por medio de coimas o favores especificos sin un estudio de mercado adecuado.</t>
  </si>
  <si>
    <t>Disminucion de los beneficios economicos.
Bajos rendimientos financieros para posibles reinversiones de capital.</t>
  </si>
  <si>
    <t>Para dar un manejo adecuado a este riesgo se plantea Mitigarlo, mediante el desarrollo de una acción consistente en: Efectuar un análisis de la rentabilidad que ofrecen las entidades bancarias y presentarla al comité financiero para la toma de decisiones. 
El responsable de ejecutar es el/la Tesorero y se espera que esta acción finalice el 31/12/2019</t>
  </si>
  <si>
    <t>Tesorero (a)</t>
  </si>
  <si>
    <t xml:space="preserve">GESTIÓN FINANCIERA </t>
  </si>
  <si>
    <t>FEBRERO 19 - 2019</t>
  </si>
  <si>
    <t>Dos (2) capacitaciones de trabajo en la que se socialicen las actualizaciones normativas vinculadas al proceso.</t>
  </si>
  <si>
    <t xml:space="preserve">Dos (2) reportes  vigentes del ranking de entidades financieras emitidos por la SDH </t>
  </si>
  <si>
    <t>No. De seguimientos realizados / No. De seguimientos programados * 100</t>
  </si>
  <si>
    <t>No. De capacitaciones de trabajo de revisión de actualización de normatividad efectuadas/No. De capacitaciones de trabajo programadas*100</t>
  </si>
  <si>
    <t>No. De cronogramas realizados / No. De cronograma programados * 100</t>
  </si>
  <si>
    <t>No. De reportes realizados / No. De reportes programados * 100</t>
  </si>
  <si>
    <t xml:space="preserve">Un (1) Cronograma </t>
  </si>
  <si>
    <t xml:space="preserve">Se ajusta la información total del proceso. Por fallas de digitación en la consolidación de la Herramienta, no se actualizaron los Riesgos correctamente para la vigencia 2019, acorde a lo remitido por el enlace de la Subdirección Financiera. </t>
  </si>
  <si>
    <t>Oficinas Asesoras de Planeación
Oficina Asesora de Comunicaciones</t>
  </si>
  <si>
    <t>Oficina Asesora de  Planeación y Oficina Asesora de Comunicaciones</t>
  </si>
  <si>
    <t xml:space="preserve">Oficina de Tecnología de la Información y las Comunicaciones
Oficina Asesora de Planeación </t>
  </si>
  <si>
    <t>Servicio al Ciudadano
Oficina Asesora de Comunicaciones
Oficina de Tecnología de la Información y las Comunicaciones</t>
  </si>
  <si>
    <t xml:space="preserve">Subdirección Administrativa y Oficina Asesora de Comunicaciones </t>
  </si>
  <si>
    <t xml:space="preserve">Responsabilidad Social 
Direcciones Misionales
Servicio al Ciudadano </t>
  </si>
  <si>
    <t xml:space="preserve">Acciones de Mejora para el Índice de Transparencia </t>
  </si>
  <si>
    <t>Continuar con los lineamientos de política de Gobierno Digital, de manera que los procesos que cuentan con tramites y/o servicios de cara a la ciudadania en conjunto con la Oficina TIC's  realicen una identificación de los formularios, certificados, documentos, entre otros, para que puedan ser descargados desde la Página Web de la Entidad, a fin de disponer de trámites en línea para la ciudadanía.</t>
  </si>
  <si>
    <t xml:space="preserve">Oficina de Tecnología de la Información y las Comunicaciones
Oficina Asesora de Comunicaciones
</t>
  </si>
  <si>
    <t>Oficina de Tecnología de la Información y las Comunicaciones
Procesos que cuentan con tramites y/o servicios de cara a la ciudadania.</t>
  </si>
  <si>
    <t>ABRIL 24 - 2019</t>
  </si>
  <si>
    <t>Se ajusta la información del "Componente 2 Antitrámites" de acuerdo a la estrategia registrada en el SUIT para el 2019, esto conforme a lo establecido por la Ley de Transparencia y del Derecho de Acceso a la Información (Ley 1712 de 2014)</t>
  </si>
  <si>
    <t>El ciudadano se debe acercar a las instalaciones de la CVP, al área de Cartera para solicitar el paz y salvo que acredita que la deuda ya está condonada</t>
  </si>
  <si>
    <t>Subdireccion Financiera</t>
  </si>
  <si>
    <t>01/02/2018</t>
  </si>
  <si>
    <t>31/10/2019</t>
  </si>
  <si>
    <t>Se enviará el paz y salvo al beneficiario deudor a través de correo electrónico o correo físico.</t>
  </si>
  <si>
    <t>Se elabora un plan de trabajo con fecha de inicio 20/02/2019 y fecha de finalización 17/06/2019, es cual se ha cumplido a la fecha</t>
  </si>
  <si>
    <t>Reducción de costos y tiempos de desplazamiento de los beneficiaros deudores.</t>
  </si>
  <si>
    <t>El ciudadano se debe acercar a las instalaciones de la CVP, al área de Cartera para solicitar el recibo de pago.</t>
  </si>
  <si>
    <t>EVALUACIÓN DE LA GESTIÓN</t>
  </si>
  <si>
    <t>MARZO 6 DE 2019</t>
  </si>
  <si>
    <t>Se realizan cambios en las fechas de ejecucion de la accion: "Elaborar un informe semestral respecto de la atención de las PQRS's, de conformidad con lo indicado el artículo 76 de la Ley 1474 de 2011",  indicandose que se realizara del 1° de enero de 2019 al 30 de julio de 2019</t>
  </si>
  <si>
    <t>Se realizan cambios en las fechas de ejecucion de la accion: "Realizar una verificación de la elaboración y publicación del PAAC y efectuar dos seguimientos a los avances de las actividades consignadas en el PAAC", indicandose que esta accion tendra como fecha final el 15 de septiembre de 2019,</t>
  </si>
  <si>
    <t>208-MB-Pr- 02 Estudios de Previabilidad.
208-MB-Pr-05 SUPERVISIÓN DE CONTRATOS
208-MB-Pr-06 PLANIFICACIÓN Y VALIDACIÓN DEL DISEÑO E INGENIERIA</t>
  </si>
  <si>
    <t>208-MB-Pr-05 Supervisión de Contratos
208-MB-Pr-06 PLANIFICACIÓN Y VALIDACIÓN DEL DISEÑO E INGENIERIA</t>
  </si>
  <si>
    <t xml:space="preserve">MEJORAMIENTO DE BARRIOS </t>
  </si>
  <si>
    <t>Se ajusta los procedimeintos asociados en los riesgos No. 1 y 4 (columna B).</t>
  </si>
  <si>
    <t>Dos (2) actas de reunión con el registro de la socialización de la información a los líderes sociales de cada uno de las Intervenciones Integrales de Mejoramiento (IIM), priorizadas por la Secretaria Distrital del Habitad (SDHT). Para lo cual se han priorizado para la vigencia 2019 por parte de la SDHT dos IIM, Jalisco y Cable en la localidad de Ciudad Bolívar.
Diligenciamiento del formato 208-MV-Ft-99 Formato Registro Visita de Avanzada V2, donde se registra la entrega del protocolo a los beneficiarios aspirantes.</t>
  </si>
  <si>
    <t>Para dar un manejo adecuado a este riesgo se plantea Mitigarlo, mediante el desarrollo de una acción consistente en: Establecer dentro de la presentación de la socialización del proyecto a los líderes sociales de cada una de las Intervenciones Integrales de Mejoramiento (IIM) priorizadas por la SDHTy en las jornadas de recolección de documentos de la comunidad un protocolo de recordación donde se recuerde y aclare que el proceso no tiene ningún costo para los aspirantes frente a la Entidad y sus representantes, y tampoco intermediarios. El responsable de ejecutar es el/la Coordinador de Proyecto y se espera que esta acción finalice el 31/12/2019</t>
  </si>
  <si>
    <t>Envío de 68 oficios de información de vinculación a los beneficiarios del proceso de mejoramiento de Vivienda que incluya información recordatoria sobre el "no cobro" del proceso, ni la entrega de dineros a funcionarios, contratistas o  intermediarios.</t>
  </si>
  <si>
    <t xml:space="preserve">MEJORAMIENTO DE VIVIENDA </t>
  </si>
  <si>
    <t xml:space="preserve">Se ajusta la Descripción, el Resultado esperado y la Fecha de Inicio, para los Riesgos 3 y 4 del proceso. </t>
  </si>
  <si>
    <t xml:space="preserve">REASENTAMIENTOS HUMANOS </t>
  </si>
  <si>
    <t>* Errores en la expedición del acto administrativo para asignación de ayuda de relocalización. 
*  Inconsistencia de la información aportada por el beneficiario.</t>
  </si>
  <si>
    <t>*Expedientes no actualizados por no enviar a tiempo las resoluciones 
* Desconocimiento de la norma: Decreto 255 del 2013 y decreto 511 del 2010.</t>
  </si>
  <si>
    <t>* Asignación doble de los recursos
* Mala aplicación de los procedimientos</t>
  </si>
  <si>
    <t>Actas/Registro de reunión entre el Director Técnico de Reasentamientos o quien este delegue y el Coordinador de Gestión Documental, en la que se evidencie el número de expedientes revisados y quede constancia que al final de la revisión todos cuentan con el RP y el Acto Administrativo debidamente archivado y foliado.</t>
  </si>
  <si>
    <t>* Incumplimiento en el pago de la ayuda temporal
* Reprocesos para aplicar correcciones
* Reproceso frente a la verificación de información de los beneficiarios</t>
  </si>
  <si>
    <t xml:space="preserve">Se ajustan campos para los riesgos 2 y 3 del proceso de Reasentamientos Humanos. </t>
  </si>
  <si>
    <t>MARZO 6 - 2019</t>
  </si>
  <si>
    <t>Se realizan cambios en las fechas de ejecucion de la accion: "Evaluar el proceso de Audiencia Pública en el marco de la Rendición de Cuentas ", indicandose que se realizara del 1° de febrero de 2019 al 30 de abril de 2019</t>
  </si>
  <si>
    <t>ANALISIS</t>
  </si>
  <si>
    <t>CALIFICACIÓN</t>
  </si>
  <si>
    <t>JUSTIFICACIÓN DE CALIFICACIÓN</t>
  </si>
  <si>
    <t>ESTADO</t>
  </si>
  <si>
    <t xml:space="preserve">FECHA DE ACTUALIZACIÓN:       DÍA 30   MES 04  AÑO 2019             
</t>
  </si>
  <si>
    <t>Cuarenta y ocho (48) Actas de mesas de trabajo sobre el control a la gestión de las PQRSD.</t>
  </si>
  <si>
    <t>Se realizó una (1) mesa de seguimiento y control de PQRSD ciudadanas resgistradas en el SDQS el 25-04-2019 a las 10 am de las 48 que se tienen programadas</t>
  </si>
  <si>
    <t>Archivada en la Dirección de Gestión Corporativa y CID</t>
  </si>
  <si>
    <t>Se realizó una mesa de seguimiento y control de PQRSD de la 48 programadas</t>
  </si>
  <si>
    <t xml:space="preserve">Acta de reunión de 29 de abril de 2019 en custodia del archivo del servicio al ciudadano.
</t>
  </si>
  <si>
    <t>Se realizó una sesibilización de las 4 programadas para la vigencia.</t>
  </si>
  <si>
    <t>Se realizó una (1) sensibilización al personal del proceso servicio al Ciudadano sobre temas de mecanismos de atención a las PQRSD, trámites y servicios, lenguaje claro y manual del servicio al ciudadano el 29 de abril de 2019 de 4:30 pm a 5:50 pm de las cuatro (4) programadas para la vigencia</t>
  </si>
  <si>
    <t>2 banners publicados en la pagina web de la entidad
https://www.cajaviviendapopular.gov.co/</t>
  </si>
  <si>
    <t>Se debe serguir realizado la estategia de maenra menual</t>
  </si>
  <si>
    <t>Se diseñaron y publicaron dos (2) banner en la pagina web de la entidad:
1 sobre derechos y deberes y el otro sobre la gratuidad de los servicios.</t>
  </si>
  <si>
    <t>Se realizó una sesibilización de las 3 programadas para la vigencia.</t>
  </si>
  <si>
    <t>I SEGUIMIENTO CONTROL INTERNO (30 de Abril)</t>
  </si>
  <si>
    <t>Se realizó socialización del  208-SADM-Mn-01 MANUAL DE SERVICIO AL CIUDADANO  el 29 de abril de 2019 de 4:30 pm a 5:50 pm</t>
  </si>
  <si>
    <t>Se realizó la activuidad programada</t>
  </si>
  <si>
    <t>Se requirió y se actualizó el documento "ATENCIÓN A PETICIONES, QUEJAS, RECLAMOS,  UGERENCIAS Y DENUNCIAS POR ACTOS DE CORRUPCIÓN 208-SC-Pr-07"</t>
  </si>
  <si>
    <t>\\10.216.160.201\calidad\8. PROCESO SERVICIO AL CIUDADANO\PROCEDIMIENTO\208-SC-Pr-07 ATENCION PQRSD</t>
  </si>
  <si>
    <t>La actividad se seguira ejecutando durante la vigencia</t>
  </si>
  <si>
    <t>Ruta: https://www.cajaviviendapopular.gov.co/?q=Servicio-al-ciudadano/informes-de-asistencia</t>
  </si>
  <si>
    <t>Se realizaron los informes de asistencia a canales de atención de los meses enero, febrero y marzo el cual esta publicado en la pagina web de la entidad.
Ruta: https://www.cajaviviendapopular.gov.co/?q=Servicio-al-ciudadano/informes-de-asistencia</t>
  </si>
  <si>
    <t>Se realizó una de las dos capacitaciones programadas</t>
  </si>
  <si>
    <t>Se realizó 3 Informes de gestión PQRSD  de los meses enero, febrero y marzo de 2019, los cuales estan publicados en la pagina web de la entidad.
Ruta: https://www.cajaviviendapopular.gov.co/?q=Nosotros/Informes/informe-pqrs-2019</t>
  </si>
  <si>
    <t>Ruta: https://www.cajaviviendapopular.gov.co/?q=Nosotros/Informes/informe-pqrs-2019</t>
  </si>
  <si>
    <t>Se elaboraron  los  Informes de solicitudes de acceso a la información pública 2019 de los meses enero, febrero y marzo.
Se debe publicar los informes de febrero y marzo en la pagina web.</t>
  </si>
  <si>
    <t>https://www.cajaviviendapopular.gov.co/?q=Servicio-al-ciudadano/solicitudes-de-acceso-la-informacion</t>
  </si>
  <si>
    <t>Se evidenció  informe de seguimiento  a las solicitudes de acceso a la información pública (SAIP) del primer trimestre de 2019</t>
  </si>
  <si>
    <t>Correo electronico del 26 de abril de 2019  con solicitud de publicación del  informe en pagina web</t>
  </si>
  <si>
    <t>La actividad se seguira ejecutando durante la vigencia de manera trimestral</t>
  </si>
  <si>
    <t xml:space="preserve">Se solicitó por medio de correo electrónico del día 8 mar. 2019  por el profesional Juan David Solano Rojas dirigido a la oficina asesora de Planeación, la eliminación de esta actividad, </t>
  </si>
  <si>
    <t>Correo electronico del 08 de marzo de 2019 del juan David Solano dirigido a Javier De Jesus Cruz Pineda &lt;jjcruzp@cajaviviendapopular.gov.co&gt;,
Claudia Marcela García &lt;cgarcia@cajaviviendapopular.gov.co&gt;</t>
  </si>
  <si>
    <t>N/A</t>
  </si>
  <si>
    <t>Falta realizar la avanzada del territorio IIM el Cable</t>
  </si>
  <si>
    <t>Esta actividad se debe seguir ejecutando durante la vigencia 2019. Falta por entregar 43 oficios.</t>
  </si>
  <si>
    <t>A la fecha no se cuenta con avance de esta actividad las jornadas de socialización se tiene programadas para junio y noviembre de 2019.</t>
  </si>
  <si>
    <t>no se ha avanzado en la ejecución de esta actividad</t>
  </si>
  <si>
    <t>Se realizó reunión con líderes en el territorio IIM Jalisco  el día 26 de febrero de 2019 a la 2:20 pm en el salón comunal Bosque II sector.
Se realizó reunión con los líderes comunales para la socialización mejoramiento de vivienda de territorio IIM Cable el día 22 de abril de 2019 a las 9:00 am en el salon comunal Juan Pablo II</t>
  </si>
  <si>
    <t xml:space="preserve">Actas de reunión de los territorios Jalisco y Cable.
Ruta: \\10.216.160.201\vivienda\CONVENIO 575 DE 2017\EVIDENCIAS SOCIALES\EVIDENCIAS AVANCE TERRITORIOS\DOCUMENTOS
</t>
  </si>
  <si>
    <t>Se cumplió con la activuidad programada</t>
  </si>
  <si>
    <t>\\10.216.160.201\vivienda\CONVENIO 575 DE 2017\EVIDENCIAS SOCIALES\EVIDENCIAS AVANCE TERRITORIOS\DOCUMENTOS</t>
  </si>
  <si>
    <t>Se evidenció que se realizaron 5 jornadas masivas de recolección de información de aspirantes:
IIM Jalisco:  formatos de asistencia a la comunidad del 06 de marzo de 2019, 13 de marzo de 2019, 20 de marzo de 2019, 27 de marzo 2019
IIM Cable:  formatos de asistencia a la comunidad del 30 de abril de 2019.
Se evidenció que se realizó Informe encuentro ciudadano de la dirección de mejoramiento de vivienda (enero-abril de 2019)</t>
  </si>
  <si>
    <t>\\10.216.160.201\Oficial\1110-26 Informes\1110-26-06 Informe de gestión\001_FUSS\2019\1. Enero\Revisados
\\10.216.160.201\Oficial\1110-26 Informes\1110-26-06 Informe de gestión\001_FUSS\2019\2. Febrero.
\\10.216.160.201\Oficial\1110-26 Informes\1110-26-06 Informe de gestión\001_FUSS\2019\3. Marzo\Recibidos
\\10.216.160.201\Oficial\1110-26 Informes\1110-26-06 Informe de gestión\001_FUSS\2019\1. Enero
\\10.216.160.201\Oficial\1110-26 Informes\1110-26-06 Informe de gestión\001_FUSS\2019\2. Febrero 
\\10.216.160.201\Oficial\1110-26 Informes\1110-26-06 Informe de gestión\001_FUSS\2019\3. Marzo\Validados</t>
  </si>
  <si>
    <t xml:space="preserve">Se evidenció que se mensualmente se ha informado a los Gerentes y Responsables de Proyectos,  los plazos establecidos para la entrega oportuna de la Información, mediante el envío de correos electrónicos, realizados por el Jefe de la Oficina Asesora de Planeación.
Se evidenció que se realizó seguimiento a las fechas de entrega, revisión, ajustes y  entrega a secretaria Distrital del Hábitat de la información solicitada.
La información reportada por cada proyecto de Inversión en el  Formato Único de Seguimiento Sectorial, es verificada por cada enlace, validando la pertinencia de la información, las cifras reportadas y  su cumplimiento frente a las metas establecidas para  el periodo reportado , así como, para la  anualidad programada. La información  revisada se consolida y se envía mediante correo electrónico a la Secretaria Distrital  del Hábitat. </t>
  </si>
  <si>
    <t>Esta actividad se realiza durante la vigencia</t>
  </si>
  <si>
    <t>Falta memorando de  solicitud de revisión de los Documentos del SIG. 
Los otros dos productos se ejecuta de manera permanente durante la vigencia</t>
  </si>
  <si>
    <t>\\10.216.160.201\calidad\30. PRESENTACIONES E INFORMES\SISTEMA INTEGRADO DE GESTIÓN\2019\HERRAMIENTAS DE GESTIÓN OAP
\\10.216.160.201\calidad\30. PRESENTACIONES E INFORMES\SISTEMA INTEGRADO DE GESTIÓN\2019</t>
  </si>
  <si>
    <t>Se realizó la actividad programa en el semestre, falta la del segundo semestre</t>
  </si>
  <si>
    <t xml:space="preserve">
\\10.216.160.201\calidad\30. PRESENTACIONES E INFORMES\SISTEMA INTEGRADO DE GESTIÓN\2019\HERRAMIENTAS DE GESTIÓN OAP
\\10.216.160.201\Oficial\2019\Capacitacion FUSS - P.A.A. - MIPG 2019</t>
  </si>
  <si>
    <t>Falta realizar memorando para determinar la forma correcta de suministrar la información a los Responsables de Proyectos</t>
  </si>
  <si>
    <t xml:space="preserve">El procedimiento está en revisión, teniendo en cuenta el ajuste que debe hacerse con los formatos creados, acorde al lineamiento de Veeduría. 
</t>
  </si>
  <si>
    <t>Se evidenció que se realizó  Informes de ejecución mensual del presupuesto de ingresos y gastos de los meses enero, febrero y marzo, los cuales estan publicado en la pagina web</t>
  </si>
  <si>
    <t>https://www.cajaviviendapopular.gov.co/?q=Nosotros/Informes/informe-de-ejecucion-del-presupuesto-de-gastos-e-inversiones</t>
  </si>
  <si>
    <t>Esta actividad es mensual, se debe realizar durante la vigencia.</t>
  </si>
  <si>
    <t xml:space="preserve">Se evidenció que se  desarrolladas para llevar a cabo la Rendición de Cuentas de la entidad, las cuales fueron publicadas en la pagina web . 
</t>
  </si>
  <si>
    <t>https://www.cajaviviendapopular.gov.co/?q=Nosotros/Informes/rendicion-de-cuentas</t>
  </si>
  <si>
    <t>https://www.cajaviviendapopular.gov.co/sites/default/files/Estrategia%20RdC%20CVP%202018%20v2.pdf</t>
  </si>
  <si>
    <t>Se cumplio con la actividad programada</t>
  </si>
  <si>
    <t>Se cumplio con la activió con la actidad progra,ada</t>
  </si>
  <si>
    <t>Esta actividad se debe desarrolar durante la vigencia</t>
  </si>
  <si>
    <t>Se evidenció que se realizó reunión de planeación de rendición de cuentas el día 13 de marzo de 2019, adicionalmente se realizó presentación con cronograma de rendición de cuentas.</t>
  </si>
  <si>
    <t>Se evidenció que se realizó informe de rendición de cuentas 2018 , en el cual se incluyeron  aspectos técnicos, financieros y sociales, para ser presentados a la ciudadanía.
Se evidenció procedimiento 208-PLA-Pr-19 Ren Cuentas, Parti Ciud y Control Social - V3</t>
  </si>
  <si>
    <t>https://www.cajaviviendapopular.gov.co/?q=Nosotros/Informes/rendicion-de-cuentas
\\10.216.160.201\calidad\1. PROCESO DE GESTIÓN ESTRATÉGICA\PROCEDIMIENTOS\208-PLA-Pr-19 RENDICIÓN DE CUENTAS, PARTIC. CIUDADANA Y CTRL SOCIAL</t>
  </si>
  <si>
    <t>\\10.216.160.201\calidad\2. PROCESO DE GESTIÓN DE COMUNICACIONES\PLAN ESTRATÉGICO\2019</t>
  </si>
  <si>
    <t>Se cuenta con documento PLAN ESTRATÉGICO DE COMUNICACIONES DE LA CVP
AÑO 2019 publicado en la carpeta de calidad.
No se cuenta con plan de usabilidad</t>
  </si>
  <si>
    <t>Listado de actividades realizadas en web e intranet de los meses febrero, marzo y abril en custodia del WEB master</t>
  </si>
  <si>
    <t>no se ha realizado actividad</t>
  </si>
  <si>
    <t>Se evidenció que dentro del  Informe Final Rendición de Cuentas  publicado en la pagina web en el boton de tranparencia se incluyó el desarrollo de las estartegias establcidas por comunicaciones  y planeación para el desarrollo de la mima, desde su planeación hasta su ejecución y seguimiento.</t>
  </si>
  <si>
    <t>Se ejecutó la actividad programada</t>
  </si>
  <si>
    <t>pagina web, redes sociales y matriz de sefguimiento a las publicaciones de la pagina web</t>
  </si>
  <si>
    <t>Se evidenció que se realizó publicaciones en pagina web, redes socialies e intranet sobre todos los servicios que presta la entidad, la misionalidad de la entidad.
No se cuenta con informe documentando.</t>
  </si>
  <si>
    <t>Esta actividad se desarrola durante la vigencia.</t>
  </si>
  <si>
    <t>https://www.cajaviviendapopular.gov.co/?q=transparencia-0</t>
  </si>
  <si>
    <t>Se evidenció que se cuenta con ESQUEMA DE PUBLICACIÓN DE INFORMACIÓN DE LA PÁGINA WEB DE LA CAJA DE LA VIVIENDA POPULAR publicado en la pagina web de la entidad
se evidención que se cuenta con botó de Botón de transparencia  acceso a la información</t>
  </si>
  <si>
    <t>Esta actividad se realiza durante la vigencia.</t>
  </si>
  <si>
    <t>no se ha realizado esta actividad</t>
  </si>
  <si>
    <t>https://www.cajaviviendapopular.gov.co/?q=estrategia-anticorrupcion</t>
  </si>
  <si>
    <t xml:space="preserve">Se evidenció publicación de a formulación del PAAC 2019 </t>
  </si>
  <si>
    <t>Se evidenció que el botón de transaprencia se encuentra actualizado de manera permanente, con la información enciada por la áreas.</t>
  </si>
  <si>
    <t>Esta actividad se desarrolla durante la vigencia</t>
  </si>
  <si>
    <t>Se evidenció que se encuentra publicada en la pagina web de la entidad  en el boton de Anticorrupción y atención al Ciudadano</t>
  </si>
  <si>
    <t>Actas de reunión del contrato 627-2017, el cual se encuentran en el expediente contratual.
Cronograma ajustado del contrato 582 de 2018, el cual se encuentra en el expediente contratual .</t>
  </si>
  <si>
    <t>Falta realizar el plan de contingencia del contrato 627, y formular los que se requieran en la vigencia.</t>
  </si>
  <si>
    <t>No se ha realizado la actualización del procedimiento.</t>
  </si>
  <si>
    <t>Acta registro de reunion prorrogas 617, 582,584,583 2018</t>
  </si>
  <si>
    <t>Se evidencia acta de reunión del 12/03/2019 en la cual se justifican los contratos 617, 582,584,583 2018</t>
  </si>
  <si>
    <t>Se han realizado las justificaciones requeridas, se debe segur realizando la actividad durante la vigencia</t>
  </si>
  <si>
    <t>Programación de obras y eventos el cual se encuentra en Drive</t>
  </si>
  <si>
    <t>no se han empezado a realizar la entraga de obras y eventos</t>
  </si>
  <si>
    <t>No se han programado espacios de partipación ciudadana con el proceso de mejoramiento de Vivienda</t>
  </si>
  <si>
    <t>No se ha realizado ningun espacio  de participación ciudadana</t>
  </si>
  <si>
    <t>Se evidenció que se cuenta con ESQUEMA DE PUBLICACIÓN DE INFORMACIÓN DE LA PÁGINA WEB DE LA CAJA DE LA VIVIENDA POPULAR publicado en la pagina web de la entidad
se evidención que se cuenta con botón de Botón de transparencia  acceso a la información</t>
  </si>
  <si>
    <t xml:space="preserve">1, acta de capactitación del 30 de abril de 2019 en custodia del archivo de gestión TICS
2, Seguimiento consolidado de metricas de spiceworks en drive
3. Informe de mantenimiento preventivo por parte de Colsoft y matriz de equipos a los que se le realizó mantenimiento los cuales reposan en la carpeta de contrato 433-2018 y mantenimiento preventivo de UPS por parte de PowerSun </t>
  </si>
  <si>
    <t xml:space="preserve">1, Se evidenció que se realizó la primera capacitacion Bimensual  el 30 de abril de 2019 para los usuarios por área que registran más solicitudes de soporte con el fin de ampliar la informacion acerca de los servicios de la Oficina TIC y de como se pueden gestionar los mismos de manera mas efectiva.
2. Se evidenció que se creó el indicador de metricas de spaceworks, el cual se lleva de manera mensual y se mide la cvantidad de casos abiertos, cantidad de casos cerrados y cantidad de casos atribuidos a error de usuario
3. se evidenció que se adelantó el mantenimiento preventivo sobre los equipos propios que se encuentran en garantía (228 PC)
Se adelantó el mantenimiento preventivo para la UPS que entrega corriente regulada para los equipos activos y servidores que se encuentran en el centro de cómputo de la entidad por parte de PowerSun el 29 de abril de 2019
Se adelantó el peinado de los Racks de cada cuarto de distribución de cableado estructurado por piso. Se instaló nuevos puentos de red de datos según requerimientos planteados por las dependencias, ampliando la cobertura de la red de la CVP.
</t>
  </si>
  <si>
    <t>se debe seguir realilzando las actividades durante la vigencia</t>
  </si>
  <si>
    <t>No se ha realizado la actualización de los procedimientos</t>
  </si>
  <si>
    <t>Se evidenció que se realizó primera charla adelantada el 09 de abril de 2019 , orientada al levantamiento de la Matríz de Activos de Información para generar posteriormente la matríz de Información Clasificada y Reservada.
Se evidenció que se realizarón 3 mesages masivos que propenden por la seguridad de la información enviados el 21 de marzo de 2019, 22 de marzo y 4 de abril.</t>
  </si>
  <si>
    <t>Acta de reunión de charla adelantada el 09 de abril de 2019 , orientada al levantamiento de la Matríz de Activos de Información
Correos masivos de fechas 21 de marzo de 2019, 22 de marzo y 4 de abril.</t>
  </si>
  <si>
    <t>Se debe seguir realizando las actividades durante la vigencia</t>
  </si>
  <si>
    <t>Se evideció que se tiene contrato suscrito con ETB 476-2019 que grantiza la publlicación d ela pagina web de la CVP (Hosting) y canal de internet para acceder a la actualización de la misma</t>
  </si>
  <si>
    <t>Pagina web publicada 
https://www.cajaviviendapopular.gov.co/</t>
  </si>
  <si>
    <t>Esta actividad se debe realizar durante la vogencia</t>
  </si>
  <si>
    <t>Se evidenció que se ha venido recolectando la informaicón pero aun no se cuenta con el set de datos abiertos publicados</t>
  </si>
  <si>
    <t>correos de reasentqamientos enviado por lina Maria Silva el 30 de abril de 2019</t>
  </si>
  <si>
    <t>no se ha realizado la actividad programada</t>
  </si>
  <si>
    <t>Se evidención que se consolidó y actualizó la matriz de activos de información para la vigencia 2019 el 09 de abril, la cual se encuentra en revisión por la oficina TICS</t>
  </si>
  <si>
    <t>Matriz de activos de información publicada en DRIVE</t>
  </si>
  <si>
    <t xml:space="preserve">falta la revisión y publicación de la matriz </t>
  </si>
  <si>
    <t>Se evidenció que se esta gestionando la virtualizacion parcial de 2 tramites en conjunto con la subdireccion financiera, la cual permitira a traves de la pagina acceder a servicios del area.</t>
  </si>
  <si>
    <t>actas de reunión en custodia del enlace de financiera y plan de trabajo de racionalización de tramites en la siguiente ruta: \\10.216.160.201\calidad\RACIONALIZACION DE TRAMITES\2019\Estr Racionaliz Financiera 2019</t>
  </si>
  <si>
    <t>Esta actividad se debe realizar durante la vigencia.</t>
  </si>
  <si>
    <t xml:space="preserve">Se evidenció que se realizó la validacion y las pruebas del formulario de paz y salvo, recibos de pago y certificaciones de la deuda, entre la pagina web y el correo electronico suministrado arrojando como resultado satisfactorio. </t>
  </si>
  <si>
    <t>falta realizar el documento de evaluación y viabilidad para la virtualización de tramites</t>
  </si>
  <si>
    <t xml:space="preserve"> </t>
  </si>
  <si>
    <t>Correo electronico de la Ing Diana Donoso Dirigido a Audrey Alvarez Bustos con la aprobaicón de los formatos para la racionalozación de los tramites enviado el día 06 de marzo de 2019</t>
  </si>
  <si>
    <t>208-TIT-Pr-05 TITULACIÓN POR MECANISMO DE CESIÓN A TÍTULO GRATUITO  V3</t>
  </si>
  <si>
    <t>Se evidenció que se cuenta con seguimiento a las decisiones tomadas en los Comités Técnicos y Directivo:  Acta 141: suspensión contrato de obra proyecto La Casona; Acta 142: otrosí adición al alcance del objeto con Odicco Ltda.; Acta 47: aprobar ampliación de la suspensión del contrato de obra proyecto Arborizadora Manzanas 54 y 55; Acta 48: aprobar suspensión contrato de obra e interventoria La Casona; Acta 49: Alcance adición contrato con Odicco Ltda.; Acta 50: Reinicio contrato de obra y prórroga plazo de ejecución proyecto Arborizadora Manzana 54 y 55; Acta 51: aprobar ampliación suspensión termino de ejecución contrato de obra proyecto La Casona y Acta 52: Reclamación económica contrato de interventoria No. 44 proyecto Portales de Arborizadora</t>
  </si>
  <si>
    <t>Esta actividad se debe realizar durante la vigencia</t>
  </si>
  <si>
    <t>No se ha realizado actulización del procedimiento 208-TIT-Pr-14 PROCEDIMIENTO TRANSFERENCIA DE DOMINIO V1  el tiene como ultima fecha de actulización el 29 de mayo de 2018</t>
  </si>
  <si>
    <t>Registro de Reunión efectuado con la Oficina de Control Interno el día 1 de marzo de 2019 
ruta: \\10.216.160.201\Plan de mejoramiento en la entidad\6. Código_Auditoria_57</t>
  </si>
  <si>
    <t>Esta actividad se debe ejecutar durante la vigencia</t>
  </si>
  <si>
    <t xml:space="preserve">Acta 141: suspensión contrato de obra proyecto La Casona; Acta 142: otrosí adición al alcance del objeto con Odicco Ltda.; Acta 47: aprobar ampliación de la suspensión del contrato de obra proyecto Arborizadora Manzanas 54 y 55; Acta 48: aprobar suspensión contrato de obra e interventoria La Casona; Acta 49: Alcance adición contrato con Odicco Ltda.; Acta 50: Reinicio contrato de obra y prórroga plazo de ejecución proyecto Arborizadora Manzana 54 y 55; Acta 51: aprobar ampliación suspensión termino de ejecución contrato de obra proyecto La Casona y Acta 52: Reclamación económica contrato de interventoria No. 44 proyecto Portales de Arborizadora </t>
  </si>
  <si>
    <t>Se evidenció que se realizó seguimiento al plan de mejoramiento de la contraloría en el Registro de Reunión efectuado con la Oficina de Control Interno el día 1 de marzo de 2019
Así mismo se evidenció los soportes de las acciones de mejoramiento del hallazgo No. 3.2.1.1, están en la ruta: \\10.216.160.201\Plan de mejoramiento en la entidad\6. Código_Auditoria_57</t>
  </si>
  <si>
    <t>https://www.cajaviviendapopular.gov.co/?q=transparencia-0
Matriz de cumplimiento de la Ley 1712 en custodia de Oficina de Asesoria de Planeación</t>
  </si>
  <si>
    <t>Se evidenció que el botón de transparencia se encuentra actualizado de manera permanente, con la información enviada por las áreas.
Se evidenció que se cuenta con matriz de cumplimiento de la Lay 1712 la cual se trabajo desde el mes de marzo.</t>
  </si>
  <si>
    <t>Se realizó la actividad programada</t>
  </si>
  <si>
    <t>esta evidencia sera ejecutada durante todo el año</t>
  </si>
  <si>
    <t xml:space="preserve"> En el mes de enero no se cuenta con resolución que tenga Acto administrativo y el RP.
Febrero: Resolución 415 con su respectivo RP (2015-Q20-04037).
Marzo:  Resolución 1229 con su respectivo RP (2017-8-383786).
Abril: Resolución 1421 con su respectivo RP (215-Q24-01530)</t>
  </si>
  <si>
    <t xml:space="preserve"> Resolución 415 , Resolución 1229, Resolución 1421 </t>
  </si>
  <si>
    <t>memorando con cordis 2019IE4007 con fecha el 19 marzo 2019</t>
  </si>
  <si>
    <t>Mediante el Memorando No. 2019IE:4778 DEL 4-05-2019  se oficializó la designación para el seguimiento al Plan Anual de Seguimiento de la Subdirección Administrativa. La evidencia  se encientra en la Ruta :\\10.216.160.201\administrativa\Administraiva 2019\EVIDENCIA PAAC
La matriz de seguimiento a los contratos se encuentra aprobada en el sistema de calidad e implementada con corte a la fecha.La evidencia  se encientra en la Ruta :\\10.216.160.201\administrativa\Administraiva 2019\EVIDENCIA PAAC</t>
  </si>
  <si>
    <t>*  Memorando No. 2019IE:4778 DEL 4-05-2019 *La evidencia  se encientra en la Ruta :\\10.216.160.201\administrativa\Administraiva 2019\EVIDENCIA PAAC 
* :\\10.216.160.201\administrativa\Administraiva 2019\EVIDENCIA PAAC</t>
  </si>
  <si>
    <t>A la fecha no se han reportado inicidentes de seguiridad</t>
  </si>
  <si>
    <t>Mediante el Memorando No. 2019IE:4778 DEL 4-05-2019  se oficializó la designación para el seguimiento al Plan Anual de Seguimiento de la Subdirección Administrativa.La evidencia  se encientra en la Ruta :\\10.216.160.201\administrativa\Administraiva 2019\EVIDENCIA PAAC
La matriz de seguimiento a los contratos se encuentra aprobada en el sistema de calidad e implementada con corete a la fecha.La evidencia  se encientra en la Ruta :\\10.216.160.201\administrativa\Administraiva 2019\EVIDENCIA PAAC</t>
  </si>
  <si>
    <t>*  Memorando No. 2019IE:4778 DEL 4-05-2019 *La evidencia  se encientra en la Ruta :\\10.216.160.201\administrativa\Administraiva 2019\EVIDENCIA PAAC 
* :\\10.216.160.201\administrativa\Administraiva 2019\EVIDENCIA PAAC
Matriz control de procesos contractuales 
Versión: 1
Vigente:  Septiembre 24 - 2018  
Código: 208-GA-Ft-123</t>
  </si>
  <si>
    <t>Para el primer cuatrimestre de 2019, se desarrollo, aprobo e implemento la nueva matriz de seguimiento presupuestal con el fin de establecer las alertas tempranas necesarias para el seguimiento y control de ejecución de presupuesto para la vigencia 2019. Se tomaron como insumos la programacion del PAA, programacion del PAC y programacion de pasivos exigibles. Con corte a 30 de abril de 2019 se tiene un porcentaje de ejecución del 33%</t>
  </si>
  <si>
    <t>matriz de Seguimiento Presupuestal</t>
  </si>
  <si>
    <t>Para el primer cuatrimestre de 2019 se realizaron dos capacitaciones de "pago y/o libraciones de pasivos exigibles" y "Efectivo uso restringido y depositos en instituciones financieras",  donde asistieron los referentes de cada uno de los proyectos de inversión y de las demas areas involucradas.  Con corte a 30 de abril de 2019, se tiene una ejecución del 100%</t>
  </si>
  <si>
    <r>
      <t>se realizaron las dos capacitaciones donde se realizó la citación por correo electrónico el 27 de febrero 2019, tema:</t>
    </r>
    <r>
      <rPr>
        <sz val="18"/>
        <color rgb="FF000000"/>
        <rFont val="Arial"/>
        <family val="2"/>
      </rPr>
      <t xml:space="preserve"> </t>
    </r>
    <r>
      <rPr>
        <sz val="11"/>
        <color rgb="FF000000"/>
        <rFont val="Arial"/>
        <family val="2"/>
      </rPr>
      <t>Capacitación Pasivos Exigibles mar 5 de mar de 2019 10am - 12pm</t>
    </r>
    <r>
      <rPr>
        <sz val="18"/>
        <color rgb="FF000000"/>
        <rFont val="Arial"/>
        <family val="2"/>
      </rPr>
      <t> </t>
    </r>
  </si>
  <si>
    <t>Para el primer cuatrimestre de 2019, de acuerdo con la normatividad vigente se desarrollo el cronograma de informes financieros y tributarios con el objetivo de realizar el respectivo seguimiento de la elaboracion y presentacion de informes durante la vigencia 2019. Con corte a 30 de abril de 2019 se tiene una ejecución del 33%.</t>
  </si>
  <si>
    <r>
      <t>*</t>
    </r>
    <r>
      <rPr>
        <sz val="11"/>
        <color rgb="FF202124"/>
        <rFont val="Arial"/>
        <family val="2"/>
      </rPr>
      <t>Invitación: REUNIÓN CONTABILIDAD + TESORERÍA jue 25 de abr de 2019 9am - 11:30am</t>
    </r>
    <r>
      <rPr>
        <sz val="10"/>
        <color theme="1"/>
        <rFont val="Times New Roman"/>
        <family val="1"/>
      </rPr>
      <t xml:space="preserve"> el 25 de abril 2019</t>
    </r>
  </si>
  <si>
    <t>En el primer cuatrimestre de 2019 se tuvo el primer reporte por parte de la Secretaria de Hacienda Distrital donde se informa que las entidades bancarias con mayor ranking son BCSC, Bancolombia y Banco de Bogota. Con corte a 30 de abril tiene una ejecución del 50%</t>
  </si>
  <si>
    <t xml:space="preserve">se realizo un reportes  vigentes del ranking de entidades financieras emitidos por la SDH </t>
  </si>
  <si>
    <t xml:space="preserve">Se tiene definido el Cronograma de Visitas, evidencia del mismo se encuentra en la siguiente Ruta \\10.216.160.201\administrativa\Administraiva 2019\EVIDENCIA PAAC. Conforme al cronograma en el período reportado se realizaron (12) doce visitas a:Mejoremeiento de Bariios, Oficina Asesora de Comunicaciones, Mejorameinto de Vviienda , Ofician Asesora Jurídica, Oficina de Control Interno, Dirección General, Subdirección Financiera, Oficina Asesora de Planeación, Oficina Tic , Dirección de Urbanizaciones y Urbanizaión, Dirección Corporativa- Contratos  Control Disciplinarios Interno.  </t>
  </si>
  <si>
    <t>Cronograma de visitas y las actas de reunión de las visitas</t>
  </si>
  <si>
    <t xml:space="preserve">Se tiene definido el Cronograma de Jornadas de Sensibliización  en el período reportado (1)  La  evidencia del mismo se encuentra en la siguiente Ruta \\10.216.160.201\administrativa\Administraiva 2019\EVIDENCIA PAAC. </t>
  </si>
  <si>
    <t>Cronograma de visitas y memorando 2019IE2767 del 5 de marzo de 2019  convocatoria a la jornada de sensilibización</t>
  </si>
  <si>
    <t>En el Plan Estraégico de Talento Humano se iincliuyó el Plan de Capacitaciones de año 2019, el cual se encuentra publicado en la pag web de la entidad en la siguiente Ruta: /www.cajaviviendapopular.gov.co/?q=Nosotros/la-cvp/plan-de-accion-integrado</t>
  </si>
  <si>
    <t>se encuentra publicado en la pag web de la entidad en la siguiente Ruta: /www.cajaviviendapopular.gov.co/?q=Nosotros/la-cvp/plan-de-accion-integrado</t>
  </si>
  <si>
    <t>Se verificó la existencia de os formatos No 2008SADM-Ft22 Cumplimiento requisitos mìnimos experiencia del cargo dilegenciado.
Certificaciones de antecedentes generadas directamente por los organismos de control, mediante acta que se encuentra en la siguiente Ruta\\10.216.160.201\administrativa\Administraiva 2019\EVIDENCIA PAAC</t>
  </si>
  <si>
    <t xml:space="preserve">formato 208-sadm-Ft 22: cumplimiento de requisitos minimos </t>
  </si>
  <si>
    <t>Se verificó la existencia de los bonos de pensionales en el consecutivo Bonos del  libro  que reposa en el área de Talento Humano. A la fecha 27 solicitudes expedidas frente a 27 solicitadas.</t>
  </si>
  <si>
    <t>\\serv-backup\LNBurgos\Documents\Mis documentos de Administrador\2019\BONOS PENSIONALES\2- FEBRERO\004 JOSE AURELIO HOYOS- 2019ER263</t>
  </si>
  <si>
    <t>se evidencia con una matriz  de base datos de control documental- Contrato no prestación de servicios, donde se evidencia mesas de trabajo,  con la finalidad de finalizar la integridad de los expedientes contractuales del 27 marzo al 29 de marzo en el cual participatron todas las areas de la cvp con memorando de solicitud 2019IE4180 22/03/2019 donde se implemnta con una acta de radicación documentas pago proveedores codigo 208-DGC-FT84</t>
  </si>
  <si>
    <t>\\10.216.160.201\calidad\13. PROCESO ADQUISICIÓN DE BIENES Y SERVICIOS\FORMATOS CONTRATOS
\\10.216.160.201/Gestióndocumentalcontractual</t>
  </si>
  <si>
    <t>se tienen evidencias en fisico  trimestrales, mostrandolas áreas a determinar el proceso</t>
  </si>
  <si>
    <t>carpeta fisica</t>
  </si>
  <si>
    <t>se tiene programada la reunión para el 27 de mayo a las 10:00 AM</t>
  </si>
  <si>
    <t>Correo institucional</t>
  </si>
  <si>
    <r>
      <t xml:space="preserve">Se han realizado cuatro (4) reuniones de trabajo por parte del funcionario y contratista de la oficina de Control Interno Disciplinario en la vigencia, de las cuales se verificaron los procesos disciplinarios en curso, su estado en la CVP.
</t>
    </r>
    <r>
      <rPr>
        <b/>
        <sz val="8"/>
        <rFont val="Arial"/>
        <family val="2"/>
      </rPr>
      <t xml:space="preserve">Para la Primera mesa de trabajo (30/01/2019) tuvo como resultado: </t>
    </r>
    <r>
      <rPr>
        <sz val="8"/>
        <rFont val="Arial"/>
        <family val="2"/>
      </rPr>
      <t xml:space="preserve">
La revisión  a corte del 29 de enero del presente año es de  procesos en curso. Se utilizó la herramienta (Hoja de cálculo en formato Excel) en donde se registra en la base de datos los procesos que adelanta la oficina CID. 
A la fecha se contón con 83 actuaciones disciplinarias vigentes, las cuales se encuentran determinadas  de la siguiente manera: • EXPEDIENTES DISCIPLINARIOS  EN INDAGACION PRELIMINAR: (73) setenta y tres;   
• EXPEDIENTES DISCIPLINARIOS  EN  INVESTIGACION  DISCIPLINARIA: (10) diez,  
Se establece  un  reparto   ordinario mensual de 10 procesos a cada uno de los asesores   para su revisión y proyección  de los autos que corresponda en cada una de las etapas. 
</t>
    </r>
    <r>
      <rPr>
        <b/>
        <sz val="8"/>
        <rFont val="Arial"/>
        <family val="2"/>
      </rPr>
      <t xml:space="preserve">Para la segunda mesa de trabajo (27/02/2019) tuvo como resultado
</t>
    </r>
    <r>
      <rPr>
        <sz val="8"/>
        <rFont val="Arial"/>
        <family val="2"/>
      </rPr>
      <t xml:space="preserve">La revisión  a corte del 20 de febrero del presente año es de 91 procesos en curso. Se utilizó la herramienta (Hoja de cálculo en formato Excel) en donde se registra en la base de datos los procesos que adelanta la oficina CID.                                                 • EXPEDIENTES DISCIPLINARIOS  EN INDAGACION PRELIMINAR: (79) setenta y nueve;   
• EXPEDIENTES DISCIPLINARIOS  EN  INVESTIGACION  DISCIPLINARIA: (12) doce, 
Durante la presente vigencia 2019  se han expedido 54 autos  que corresponden  en su orden a los siguientes:
• 42 autos  de apertura de Indagación Preliminar
• 04 autos de apertura de investigación Disciplinaria
• 04 autos de  pruebas
• 02 autos de archivo
• 01 auto de remisión por competencia
• 01 auto de orden interno
</t>
    </r>
    <r>
      <rPr>
        <b/>
        <sz val="8"/>
        <rFont val="Arial"/>
        <family val="2"/>
      </rPr>
      <t xml:space="preserve">Para la tercera mesa de trabajo (26/03/2019) tuvo como resultado
</t>
    </r>
    <r>
      <rPr>
        <sz val="8"/>
        <rFont val="Arial"/>
        <family val="2"/>
      </rPr>
      <t xml:space="preserve">La revisión  a corte del 22  de Marzo del presente año es de 81  procesos en curso. Se utilizó la herramienta (Hoja de cálculo en formato Excel) en donde se registra en la base de datos los procesos que adelanta la oficina CID.                                                  • EXPEDIENTES DISCIPLINARIOS  EN INDAGACION PRELIMINAR: (67) sesenta y siete   
• EXPEDIENTES DISCIPLINARIOS  EN  INVESTIGACION  DISCIPLINARIA: (16), diesiseis 
• Durante la vigencia 2019 se han expedido  76 autos así
- 44- Autos de apertura de indagación  preliminar 
- 7-   Autos de apertura de investigación disciplinaria 
- 7-   Autos de pruebas
- 10- Autos de archivo
- 4-   Autos de remisión por competencia 
- 1-   Auto de orden interno
- 1-   Auto  que autoriza  copias 
- 1-   Auto que posesiona defensor
- 1-   Auto inhibitorio
</t>
    </r>
    <r>
      <rPr>
        <b/>
        <sz val="8"/>
        <rFont val="Arial"/>
        <family val="2"/>
      </rPr>
      <t>Para la cuarta mesa de trabajo (29/04/2019) tuvo como resultado</t>
    </r>
    <r>
      <rPr>
        <sz val="8"/>
        <rFont val="Arial"/>
        <family val="2"/>
      </rPr>
      <t xml:space="preserve">
La revisión  a corte del 25  de abril del presente año es de 79  procesos en curso. Se utilizó la herramienta (Hoja de cálculo en formato Excel) en donde se registra en la base de datos los procesos que adelanta la oficina CID.                 • EXPEDIENTES DISCIPLINARIOS  EN INDAGACION PRELIMINAR: (60);   sesenta que se dividen  por anualidad así:
2017= 03
2018= 10
2019= 47
• EXPEDIENTES DISCIPLINARIOS  EN  INVESTIGACION  DISCIPLINARIA: (19), diecinueve que se dividen  por anualidad así:
2016= 06
2017= 10 
2018= 03                                                                                       • Durante   el mes de abril  de  2019 se han expedido  12 autos así
- 04- Autos de apertura de indagación  preliminar 
- 02- Autos de archivo
- 04-   Autos de remisión por competencia 
- 02-   Auto  que autoriza  copias 
</t>
    </r>
  </si>
  <si>
    <t>asistencia de reunion fisicas</t>
  </si>
  <si>
    <t xml:space="preserve">Se realizó la formulación del Plan Anual de Auditorías 2019 – PAA (formato 208-CI-Ft-04) y del Plan de Acción de Gestión 2019 (formato 208-PLA-Ft-55), dicho PAA fue aprobado por el Comité Institucional de Coordinación de Control Interno - CICCI en sesión del 11 de febrero de 2019. Se realizó el primer seguimiento del PAA en el formato del Plan de Acción de Gestión 2019 (formato 208-PLA-Ft-55) con corte al 31 de marzo de 2019, el cual fue remitido por correo electrónico del 29 de abril de 2019 a la Oficina Asesora de Planeación.  
</t>
  </si>
  <si>
    <t>correo de entrega del PAA con el primer seguimiento.</t>
  </si>
  <si>
    <t>Seguimiento al Plan de Mejoramiento Interno se realizará a partir del 01 de mayo y el segundo se realizará en noviembre, el Seguimiento al Plan de Acción de Gestión se realizará en noviembre. Al 30 de abril se han realizado dos seguimientos al Plan de Mejoramiento Externo. Con corte al 31-dic-2018 se realizó en el periodo de enero y febrero de 2019.</t>
  </si>
  <si>
    <t>el informe se encuentra publicado en la siguiente ruta:
https://www.cajaviviendapopular.gov.co/sites/default/files/Informe%20de%20Seguimiento.%20Corte%20%2831-Dic-2018%29.pdf.
Con corte al 15-feb-2019 se realizó  en el periodo de febrero y marzo de 2019, la matriz se encuentra publicada en la siguiente ruta: \\10.216.160.201\control interno\2019\3. 054 PLANES\EXTERNO\CONTRALORIA\I Seg 2019</t>
  </si>
  <si>
    <t>Se ha realizado una actividad de Capacitación en el Sistema de Control Interno - SCI y Política de Control Interno el 20-feb-2019. Evidencia: \\10.216.160.201\control interno\2019\4.  APOYO\5. Inducción Capacitación\Capacitacion SCI.
Se elaboró presentación del Sistema de Control Interno y se remitió un vídeo de los Principios y Generalidades de la actividad de auditoría para la jornada de inducción virtual que tiene previsto realizar la Subdirección Administrativa.</t>
  </si>
  <si>
    <t xml:space="preserve"> Las evidencias se encuentran en la siguiente ruta: \\10.216.160.201\control interno\2019\4.  APOYO\5. Inducción Capacitación\Induccion.  El correo  se envio el 5-04-2019.</t>
  </si>
  <si>
    <r>
      <t xml:space="preserve">Durante el mes de enero de 2019 fueron solicitados 12 paz y salvos y 2 certificaciones de deuda, las cuales se entregaron por los medios tradicionales, envió por correo físico y reclamación personal.
En el mes de febrero de 2019 solicitaron 4 paz y salvos y una certificación de la deuda, de la misma manera que en el mes anterior, la entrega se hizo por los medios convencionales.
En el mes de marzo de 2019 solicitaron 4 paz y salvos y una certificación de la deuda, la entrega se hizo por los medios convencionales. 
Al 30 de abril de 2019 fueron solicitados 25 paz y salvos y 4 certificaciones de deuda, las cuales se entregaron por los medios tradicionales, envió por correo físico y reclamación personal, adicionalmente se recibiron 5 solicitudes de Paz y Salvos, fueron entregados personalmente porque no había contrato con la empresa de mensajería.
Adicionalmente en el proceso de racionalizacion de tramites se realizaron 2 mesas de trabajo, la cual se establecio un plan de acción la cual consta de 11 acciones durante la la vigencia 2019. 
Al finalizar el primer cuatrimestre de 2019 se realizaron 7 acciones como:  </t>
    </r>
    <r>
      <rPr>
        <b/>
        <sz val="10"/>
        <color theme="1"/>
        <rFont val="Arial"/>
        <family val="2"/>
      </rPr>
      <t>Elaborar el formulario de solicitud de paz y salvo y recibos de pago</t>
    </r>
    <r>
      <rPr>
        <sz val="10"/>
        <color theme="1"/>
        <rFont val="Arial"/>
        <family val="2"/>
      </rPr>
      <t xml:space="preserve">, </t>
    </r>
    <r>
      <rPr>
        <b/>
        <sz val="10"/>
        <color theme="1"/>
        <rFont val="Arial"/>
        <family val="2"/>
      </rPr>
      <t>Aprobación del formulario, Validación del formulario, Reunión de seguimiento y actualización de cronograma de acuerdo a los resultados de la validación, Desarrollo e implementación del formulario, Realizar prueba Piloto y ajustes del formulario y Actualización y/o creación y aprobación del procedimiento o instructivo incluyendo la nueva metodología.</t>
    </r>
  </si>
  <si>
    <t>https://www.cajaviviendapopular.gov.co/?q=tr%C3%A1mites-ante-la-caja-de-la-vivienda-popular#overlay-context=tr%25C3%25A1mites-ante-la-caja-de-la-vivienda-popular%3Fq%3Dtr%25C3%25A1mites-ante-la-caja-de-la-vivienda-popular</t>
  </si>
  <si>
    <r>
      <t xml:space="preserve">En los primeros cuatro meses se han entregado un total de 74 talonarios de pago, de los cuales 14 fueron  enviados por correo electrónico, aunque la solicitud fue hecha vía telefónica. 
En el mes de enero de 2019 fueron generados 18 talonarios de recibos de pago, de los cuales 1 fue enviado por correo electrónico, lo demás los deudores los reclamaron directamente en la Subdirección Financiera.
En el mes de febrero de 2019, las solictudes de talonarios de recibos de pago fueron 22, de los cuales 2 se enviaron por correo electrónico y el resto se entregaron personalmente.
En el mes de marzo de 2019, las solictudes de talonarios de recibos de pago fueron 19, de los cuales 3 se enviaron por correo electrónico y el resto se entregaron personalmente.
En el mes de abril de 2019, las solictudes de talonarios de recibos de pago fueron 15, de los cuales 8 se enviaron por correo electrónico y el resto se entregaron personalmente.
Adicionalmente en el proceso de racionalizacion de tramites se realizaron 2 mesas de trabajo, la cual se establecio un plan de acción la cual consta de 11 acciones durante la la vigencia 2019. 
Al finalizar el primer cuatrimestre de 2019 se realizaron 7 acciones como: </t>
    </r>
    <r>
      <rPr>
        <b/>
        <sz val="10"/>
        <color rgb="FF000000"/>
        <rFont val="Arial"/>
        <family val="2"/>
      </rPr>
      <t xml:space="preserve"> Elaborar el formulario de solicitud de paz y salvo y recibos de pago, Aprobación del formulario, Validación del formulario, Reunión de seguimiento y actualización de cronograma de acuerdo a los resultados de la validación, Desarrollo e implementación del formulario, Realizar prueba Piloto y ajustes del formulario y Actualización y/o creación y aprobación del procedimiento o instructivo incluyendo la nueva metodología.</t>
    </r>
    <r>
      <rPr>
        <b/>
        <sz val="10"/>
        <color theme="1"/>
        <rFont val="Arial"/>
        <family val="2"/>
      </rPr>
      <t xml:space="preserve">
</t>
    </r>
  </si>
  <si>
    <t>INFORME EVENTO SORTEO DE VIVIENDA “PROYECTO LA CASONA”
Localidad de Ciudad Bolívar
 15 de marzo de 2019
Los respectivos formatos se encuentran en las evidencias.</t>
  </si>
  <si>
    <t>“PROYECTO LA CASONA” Localidad de Ciudad Bolívar</t>
  </si>
  <si>
    <t xml:space="preserve">Se realizo el seguimiento a la ejecución Presupuestal de la vigencia, reservas y pasivos exigibles, Se envió mensualmente memorando interno y vía correo electrónico a cada uno de los gerentes de los proyectos y gastos de funcionamiento, las ejecuciones presupuestales de vigencia, reservas y pasivos exigibles con corte a 30 de abril de 2019. </t>
  </si>
  <si>
    <t>soportadas por mediante momorandos : enero 2019IE 1039 
FEBRERO: 2019IE 2720
MARZO2019IE4590
ABRIL2019IE6044</t>
  </si>
  <si>
    <t>La presentación para la Rendición de Cuentas realizada el día 21 de marzo del 2019 fué realizada por la OAC, quien consolido y monto la información presentada.
Se evidencia Formato anexo para la sistematización de los diálogos ciudadanos y las Audiencias Públicas de Rendición de Cuentas.
Desde el mes de enero al mes de abril se realizaron boletines de prensa en la web y piezas digitales en la redes sociales.
- Apoyo caracterización de familias en Terranova.
- Selección de vivienda en La Casona.
- Avances de la Alcaldía de Bogotá en el proceso de reasentamientos.
- Bogotá capacita familias reasentadas para mejorar lazos de convivencia y habitabilidad.
- Selección de vivienda en olores de Bolonia.
- Capacitaciones en el barrio Caracolí.
- Información sobre familias reasentadas.
- Notificaciones de Vereditas.
- FUPROVI.
- Familias que han mejorado sus condiciones de vida.</t>
  </si>
  <si>
    <t>Desde el mes de enero al mes de abril se realizaron boletines de prensa en la web y piezas digitales en la redes sociales.
- Apoyo caracterización de familias en Terranova.
- Selección de vivienda en La Casona.
- Avances de la Alcaldía de Bogotá en el proceso de reasentamientos.
- Bogotá capacita familias reasentadas para mejorar lazos de convivencia y habitabilidad.
- Selección de vivienda en olores de Bolonia.
- Capacitaciones en el barrio Caracolí.
- Información sobre familias reasentadas.
- Notificaciones de Vereditas.
- FUPROVI.
- Familias que han mejorado sus condiciones de vida.</t>
  </si>
  <si>
    <t xml:space="preserve">Se envió mediante memorando 2019IE5983 del 30 de abril 2019, a la Directora General (E) y a la Oficina Asesora de Planeación con el fin de que sea publicado  en la página WEB de la entidad  y a los destinatiorios pertinentes. </t>
  </si>
  <si>
    <t>memorando 2019IE5983 del 30 de abril 2019</t>
  </si>
  <si>
    <t>Se realizó la Rendición de cuentas de la Caja de la Vivienda popular el día  21 de marzo del 2019. Información recolectada y publicada por la OAP. 
Ruta https://www.cajaviviendapopular.gov.co/?q=Nosotros/Informes/rendicion-de-cuentas</t>
  </si>
  <si>
    <r>
      <t>S</t>
    </r>
    <r>
      <rPr>
        <sz val="9"/>
        <color rgb="FF000000"/>
        <rFont val="Arial"/>
        <family val="2"/>
      </rPr>
      <t>e muestra document con relación a personas de servicio al ciudadano donde hay 6 contratista 1 planta</t>
    </r>
  </si>
  <si>
    <t>Plan Anual de Adquisicione</t>
  </si>
  <si>
    <t>Se solicitó la información en el mes de marzo la cual fue entregada por los responsables al final de mes, durante el mes de abril se ha venido elaborando el respectivo informe semestral del cual con corte al 30 de abril se lleva el 70%. A mediados del mes de mayo se entregará el primer informe.</t>
  </si>
  <si>
    <t>durante el mes de abril se ha venido elaborando el respectivo informe semestral del cual con corte al 30 de abril se lleva el 20%</t>
  </si>
  <si>
    <t xml:space="preserve">Se tiene la información de seguimiento en el formato 208-PLA-FT-11 donde se hace seguimiento mensual donde se tiene evidencia por proyecto, </t>
  </si>
  <si>
    <t>formato 208-PLA-FT-11</t>
  </si>
  <si>
    <t>Se realizó la planeación del primer seguimiento, que consistió en la revisión de la formulación del PAAC, se elaboró y comunicó el cronograma de las visitas y se realizaron las agendas. Se dio inicio a definición de la metodología de trabajo.</t>
  </si>
  <si>
    <t>Se dio inicio a definición de la metodología de trabajo. Memorando 2019IE5856</t>
  </si>
  <si>
    <t>Se elaboró en cronograma unificado de actividades del programa de gestión documental. De acuerdo con el mismos se reportado un avance para este período de 33%. La evidencia se encuentra en la siguiente Ruta: \10.216.160.201\administrativa\Administraiva 2019\EVIDENCIA PAAC.</t>
  </si>
  <si>
    <t xml:space="preserve">Cronograma de actividades </t>
  </si>
  <si>
    <r>
      <t>Se realiza un reporte estadístico mensual, encontrándose que desde el mes de enero a abril de 2019 se atendieron 47 solicitudes de prestamo de archivo central, con un total de 534 expedientes requeridos. De éstas 47 solicitudes, 36 fueron efectivas (los expedientes requeridos fueron prestados) en las once restantes  los expedientes ya estaban prestados o no habían sido transferidos al archivo central</t>
    </r>
    <r>
      <rPr>
        <sz val="12"/>
        <color rgb="FF4F81BD"/>
        <rFont val="Times New Roman"/>
        <family val="1"/>
      </rPr>
      <t>.</t>
    </r>
  </si>
  <si>
    <t>Registro de Solicitudes Y Préstamos Archivo Central/ Fondo Acumulado 2019</t>
  </si>
  <si>
    <t>Se encuentra en análisis de la resolución expedida en el año 2018, para la actualización de la misma, debido a que la acción se encuentra en ejecución para cumplir en diciembre de 2019</t>
  </si>
  <si>
    <t>No existe</t>
  </si>
  <si>
    <t xml:space="preserve">Se realizó la socialización presentando los valores en los puestos de trabajo de las diferentes áreas de la entidad. </t>
  </si>
  <si>
    <t>La evidencia (listado) se encuentra en la siguiente Ruta:\10.216.160.201\administrativa\Administrativa 2019\EVIDENCIA PAAC</t>
  </si>
  <si>
    <t>1. No se tiene ejecutadas en este momento pero se realizara el junio y noviembre
2. se evidencia con una matriz  de base datos de control documental- Contrato no prestación de servicios, donde se evidencia mesas de trabajo,  con la finalidad de finalizar la integridad de los expedientes contractuales del 27 marzo al 29 de marzo en el cual participatron todas las areas de la cvp con memorando de solicitud 2019IE4180 22/03/2019 donde se implemnta con una acta de radicación documentas pago proveedores codigo 208-DGC-FT84</t>
  </si>
  <si>
    <t>Realizar dos (2) sensibilizaciones sobre la correcta aplicación del trámite de incumplimiento en ejercicio de las funciones de supervisión e interventoría. 
Realizar tres (3)  memorandos de buenas prácticas contractuales.</t>
  </si>
  <si>
    <t>Total general</t>
  </si>
  <si>
    <t>Control Interno</t>
  </si>
  <si>
    <t>Proceso</t>
  </si>
  <si>
    <t>3. Prevención del Daño Antijurídico y Representación Judicial</t>
  </si>
  <si>
    <t>14. Gestión Tecnología de la Información y Comunicaciones</t>
  </si>
  <si>
    <t>Procesos</t>
  </si>
  <si>
    <t>Calificación.</t>
  </si>
  <si>
    <t>Promedio de avance de las actividades del mapa de riesgos corte al 30 de Abril de 2019</t>
  </si>
  <si>
    <t>Estado de Avance</t>
  </si>
  <si>
    <t>1. Gestión del Riesgo de Corrupción (Mapa de Riesgos de Corrupción)</t>
  </si>
  <si>
    <t>2. Racionalización de Trámites</t>
  </si>
  <si>
    <t>3. Rendición de Cuentas</t>
  </si>
  <si>
    <t>4. Mecanismos para Mejorar la Atención al Ciudadano</t>
  </si>
  <si>
    <t>5.Mecanismos para la Transparencia y el Acceso a la Información</t>
  </si>
  <si>
    <t>6. Iniciativas Adicionales</t>
  </si>
  <si>
    <t xml:space="preserve">7. Gestión de la Integridad </t>
  </si>
  <si>
    <t> Total</t>
  </si>
  <si>
    <t xml:space="preserve">MATRIZ DE SEGUIMIENTO AL PAAC </t>
  </si>
  <si>
    <t>Primer Seguimiento PAAC</t>
  </si>
  <si>
    <t>Corte de Seguimiento: 30 de abril de 2019.</t>
  </si>
  <si>
    <t xml:space="preserve">Componente </t>
  </si>
  <si>
    <t xml:space="preserve">Observaciones </t>
  </si>
  <si>
    <t>Los acuerdos de gestión 2019 se realizaron en el mes de abril pero no se han publicado en la pagina web</t>
  </si>
  <si>
    <t>Acuerdos de gestión 2019</t>
  </si>
  <si>
    <t>Actividades Programadas en el PAAC 2019</t>
  </si>
  <si>
    <t>Actividades con avance en el primer cuatrimestre 2019</t>
  </si>
  <si>
    <t>7. Codigo de Integridad</t>
  </si>
  <si>
    <t>5. Transparencia</t>
  </si>
  <si>
    <t>4. Atención al Ciudadano</t>
  </si>
  <si>
    <t>2. Antitramites</t>
  </si>
  <si>
    <t>1. Matriz de Riesgos</t>
  </si>
  <si>
    <t>Se evidenció que se cuenta con programación de entrega de obras y eventos las cuales se realizaran apartir del mes de mayo., pro no se ha ejecutado ninguana entrega de obra y eventos</t>
  </si>
  <si>
    <t>Se evidenció que se atiende a los requerimientos de actualización de documentos los cuales llegan mediante memorando a la Oficina Asesora de Planeación.
Se realiza actualización permanente del listado maestro de documentos según solicitudes realizadas por la áreas.</t>
  </si>
  <si>
    <t>Memorandos radicados con solicitudes de actualización documental en carpeta física sistema integrado de gestión 2019 en custodia del archivo de la OAP
Listado maestro de documentos actualizado.
Ruta: \\10.216.160.201\calidad</t>
  </si>
  <si>
    <t xml:space="preserve">Se evidenció que durante el primer trimestre de 2019 se realizaron dos sensibilización sobre la correcta disposición de los residuos: una específicamente de gestión integral de residuos (01/03/2019 y 28/02/2019) y otra en la en la capacitación de herramientas de gestión (03/04/2019)  Se hizo especial énfasis en la separación en la fuente y la importancia de disponer cada residuos en el lugar que corresponde. Se hace seguimiento a la cantidad de materiales aprovechables recuperados por la empresa de reciclaje y se realiza el pesaje de residuos no aprovechables. 
</t>
  </si>
  <si>
    <t xml:space="preserve">Se evidenció sensibilización  sobre las Herramientas de Gestión el día 03 de abril de 2019, con el fin de explicar el manejo de la información de Proyectos.
</t>
  </si>
  <si>
    <t>Se evidenció que se cuenta con listado de actividades realizadas en la web e intranet el cual se lleva de manera diría según solicitudes de actualización de la pagina web,  se cuenta con matriz de los meses de febrero, marzo y abril de 2019.
Se debe Normalizar la matriz de seguimiento a la publicaciones de la pagina web.</t>
  </si>
  <si>
    <t>Esta actividad se realiza de manera mensual, se desarrollará durante la vigencia</t>
  </si>
  <si>
    <t>Faltan los seguimientos de plan estratégico de comunicaciones, los cuales se realizaran en julio y enero
No se cuenta con plan de usabilidad</t>
  </si>
  <si>
    <t xml:space="preserve">No se ha realizado  Plan de Acción de Sensibilizaciones y de acciones de actualización y de control en los responsables de productor la información relacionada con el  Botón de Transparencia en el marco de la Ley 1712 /14 </t>
  </si>
  <si>
    <t>No se ha realizado actividad</t>
  </si>
  <si>
    <t>se evidencia en una matriz de conceptos donde se alimenta esporádicamente dependiendo la solicitud de conceptos por cada área de la CVP, y  se evidencia que  no esta normalizada.</t>
  </si>
  <si>
    <t>matriz de conceptos que fue evidencia por medio de correo electrónico</t>
  </si>
  <si>
    <t>esta evidencia será ejecutada durante todo el año</t>
  </si>
  <si>
    <t>se evidencia matriz de procesos judiciales  en donde se procede con información semanal. En donde se verifica el proceso, qué tiene a cargo cada  abogado y la ultima actuación.</t>
  </si>
  <si>
    <t>correo electrónico que se envía semanal a la funcionaria Julie</t>
  </si>
  <si>
    <t>Se realiza reporte mensual de los recorridos inmobiliarios con el número de familias que realizaron selección de vivienda.
Correos:
Enero: recorrido realizado el día 03-01-2019  sin selección de vivienda.
Febrero: recorridos realizados lo días 07-02-2019  sin selección de vivienda, 14-02-2019  sin selección de vivienda, 21-02-2019  1 hogar realizó selección de vivienda, 28-02-2019  sin selección de vivienda.
Marzo:  recorridos realizados lo días 07-03-2019  1 hogar realizó selección de vivienda, 14-03-2019   2 hogares realizaron selección de vivienda, 21-03-2019  1 hogar realizó selección de vivienda, 28-03-2019  1 hogar realizó selección de vivienda.
Abril: recorridos realizados lo días 04-04-2019   2 hogares realizaron selección de vivienda, 11-04-2019  sin selección de vivienda, 25-04-2019  sin selección de vivienda, 29-04-2019  sin selección de vivienda.</t>
  </si>
  <si>
    <t>Correos electrónicos:
Enero: recorrido realizado el día 03-01-2019  sin selección de vivienda.
Febrero: recorridos realizados lo días 07-02-2019  sin selección de vivienda, 14-02-2019  sin selección de vivienda, 21-02-2019  1 hogar realizó selección de vivienda, 28-02-2019  sin selección de vivienda.
Marzo:  recorridos realizados lo días 07-03-2019  1 hogar realizó selección de vivienda, 14-03-2019   2 hogares realizaron selección de vivienda, 21-03-2019  1 hogar realizó selección de vivienda, 28-03-2019  1 hogar realizó selección de vivienda.
Abril: recorridos realizados lo días 04-04-2019   2 hogares realizaron selección de vivienda, 11-04-2019  sin selección de vivienda, 25-04-2019  sin selección de vivienda, 29-04-2019  sin selección de vivienda.</t>
  </si>
  <si>
    <t>La actividad se seguirá ejecutando durante la vigencia</t>
  </si>
  <si>
    <t>Mensualmente el equipo de Relocalización Transitoria envía correo recordando el buen uso del procedimiento. 
Correos: 31-01-2019,  19-02-2019, 28-03-2019, 24-04-2019</t>
  </si>
  <si>
    <t>Se realizó reunión con líderes en el territorio IIM Jalisco  el día 26 de febrero de 2019 a la 2:20 pm en el salón comunal Bosque II sector.
Se evidenció que se diligenció el formato 208-MV-Ft-99 Formato Registro Visita de Avanzada V2 del proyecto Jalisco archivado en la carpeta física "avanzada jalisco" en gestión documental del convenio 575-2017
 Se realizó reunión con los líderes comunales para la socialización mejoramiento de vivienda de territorio IIM Cable el día 22 de abril de 2019 a las 9:00 am en el salón comunal Juan Pablo II</t>
  </si>
  <si>
    <t>Actas de reunión de los territorios Jalisco y Cable.
Ruta: \\10.216.160.201\vivienda\CONVENIO 575 DE 2017\EVIDENCIAS SOCIALES\EVIDENCIAS AVANCE TERRITORIOS\DOCUMENTOS
 208-MV-Ft-99 Formato Registro Visita de Avanzada V2 del proyecto Jalisco archivado en la carpeta física "avanzada jalisco" en gestión documental del convenio 575-2017</t>
  </si>
  <si>
    <t>Se evidenció que se han enviado 25 oficios de vinculación a los beneficiarios del proceso de mejoramiento de Vivienda que incluyen información recordatoria sobre el "no cobro" del proceso, ni la entrega de dineros a funcionarios, contratistas o  intermediarios.</t>
  </si>
  <si>
    <t>25 oficios de vinculación a los beneficiarios del proceso de mejoramiento de Vivienda los cuales se encuentran en los expedientes de cada beneficiario.</t>
  </si>
  <si>
    <t>Se evidenció que se cuenta con un (1)  comunicado con SDHT con CORDIS 2019ER2643 con asunto respuesta al radicado No. 1-2019-03434 y número 2019EE1415,  que contiene la relación de los Territorios  Con Oportunidades - TCO, estratégicos para esta vigencia en la priorización de recursos para  contribuir al plan de acción del sector. Se identifican 11 de los 13 territorios identificados, en los cuales el equipo de la Dirección de Mejoramiento de Barrios se encuentra adelantando los estudios de probabilidad para definir la conveniencia de ejecutar intervenciones en salones comunales.
se evidenció que se ha avanzado en la visita de reconocimiento in situ de dos salones comunales
04-3-19 Informe reconocimiento In situ Sierra Morena
03-27-19 informe reconocimiento In situ salón comunal Caracolí</t>
  </si>
  <si>
    <t>comunicado con SDHT con CORDIS 2019ER2643 con asunto respuesta al radicado No. 1-2019-03434 y número 2019EE1415.
04-3-19 Informe reconocimiento In situ Sierra Morena
03-27-19 informe reconocimiento In situ salón comunal Caracolí
los cuales se encuentra en las carpetas de estudios de probabilidad en custodia del archivo de gestión de  la Dirección de Mejoramiento de Barrios</t>
  </si>
  <si>
    <t>Falta un comunicado con SDHT y los estudias de probabilidad  con los conceptos premiables y no premiables</t>
  </si>
  <si>
    <t>Se evidenció que con respecto al contrato 627-2017 se han adelantando reuniones con participación activa del director de mejoramiento de Vivienda en el análisis del estado de las obras en San Cristóbal para generar plan de contigencia,e el cual no se ha elaborado.
Se evidenció con respecto al contrato 582 de 2018, según la prorroga suscrita se ajusto el cronograma de ejecución , el cual fue aprobado por la interventoria en el comite de obra N18 del 05 de abril de 2019.</t>
  </si>
  <si>
    <t>Sensibilización realizada por la Dirección de Gestión Corporativa  sobre el Régimen de deberes, derechos, obligaciones y prohibiciones de los servidores públicos, realizada el 19 de marzo de 2019, con CORDIS 2019IE4007</t>
  </si>
  <si>
    <t>NO INICIADO</t>
  </si>
  <si>
    <t>CUMPLIDA</t>
  </si>
  <si>
    <t>EN DESARROLLO</t>
  </si>
  <si>
    <t>CUMPLIDO</t>
  </si>
  <si>
    <t>NO INICIADA</t>
  </si>
  <si>
    <t>No se ha realizado actulización del procedimiento 208-TIT-Pr-05 TITULACIÓN POR MECANISMO DE CESIÓN A TÍTULO GRATUITO  V3 el cual tiene como ultima fecha de actulización el 16 de enero de 2018</t>
  </si>
  <si>
    <t>Se evidenció que se ha venido recolectando la información pero aun no se cuenta con el set de datos abiertos publicados</t>
  </si>
  <si>
    <t>A nivel general se evidenció que la “Matriz de riesgos 2019”, no contiene las actividades para cada uno de los subcomponentes que describe la documento “Estrategias para la Construcción del Plan Anticorrupción y de Atención al Ciudadano versión 2”, los cuales son: 1. Política de Administración del Riesgo de Corrupción, 2. Construcción de Mapa de Riesgos de Corrupción, 3. Consulta y Divulgación, 4. Monitoreo y Revisión y 5. Seguimiento.
Adicionalmente 15 de los 16 procesos (excepto Gestión Tecnología de la Información y Comunicaciones) realizaron la formulación del componente 1, sin realizar la actualización completa del registro de gestión de riesgo en el formato 208Pla-Ft-73, dando lugar a que las actividades de tratamiento de riesgos formuladas deben ser replanteadas, ya que estas no fueron resultado del análisis y evaluación del riesgo establecido.
En cuanto al cumplimiento de las actividades formuladas se lleva un porcentaje de avance del 30.46% para el primer cuatrimestre del año 2019.</t>
  </si>
  <si>
    <t>En el momento del seguimiento se evidencia que en el componente Mecanismos para Mejorar la Atención al Ciudadano tiene 9 acciones programadas donde se cumplió una (1) al 100% 8 de ellas están en desarrollo, donde 4 tienen un cumplimiento del (33%), 1 tiene incumplimiento (20%), 2 con un cumplimiento  del (25%) y una un cumplimiento del (50%), a nivel general se cuenta con un cumplimiento del 39,15%, se debe priorizar la publicación del Informe de Asistencia y evaluación del mes de diciembre, el Informe Mensual de Oportunidades de las Respuestas a las PQRSD de mes de diciembre y el Informe con los resultados de la revisión de la atención de las PQRS's del mes de Junio.</t>
  </si>
  <si>
    <t>De las 25 acciones programadas se evidencio que una (1) tiene un cumplimiento del (70%), 2 con cumplimiento del (50%),10 con un cumplimiento del (33%), 3 de cumplimiento del  (25%),1 con un cumplimiento del (15%) y 5 con un cumplimiento del (0%) donde se evidencia que a la fecha no  se han iniciado, a nivel general se cuenta con un cumplimiento del 26,82%, pero se debe priorizar las publicaciones de los informes del mes de Diciembre para cumplir con las totalidad de las acciones programadas.</t>
  </si>
  <si>
    <t>De las 4 acciones programadas se cumplieron 2 al (100%)  y 2 con un cumplimiento del (33%), a nivel general se cuenta con un cumplimiento del 66,50%, pero se debe priorizar la elaboración de los 2 informes de integridad faltantes o replantear el número de informes a elaborar en la próxima vigencia.</t>
  </si>
  <si>
    <t>De las 8 acciones programadas, va en desarrollo una (1) con un cumplimiento del (33%), las otras no aplica para este seguimiento realizado se tendrá en cuenta para el otro cuatrimestre, a nivel general se cuenta con un cumplimiento del 33,00%, es preciso la actividad incumplida se reformule en el PAAC de 2019 y se prepare al equipo de gestores de integridad que aún quedan vigentes en la entidad sobre el particular y modificar la resolución 3040 de 2018 en lo pertinente.</t>
  </si>
  <si>
    <r>
      <rPr>
        <sz val="10"/>
        <rFont val="Arial"/>
        <family val="2"/>
      </rPr>
      <t>Se evidenció que la matriz “Antitramites 2019” que establece la CVP, cuenta con los trámites a los cual se les va generar la racionalización y las actividades establecidas para tal fin (Expedición del Paz y Salvo y/o certificaciones - Expedición de Recibos de Pagos), sin embargo no se evidenció la identificación del inventario de todos los trámites de la entidad, la manera en que se priorizaron dichos trámites para ser racionalizados, ni las actividades de interoperabilidad. 
De las 2 acciones programadas se ha ejecutado un desarrollo a nivel general del 59,00% donde se evidencia que cada una de ellas lleva un avance de cumplimiento del (59%), para el primer cuatrimestre del año 2019.</t>
    </r>
    <r>
      <rPr>
        <sz val="10"/>
        <color rgb="FFFF0000"/>
        <rFont val="Arial"/>
        <family val="2"/>
      </rPr>
      <t xml:space="preserve">
</t>
    </r>
  </si>
  <si>
    <t xml:space="preserve">De las 21 acciones programadas se evidencio que 4 tiene un cumplimiento del (100%), 1 con cumplimiento del (50%),4 con un cumplimiento del (33%), 1 de cumplimiento del (25%) y 7 con un cumplimiento del (0%) donde se evidencia que a la fecha no  se han iniciado, a nivel general se cuenta con un cumplimiento del 35,71%, se debe trabajar en el avance de las actividades: 
1. Revisión del Procedimiento 208-PLA-Pr-19 - RENDICIÓN DE CUENTAS,PARTICIPACIÓN CIUDADANA Y CONTROL
SOCIAL.
2. Promover escenarios o eventos de participación ciudadana entre la población beneficiada  y la entidad (Mínimo (1) escenario para la vigencia 2019).
3. Promover escenarios o eventos de participación ciudadana entre los(as) ciudadanos(as) y la entidad (Mínimo dos para la vigencia 2019).
4. Promover mínimo dos (2) jornadas de socialización del proceso de asistencia técnica, entrega de licencias de construcción y/o actos de reconocimiento aprobados por curadurías urbanas y sensibilización para el proceso de ejecución de obra.
5. Realizar  tres (3) Acuerdos de Sostenibilidad
6. Evaluar veinte (3) escenarios o eventos de participación ciudadana
7. Evaluar  las jornadas de socialización del proceso de asistencia técnica, entrega de licencias de construcción y/o actos de reconocimiento o eventos de participación ciudadana a través de los(as) ciudadanos(as).
Es de resaltar que se realizó la Rendición de cuentas de la Caja de la Vivienda popular el día  21 de marzo del 2019. </t>
  </si>
  <si>
    <t>I SEGUIMIENTO CONTROL INTERNO (30 Abril de 2019)</t>
  </si>
  <si>
    <t>I SEGUIMIENTO CONTROL INTERNO (30 de Abril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</si>
</sst>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 #,##0_-;_-* &quot;-&quot;_-;_-@_-"/>
    <numFmt numFmtId="165" formatCode="_-* #,##0.00_-;\-* #,##0.00_-;_-* &quot;-&quot;??_-;_-@_-"/>
    <numFmt numFmtId="166" formatCode="d\-mmm\-yyyy"/>
    <numFmt numFmtId="167" formatCode="dd\-mmm\-yyyy"/>
    <numFmt numFmtId="168" formatCode="0.0%"/>
  </numFmts>
  <fonts count="58">
    <font>
      <sz val="11"/>
      <color theme="1"/>
      <name val="Calibri"/>
      <family val="2"/>
      <scheme val="minor"/>
    </font>
    <font>
      <sz val="11"/>
      <color theme="1"/>
      <name val="Arial"/>
      <family val="2"/>
    </font>
    <font>
      <b/>
      <sz val="11"/>
      <color theme="1"/>
      <name val="Arial"/>
      <family val="2"/>
    </font>
    <font>
      <sz val="9"/>
      <color theme="1"/>
      <name val="Arial"/>
      <family val="2"/>
    </font>
    <font>
      <sz val="11"/>
      <color theme="1"/>
      <name val="Calibri"/>
      <family val="2"/>
      <scheme val="minor"/>
    </font>
    <font>
      <b/>
      <sz val="14"/>
      <color theme="1"/>
      <name val="Arial"/>
      <family val="2"/>
    </font>
    <font>
      <b/>
      <sz val="13"/>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sz val="10"/>
      <color rgb="FF000000"/>
      <name val="Arial"/>
      <family val="2"/>
    </font>
    <font>
      <sz val="10"/>
      <name val="Arial"/>
      <family val="2"/>
    </font>
    <font>
      <sz val="10"/>
      <color theme="1"/>
      <name val="Arial"/>
      <family val="2"/>
    </font>
    <font>
      <b/>
      <sz val="12"/>
      <color theme="1"/>
      <name val="Arial"/>
      <family val="2"/>
    </font>
    <font>
      <b/>
      <sz val="10"/>
      <color theme="0"/>
      <name val="Arial"/>
      <family val="2"/>
    </font>
    <font>
      <sz val="10"/>
      <color indexed="8"/>
      <name val="Arial"/>
      <family val="2"/>
    </font>
    <font>
      <u/>
      <sz val="10"/>
      <color theme="10"/>
      <name val="Arial"/>
      <family val="2"/>
    </font>
    <font>
      <b/>
      <sz val="12"/>
      <color theme="0"/>
      <name val="Arial"/>
      <family val="2"/>
    </font>
    <font>
      <b/>
      <sz val="10"/>
      <name val="Arial"/>
      <family val="2"/>
    </font>
    <font>
      <sz val="14"/>
      <name val="Arial"/>
      <family val="2"/>
    </font>
    <font>
      <sz val="12"/>
      <name val="Arial"/>
      <family val="2"/>
    </font>
    <font>
      <u/>
      <sz val="10"/>
      <name val="Arial"/>
      <family val="2"/>
    </font>
    <font>
      <b/>
      <sz val="14"/>
      <name val="Arial"/>
      <family val="2"/>
    </font>
    <font>
      <b/>
      <sz val="12"/>
      <name val="Arial"/>
      <family val="2"/>
    </font>
    <font>
      <sz val="9"/>
      <color indexed="81"/>
      <name val="Tahoma"/>
      <family val="2"/>
    </font>
    <font>
      <b/>
      <sz val="9"/>
      <color indexed="81"/>
      <name val="Tahoma"/>
      <family val="2"/>
    </font>
    <font>
      <sz val="10"/>
      <color rgb="FFFF0000"/>
      <name val="Arial"/>
      <family val="2"/>
    </font>
    <font>
      <sz val="10"/>
      <name val="Arial"/>
      <family val="2"/>
    </font>
    <font>
      <sz val="10"/>
      <color theme="1" tint="4.9989318521683403E-2"/>
      <name val="Arial"/>
      <family val="2"/>
    </font>
    <font>
      <sz val="10"/>
      <color theme="0"/>
      <name val="Arial"/>
      <family val="2"/>
    </font>
    <font>
      <sz val="9"/>
      <name val="Arial"/>
      <family val="2"/>
    </font>
    <font>
      <b/>
      <sz val="10"/>
      <color theme="1" tint="4.9989318521683403E-2"/>
      <name val="Arial"/>
      <family val="2"/>
    </font>
    <font>
      <sz val="8"/>
      <name val="Arial"/>
      <family val="2"/>
    </font>
    <font>
      <sz val="11"/>
      <color rgb="FF636363"/>
      <name val="Questrial"/>
    </font>
    <font>
      <sz val="10"/>
      <color rgb="FF777777"/>
      <name val="Robotoregular"/>
    </font>
    <font>
      <sz val="11"/>
      <name val="Calibri"/>
      <family val="2"/>
      <scheme val="minor"/>
    </font>
    <font>
      <sz val="11"/>
      <name val="Arial"/>
      <family val="2"/>
    </font>
    <font>
      <b/>
      <sz val="11"/>
      <name val="Arial"/>
      <family val="2"/>
    </font>
    <font>
      <b/>
      <sz val="9"/>
      <name val="Arial"/>
      <family val="2"/>
    </font>
    <font>
      <b/>
      <sz val="11"/>
      <name val="Calibri"/>
      <family val="2"/>
      <scheme val="minor"/>
    </font>
    <font>
      <b/>
      <sz val="9"/>
      <color theme="1"/>
      <name val="Arial"/>
      <family val="2"/>
    </font>
    <font>
      <sz val="10"/>
      <name val="Lohit Devanagari"/>
      <family val="2"/>
    </font>
    <font>
      <sz val="10"/>
      <color rgb="FF0D0D0D"/>
      <name val="Arial"/>
      <family val="2"/>
      <charset val="1"/>
    </font>
    <font>
      <sz val="11"/>
      <color rgb="FF000000"/>
      <name val="Arial"/>
      <family val="2"/>
    </font>
    <font>
      <sz val="18"/>
      <color rgb="FF000000"/>
      <name val="Arial"/>
      <family val="2"/>
    </font>
    <font>
      <b/>
      <sz val="18"/>
      <color rgb="FF000000"/>
      <name val="Arial"/>
      <family val="2"/>
    </font>
    <font>
      <sz val="11"/>
      <color rgb="FF202124"/>
      <name val="Arial"/>
      <family val="2"/>
    </font>
    <font>
      <sz val="10"/>
      <color theme="1"/>
      <name val="Times New Roman"/>
      <family val="1"/>
    </font>
    <font>
      <sz val="10.5"/>
      <color theme="1"/>
      <name val="Arial"/>
      <family val="2"/>
    </font>
    <font>
      <b/>
      <sz val="8"/>
      <name val="Arial"/>
      <family val="2"/>
    </font>
    <font>
      <b/>
      <sz val="11"/>
      <color theme="1"/>
      <name val="Calibri"/>
      <family val="2"/>
      <scheme val="minor"/>
    </font>
    <font>
      <b/>
      <sz val="10"/>
      <color rgb="FF000000"/>
      <name val="Arial"/>
      <family val="2"/>
    </font>
    <font>
      <sz val="9"/>
      <color rgb="FF000000"/>
      <name val="Arial"/>
      <family val="2"/>
    </font>
    <font>
      <sz val="12"/>
      <color rgb="FF4F81BD"/>
      <name val="Times New Roman"/>
      <family val="1"/>
    </font>
    <font>
      <b/>
      <sz val="8"/>
      <color theme="1"/>
      <name val="Arial"/>
      <family val="2"/>
    </font>
    <font>
      <sz val="10"/>
      <name val="Arial"/>
    </font>
  </fonts>
  <fills count="4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00FF00"/>
      </patternFill>
    </fill>
    <fill>
      <patternFill patternType="solid">
        <fgColor theme="0"/>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
      <patternFill patternType="solid">
        <fgColor rgb="FF00B05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7" tint="0.59999389629810485"/>
        <bgColor indexed="64"/>
      </patternFill>
    </fill>
    <fill>
      <patternFill patternType="solid">
        <fgColor theme="0"/>
        <bgColor rgb="FF000000"/>
      </patternFill>
    </fill>
    <fill>
      <patternFill patternType="solid">
        <fgColor rgb="FFE2F0D9"/>
        <bgColor rgb="FFEDEDED"/>
      </patternFill>
    </fill>
    <fill>
      <patternFill patternType="solid">
        <fgColor rgb="FFDAE3F3"/>
        <bgColor rgb="FFDEEBF7"/>
      </patternFill>
    </fill>
    <fill>
      <patternFill patternType="solid">
        <fgColor rgb="FFFFF2CC"/>
        <bgColor rgb="FFFBE5D6"/>
      </patternFill>
    </fill>
    <fill>
      <patternFill patternType="solid">
        <fgColor rgb="FFEDEDED"/>
        <bgColor rgb="FFF2F2F2"/>
      </patternFill>
    </fill>
    <fill>
      <patternFill patternType="solid">
        <fgColor rgb="FFFBE5D6"/>
        <bgColor rgb="FFFFF2CC"/>
      </patternFill>
    </fill>
    <fill>
      <patternFill patternType="solid">
        <fgColor rgb="FFDEEBF7"/>
        <bgColor rgb="FFDAE3F3"/>
      </patternFill>
    </fill>
    <fill>
      <patternFill patternType="solid">
        <fgColor rgb="FFCCCCFF"/>
        <bgColor indexed="64"/>
      </patternFill>
    </fill>
    <fill>
      <patternFill patternType="solid">
        <fgColor rgb="FFCCECFF"/>
        <bgColor indexed="64"/>
      </patternFill>
    </fill>
    <fill>
      <patternFill patternType="solid">
        <fgColor rgb="FF0070C0"/>
        <bgColor indexed="64"/>
      </patternFill>
    </fill>
    <fill>
      <patternFill patternType="solid">
        <fgColor theme="4"/>
        <bgColor indexed="64"/>
      </patternFill>
    </fill>
    <fill>
      <patternFill patternType="solid">
        <fgColor rgb="FF92D050"/>
        <bgColor indexed="64"/>
      </patternFill>
    </fill>
    <fill>
      <patternFill patternType="solid">
        <fgColor rgb="FF8DB3E2"/>
        <bgColor indexed="64"/>
      </patternFill>
    </fill>
    <fill>
      <patternFill patternType="solid">
        <fgColor theme="5" tint="0.39997558519241921"/>
        <bgColor indexed="64"/>
      </patternFill>
    </fill>
    <fill>
      <patternFill patternType="solid">
        <fgColor rgb="FFFFC0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808080"/>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style="thin">
        <color rgb="FF808080"/>
      </right>
      <top style="thin">
        <color rgb="FF808080"/>
      </top>
      <bottom style="thin">
        <color rgb="FF808080"/>
      </bottom>
      <diagonal/>
    </border>
    <border>
      <left style="thin">
        <color auto="1"/>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style="thin">
        <color auto="1"/>
      </top>
      <bottom style="double">
        <color auto="1"/>
      </bottom>
      <diagonal/>
    </border>
  </borders>
  <cellStyleXfs count="23">
    <xf numFmtId="0" fontId="0" fillId="0" borderId="0"/>
    <xf numFmtId="0" fontId="4" fillId="0" borderId="0"/>
    <xf numFmtId="9" fontId="13" fillId="0" borderId="0" applyFont="0" applyFill="0" applyBorder="0" applyAlignment="0" applyProtection="0"/>
    <xf numFmtId="9" fontId="13" fillId="0" borderId="0" applyFont="0" applyFill="0" applyBorder="0" applyAlignment="0" applyProtection="0"/>
    <xf numFmtId="0" fontId="18" fillId="0" borderId="0" applyNumberFormat="0" applyFill="0" applyBorder="0" applyAlignment="0" applyProtection="0"/>
    <xf numFmtId="0" fontId="4" fillId="0" borderId="0"/>
    <xf numFmtId="0" fontId="4" fillId="0" borderId="0"/>
    <xf numFmtId="0" fontId="29" fillId="0" borderId="0"/>
    <xf numFmtId="0" fontId="4" fillId="0" borderId="0"/>
    <xf numFmtId="9" fontId="4" fillId="0" borderId="0" applyFont="0" applyFill="0" applyBorder="0" applyAlignment="0" applyProtection="0"/>
    <xf numFmtId="164" fontId="4" fillId="0" borderId="0" applyFont="0" applyFill="0" applyBorder="0" applyAlignment="0" applyProtection="0"/>
    <xf numFmtId="0" fontId="13" fillId="0" borderId="0"/>
    <xf numFmtId="164" fontId="4" fillId="0" borderId="0" applyFont="0" applyFill="0" applyBorder="0" applyAlignment="0" applyProtection="0"/>
    <xf numFmtId="164" fontId="4" fillId="0" borderId="0" applyFont="0" applyFill="0" applyBorder="0" applyAlignment="0" applyProtection="0"/>
    <xf numFmtId="9" fontId="43" fillId="0" borderId="0" applyBorder="0" applyAlignment="0" applyProtection="0"/>
    <xf numFmtId="0" fontId="57" fillId="0" borderId="0"/>
    <xf numFmtId="43" fontId="13" fillId="0" borderId="0" applyFont="0" applyFill="0" applyBorder="0" applyAlignment="0" applyProtection="0"/>
    <xf numFmtId="0" fontId="13" fillId="0" borderId="0"/>
    <xf numFmtId="165" fontId="13" fillId="0" borderId="0" applyFont="0" applyFill="0" applyBorder="0" applyAlignment="0" applyProtection="0"/>
    <xf numFmtId="164" fontId="57" fillId="0" borderId="0" applyFont="0" applyFill="0" applyBorder="0" applyAlignment="0" applyProtection="0"/>
    <xf numFmtId="0" fontId="4" fillId="0" borderId="0"/>
    <xf numFmtId="0" fontId="4" fillId="0" borderId="0"/>
    <xf numFmtId="0" fontId="4" fillId="0" borderId="0"/>
  </cellStyleXfs>
  <cellXfs count="760">
    <xf numFmtId="0" fontId="0" fillId="0" borderId="0" xfId="0"/>
    <xf numFmtId="0" fontId="6" fillId="2" borderId="1" xfId="1" applyFont="1" applyFill="1" applyBorder="1" applyAlignment="1">
      <alignment horizontal="center" vertical="center" wrapText="1"/>
    </xf>
    <xf numFmtId="0" fontId="1" fillId="12" borderId="1"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1" fillId="9" borderId="1" xfId="1" applyFont="1" applyFill="1" applyBorder="1" applyAlignment="1">
      <alignment horizontal="center" vertical="center" wrapText="1"/>
    </xf>
    <xf numFmtId="0" fontId="11" fillId="10" borderId="1" xfId="1" applyFont="1" applyFill="1" applyBorder="1" applyAlignment="1">
      <alignment horizontal="center" vertical="center" wrapText="1"/>
    </xf>
    <xf numFmtId="0" fontId="11" fillId="11" borderId="1" xfId="1" applyFont="1" applyFill="1" applyBorder="1" applyAlignment="1">
      <alignment horizontal="center" vertical="center" wrapText="1"/>
    </xf>
    <xf numFmtId="0" fontId="12" fillId="13" borderId="1" xfId="0" applyFont="1" applyFill="1" applyBorder="1" applyAlignment="1">
      <alignment horizontal="left" vertical="center" wrapText="1"/>
    </xf>
    <xf numFmtId="14" fontId="13" fillId="14" borderId="1" xfId="0" applyNumberFormat="1" applyFont="1" applyFill="1" applyBorder="1" applyAlignment="1">
      <alignment horizontal="left" vertical="center" wrapText="1"/>
    </xf>
    <xf numFmtId="0" fontId="14" fillId="14" borderId="1" xfId="0" applyFont="1" applyFill="1" applyBorder="1" applyAlignment="1">
      <alignment horizontal="left" vertical="center" wrapText="1"/>
    </xf>
    <xf numFmtId="0" fontId="13" fillId="0" borderId="0" xfId="0" applyFont="1"/>
    <xf numFmtId="0" fontId="15" fillId="2" borderId="1" xfId="1" applyFont="1" applyFill="1" applyBorder="1" applyAlignment="1">
      <alignment horizontal="center" vertical="center" wrapText="1"/>
    </xf>
    <xf numFmtId="9" fontId="15" fillId="2" borderId="1" xfId="3" applyFont="1" applyFill="1" applyBorder="1" applyAlignment="1">
      <alignment horizontal="center" vertical="center" wrapText="1"/>
    </xf>
    <xf numFmtId="9" fontId="11" fillId="8" borderId="1" xfId="3" applyFont="1" applyFill="1" applyBorder="1" applyAlignment="1">
      <alignment horizontal="center" vertical="center" wrapText="1"/>
    </xf>
    <xf numFmtId="15" fontId="11" fillId="8" borderId="1" xfId="1" applyNumberFormat="1" applyFont="1" applyFill="1" applyBorder="1" applyAlignment="1">
      <alignment horizontal="center" vertical="center" wrapText="1"/>
    </xf>
    <xf numFmtId="0" fontId="14" fillId="9" borderId="1" xfId="1" applyFont="1" applyFill="1" applyBorder="1" applyAlignment="1">
      <alignment horizontal="center" vertical="center" wrapText="1"/>
    </xf>
    <xf numFmtId="9" fontId="11" fillId="9" borderId="1" xfId="3" applyFont="1" applyFill="1" applyBorder="1" applyAlignment="1">
      <alignment horizontal="center" vertical="center" wrapText="1"/>
    </xf>
    <xf numFmtId="9" fontId="14" fillId="9" borderId="1" xfId="1" applyNumberFormat="1" applyFont="1" applyFill="1" applyBorder="1" applyAlignment="1">
      <alignment horizontal="center" vertical="center" wrapText="1"/>
    </xf>
    <xf numFmtId="0" fontId="14" fillId="10" borderId="1" xfId="1" applyFont="1" applyFill="1" applyBorder="1" applyAlignment="1">
      <alignment horizontal="center" vertical="top" wrapText="1"/>
    </xf>
    <xf numFmtId="0" fontId="15" fillId="2" borderId="30"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2" borderId="24" xfId="1" applyFont="1" applyFill="1" applyBorder="1" applyAlignment="1">
      <alignment horizontal="center" vertical="center" wrapText="1"/>
    </xf>
    <xf numFmtId="9" fontId="15" fillId="2" borderId="24" xfId="3" applyFont="1" applyFill="1" applyBorder="1" applyAlignment="1">
      <alignment horizontal="center" vertical="center" wrapText="1"/>
    </xf>
    <xf numFmtId="0" fontId="14" fillId="17" borderId="1" xfId="5"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15" fontId="14" fillId="17" borderId="1" xfId="1" applyNumberFormat="1" applyFont="1" applyFill="1" applyBorder="1" applyAlignment="1">
      <alignment horizontal="center" vertical="center" wrapText="1"/>
    </xf>
    <xf numFmtId="0" fontId="14" fillId="17" borderId="1" xfId="1" applyFont="1" applyFill="1" applyBorder="1" applyAlignment="1">
      <alignment horizontal="center" vertical="center" wrapText="1"/>
    </xf>
    <xf numFmtId="0" fontId="14" fillId="17" borderId="1" xfId="5" applyFont="1" applyFill="1" applyBorder="1" applyAlignment="1">
      <alignment vertical="center" wrapText="1"/>
    </xf>
    <xf numFmtId="15" fontId="14" fillId="10" borderId="1" xfId="5" applyNumberFormat="1" applyFont="1" applyFill="1" applyBorder="1" applyAlignment="1">
      <alignment horizontal="center" vertical="center" wrapText="1"/>
    </xf>
    <xf numFmtId="15" fontId="14" fillId="9" borderId="1" xfId="5" applyNumberFormat="1" applyFont="1" applyFill="1" applyBorder="1" applyAlignment="1">
      <alignment horizontal="center" vertical="center" wrapText="1"/>
    </xf>
    <xf numFmtId="0" fontId="14" fillId="9" borderId="1" xfId="1" applyFont="1" applyFill="1" applyBorder="1" applyAlignment="1">
      <alignment horizontal="left" vertical="top" wrapText="1"/>
    </xf>
    <xf numFmtId="9" fontId="14" fillId="9" borderId="1" xfId="3" applyFont="1" applyFill="1" applyBorder="1" applyAlignment="1">
      <alignment horizontal="left" vertical="top" wrapText="1"/>
    </xf>
    <xf numFmtId="0" fontId="13" fillId="0" borderId="0" xfId="0" applyFont="1" applyAlignment="1">
      <alignment horizontal="center"/>
    </xf>
    <xf numFmtId="0" fontId="5"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9" fontId="5" fillId="2" borderId="1" xfId="3"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7" borderId="1" xfId="4" applyFont="1" applyFill="1" applyBorder="1" applyAlignment="1">
      <alignment horizontal="center" vertical="center" wrapText="1"/>
    </xf>
    <xf numFmtId="15" fontId="14" fillId="11" borderId="1" xfId="5" applyNumberFormat="1" applyFont="1" applyFill="1" applyBorder="1" applyAlignment="1">
      <alignment horizontal="center" vertical="center" wrapText="1"/>
    </xf>
    <xf numFmtId="0" fontId="14" fillId="11" borderId="1" xfId="1" applyFont="1" applyFill="1" applyBorder="1" applyAlignment="1">
      <alignment vertical="top" wrapText="1"/>
    </xf>
    <xf numFmtId="0" fontId="14" fillId="11" borderId="1" xfId="4" applyFont="1" applyFill="1" applyBorder="1" applyAlignment="1">
      <alignment horizontal="center" vertical="center" wrapText="1"/>
    </xf>
    <xf numFmtId="0" fontId="14" fillId="10" borderId="1" xfId="4" applyFont="1" applyFill="1" applyBorder="1" applyAlignment="1">
      <alignment horizontal="center" vertical="center" wrapText="1"/>
    </xf>
    <xf numFmtId="15" fontId="14" fillId="9" borderId="1" xfId="6" applyNumberFormat="1" applyFont="1" applyFill="1" applyBorder="1" applyAlignment="1">
      <alignment horizontal="center" vertical="center" wrapText="1"/>
    </xf>
    <xf numFmtId="0" fontId="14" fillId="9" borderId="1" xfId="1" applyFont="1" applyFill="1" applyBorder="1" applyAlignment="1">
      <alignment horizontal="center" vertical="top" wrapText="1"/>
    </xf>
    <xf numFmtId="0" fontId="22" fillId="0" borderId="0" xfId="0" applyFont="1"/>
    <xf numFmtId="0" fontId="23" fillId="17" borderId="1" xfId="4" applyFont="1" applyFill="1" applyBorder="1" applyAlignment="1">
      <alignment horizontal="justify" vertical="center" wrapText="1"/>
    </xf>
    <xf numFmtId="0" fontId="14" fillId="17" borderId="1" xfId="0" applyFont="1" applyFill="1" applyBorder="1" applyAlignment="1">
      <alignment horizontal="justify" vertical="center" wrapText="1"/>
    </xf>
    <xf numFmtId="0" fontId="14" fillId="17" borderId="1" xfId="0" applyFont="1" applyFill="1" applyBorder="1" applyAlignment="1">
      <alignment vertical="center" wrapText="1"/>
    </xf>
    <xf numFmtId="0" fontId="12" fillId="17" borderId="1" xfId="0" applyFont="1" applyFill="1" applyBorder="1" applyAlignment="1">
      <alignment horizontal="justify" vertical="center" wrapText="1"/>
    </xf>
    <xf numFmtId="0" fontId="12" fillId="17" borderId="1" xfId="0" applyFont="1" applyFill="1" applyBorder="1" applyAlignment="1">
      <alignment horizontal="left" vertical="center" wrapText="1"/>
    </xf>
    <xf numFmtId="0" fontId="13" fillId="17" borderId="1" xfId="4" applyFont="1" applyFill="1" applyBorder="1" applyAlignment="1">
      <alignment horizontal="left" vertical="center" wrapText="1"/>
    </xf>
    <xf numFmtId="0" fontId="14" fillId="17" borderId="1" xfId="0" applyFont="1" applyFill="1" applyBorder="1" applyAlignment="1">
      <alignment horizontal="center" vertical="top" wrapText="1"/>
    </xf>
    <xf numFmtId="0" fontId="25" fillId="15" borderId="20" xfId="0" applyFont="1" applyFill="1" applyBorder="1" applyAlignment="1">
      <alignment horizontal="center" vertical="center" wrapText="1"/>
    </xf>
    <xf numFmtId="0" fontId="0" fillId="0" borderId="1" xfId="0" applyBorder="1"/>
    <xf numFmtId="0" fontId="0" fillId="0" borderId="0" xfId="0" applyFill="1"/>
    <xf numFmtId="0" fontId="25" fillId="15" borderId="1" xfId="0" applyFont="1" applyFill="1" applyBorder="1" applyAlignment="1">
      <alignment horizontal="center" vertical="center" wrapText="1"/>
    </xf>
    <xf numFmtId="0" fontId="13" fillId="0" borderId="0" xfId="7" applyFont="1"/>
    <xf numFmtId="0" fontId="12" fillId="9" borderId="1" xfId="7" applyFont="1" applyFill="1" applyBorder="1" applyAlignment="1">
      <alignment horizontal="left" vertical="center" wrapText="1"/>
    </xf>
    <xf numFmtId="0" fontId="12" fillId="9" borderId="1" xfId="7" applyFont="1" applyFill="1" applyBorder="1" applyAlignment="1">
      <alignment horizontal="center" vertical="center" wrapText="1"/>
    </xf>
    <xf numFmtId="15" fontId="12" fillId="9" borderId="1" xfId="7" applyNumberFormat="1" applyFont="1" applyFill="1" applyBorder="1" applyAlignment="1">
      <alignment horizontal="center" vertical="center" wrapText="1"/>
    </xf>
    <xf numFmtId="0" fontId="13" fillId="9" borderId="1" xfId="7" applyFont="1" applyFill="1" applyBorder="1" applyAlignment="1">
      <alignment horizontal="center" vertical="center" wrapText="1"/>
    </xf>
    <xf numFmtId="0" fontId="14" fillId="0" borderId="0" xfId="7" applyFont="1" applyAlignment="1">
      <alignment horizontal="center" vertical="center" wrapText="1"/>
    </xf>
    <xf numFmtId="0" fontId="14" fillId="0" borderId="0" xfId="7" applyFont="1" applyAlignment="1">
      <alignment vertical="center" wrapText="1"/>
    </xf>
    <xf numFmtId="0" fontId="14" fillId="0" borderId="0" xfId="7" applyFont="1" applyAlignment="1">
      <alignment horizontal="left" vertical="center" wrapText="1"/>
    </xf>
    <xf numFmtId="9" fontId="14" fillId="0" borderId="0" xfId="2" applyFont="1" applyAlignment="1">
      <alignment horizontal="center" vertical="center" wrapText="1"/>
    </xf>
    <xf numFmtId="0" fontId="13" fillId="0" borderId="0" xfId="7" applyFont="1" applyFill="1" applyAlignment="1">
      <alignment vertical="center"/>
    </xf>
    <xf numFmtId="0" fontId="14" fillId="9" borderId="1" xfId="7" applyFont="1" applyFill="1" applyBorder="1" applyAlignment="1">
      <alignment horizontal="center" vertical="center" wrapText="1"/>
    </xf>
    <xf numFmtId="0" fontId="12" fillId="9" borderId="1" xfId="7" applyFont="1" applyFill="1" applyBorder="1" applyAlignment="1">
      <alignment vertical="center" wrapText="1"/>
    </xf>
    <xf numFmtId="0" fontId="13" fillId="0" borderId="0" xfId="7" applyFont="1" applyAlignment="1">
      <alignment horizontal="center"/>
    </xf>
    <xf numFmtId="0" fontId="13" fillId="0" borderId="0" xfId="7" applyFont="1" applyAlignment="1">
      <alignment vertical="center"/>
    </xf>
    <xf numFmtId="0" fontId="21" fillId="0" borderId="0" xfId="7" applyFont="1"/>
    <xf numFmtId="9" fontId="11" fillId="17" borderId="1" xfId="7" applyNumberFormat="1" applyFont="1" applyFill="1" applyBorder="1" applyAlignment="1">
      <alignment horizontal="center" vertical="center" wrapText="1"/>
    </xf>
    <xf numFmtId="0" fontId="14" fillId="17" borderId="1" xfId="7" applyFont="1" applyFill="1" applyBorder="1" applyAlignment="1">
      <alignment horizontal="left" vertical="center" wrapText="1"/>
    </xf>
    <xf numFmtId="0" fontId="11" fillId="17" borderId="1" xfId="7" applyFont="1" applyFill="1" applyBorder="1" applyAlignment="1">
      <alignment horizontal="center" vertical="center" wrapText="1"/>
    </xf>
    <xf numFmtId="0" fontId="14" fillId="11" borderId="1" xfId="7" applyFont="1" applyFill="1" applyBorder="1" applyAlignment="1">
      <alignment horizontal="center" vertical="center" wrapText="1"/>
    </xf>
    <xf numFmtId="0" fontId="14" fillId="11" borderId="0" xfId="7" applyFont="1" applyFill="1" applyAlignment="1">
      <alignment horizontal="center" vertical="center" wrapText="1"/>
    </xf>
    <xf numFmtId="0" fontId="14" fillId="11" borderId="1" xfId="7" applyFont="1" applyFill="1" applyBorder="1" applyAlignment="1">
      <alignment horizontal="left" vertical="top" wrapText="1"/>
    </xf>
    <xf numFmtId="15" fontId="14" fillId="11" borderId="1" xfId="7" applyNumberFormat="1" applyFont="1" applyFill="1" applyBorder="1" applyAlignment="1">
      <alignment horizontal="center" vertical="center" wrapText="1"/>
    </xf>
    <xf numFmtId="0" fontId="14" fillId="11" borderId="1" xfId="1" applyFont="1" applyFill="1" applyBorder="1" applyAlignment="1">
      <alignment vertical="center" wrapText="1"/>
    </xf>
    <xf numFmtId="0" fontId="13" fillId="14" borderId="0" xfId="7" applyFont="1" applyFill="1"/>
    <xf numFmtId="0" fontId="14" fillId="10" borderId="1" xfId="1" applyFont="1" applyFill="1" applyBorder="1" applyAlignment="1">
      <alignment horizontal="center" vertical="center" wrapText="1"/>
    </xf>
    <xf numFmtId="0" fontId="12" fillId="10" borderId="1" xfId="0" applyFont="1" applyFill="1" applyBorder="1" applyAlignment="1">
      <alignment horizontal="justify" vertical="center" wrapText="1"/>
    </xf>
    <xf numFmtId="0" fontId="12" fillId="10" borderId="1" xfId="0"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28" fillId="0" borderId="0" xfId="0" applyFont="1" applyFill="1" applyAlignment="1">
      <alignment horizontal="left" vertical="center"/>
    </xf>
    <xf numFmtId="0" fontId="28" fillId="0" borderId="0" xfId="0" applyFont="1"/>
    <xf numFmtId="0" fontId="12" fillId="9" borderId="1" xfId="0" applyFont="1" applyFill="1" applyBorder="1" applyAlignment="1">
      <alignment horizontal="left" vertical="center" wrapText="1"/>
    </xf>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0" fontId="28" fillId="10" borderId="1" xfId="1" applyFont="1" applyFill="1" applyBorder="1" applyAlignment="1">
      <alignment horizontal="center" vertical="top" wrapText="1"/>
    </xf>
    <xf numFmtId="0" fontId="13" fillId="10" borderId="1" xfId="0" applyFont="1" applyFill="1" applyBorder="1" applyAlignment="1">
      <alignment horizontal="left" vertical="center" wrapText="1"/>
    </xf>
    <xf numFmtId="15" fontId="14" fillId="10" borderId="1" xfId="1" applyNumberFormat="1" applyFont="1" applyFill="1" applyBorder="1" applyAlignment="1">
      <alignment horizontal="center" vertical="center" wrapText="1"/>
    </xf>
    <xf numFmtId="0" fontId="14" fillId="17" borderId="29" xfId="1" applyFont="1" applyFill="1" applyBorder="1" applyAlignment="1">
      <alignment horizontal="center" vertical="center" wrapText="1"/>
    </xf>
    <xf numFmtId="0" fontId="31" fillId="0" borderId="0" xfId="0" applyFont="1"/>
    <xf numFmtId="0" fontId="14" fillId="17" borderId="1" xfId="0" applyFont="1" applyFill="1" applyBorder="1" applyAlignment="1">
      <alignment horizontal="left" vertical="center" wrapText="1"/>
    </xf>
    <xf numFmtId="0" fontId="14" fillId="0" borderId="0" xfId="0" applyFont="1"/>
    <xf numFmtId="0" fontId="13" fillId="10" borderId="1" xfId="0" applyFont="1" applyFill="1" applyBorder="1" applyAlignment="1">
      <alignment horizontal="center" vertical="center" wrapText="1"/>
    </xf>
    <xf numFmtId="0" fontId="13" fillId="10" borderId="1" xfId="0" applyFont="1" applyFill="1" applyBorder="1" applyAlignment="1">
      <alignment horizontal="left" vertical="top" wrapText="1"/>
    </xf>
    <xf numFmtId="0" fontId="20" fillId="10" borderId="1" xfId="0" applyFont="1" applyFill="1" applyBorder="1" applyAlignment="1">
      <alignment horizontal="left" vertical="top" wrapText="1"/>
    </xf>
    <xf numFmtId="0" fontId="13" fillId="15" borderId="1" xfId="1" applyFont="1" applyFill="1" applyBorder="1" applyAlignment="1">
      <alignment horizontal="center" vertical="center" wrapText="1"/>
    </xf>
    <xf numFmtId="15" fontId="13" fillId="15" borderId="1" xfId="1" applyNumberFormat="1" applyFont="1" applyFill="1" applyBorder="1" applyAlignment="1">
      <alignment horizontal="center" vertical="center" wrapText="1"/>
    </xf>
    <xf numFmtId="0" fontId="32" fillId="0" borderId="1" xfId="0" applyFont="1" applyFill="1" applyBorder="1" applyAlignment="1">
      <alignment vertical="center" wrapText="1"/>
    </xf>
    <xf numFmtId="0" fontId="13" fillId="15" borderId="1" xfId="1" applyFont="1" applyFill="1" applyBorder="1" applyAlignment="1">
      <alignment horizontal="left" vertical="center" wrapText="1"/>
    </xf>
    <xf numFmtId="9" fontId="20" fillId="15" borderId="1" xfId="3" applyFont="1" applyFill="1" applyBorder="1" applyAlignment="1">
      <alignment horizontal="center" vertical="center" wrapText="1"/>
    </xf>
    <xf numFmtId="0" fontId="13" fillId="15" borderId="1" xfId="1" applyFont="1" applyFill="1" applyBorder="1" applyAlignment="1">
      <alignment horizontal="center" vertical="top" wrapText="1"/>
    </xf>
    <xf numFmtId="0" fontId="13" fillId="8" borderId="1" xfId="1" applyFont="1" applyFill="1" applyBorder="1" applyAlignment="1">
      <alignment horizontal="center" vertical="center" wrapText="1"/>
    </xf>
    <xf numFmtId="0" fontId="13" fillId="8" borderId="1" xfId="0" applyFont="1" applyFill="1" applyBorder="1" applyAlignment="1">
      <alignment horizontal="center" vertical="center" wrapText="1"/>
    </xf>
    <xf numFmtId="15" fontId="13" fillId="8" borderId="1" xfId="1" applyNumberFormat="1" applyFont="1" applyFill="1" applyBorder="1" applyAlignment="1">
      <alignment horizontal="center" vertical="center" wrapText="1"/>
    </xf>
    <xf numFmtId="9" fontId="20" fillId="8" borderId="1" xfId="3" applyFont="1" applyFill="1" applyBorder="1" applyAlignment="1">
      <alignment horizontal="center" vertical="center" wrapText="1"/>
    </xf>
    <xf numFmtId="15" fontId="20" fillId="8" borderId="1" xfId="1" applyNumberFormat="1" applyFont="1" applyFill="1" applyBorder="1" applyAlignment="1">
      <alignment horizontal="center" vertical="center" wrapText="1"/>
    </xf>
    <xf numFmtId="0" fontId="13" fillId="8" borderId="1" xfId="7" applyFont="1" applyFill="1" applyBorder="1" applyAlignment="1">
      <alignment vertical="center" wrapText="1"/>
    </xf>
    <xf numFmtId="0" fontId="13" fillId="8" borderId="1" xfId="7" applyFont="1" applyFill="1" applyBorder="1" applyAlignment="1">
      <alignment horizontal="center" vertical="center" wrapText="1"/>
    </xf>
    <xf numFmtId="0" fontId="13" fillId="8" borderId="1" xfId="7" applyFont="1" applyFill="1" applyBorder="1" applyAlignment="1">
      <alignment horizontal="center" vertical="top" wrapText="1"/>
    </xf>
    <xf numFmtId="0" fontId="13" fillId="10" borderId="1" xfId="1" applyFont="1" applyFill="1" applyBorder="1" applyAlignment="1">
      <alignment horizontal="center" vertical="center" wrapText="1"/>
    </xf>
    <xf numFmtId="15" fontId="13" fillId="10" borderId="1" xfId="0" applyNumberFormat="1" applyFont="1" applyFill="1" applyBorder="1" applyAlignment="1">
      <alignment horizontal="center" vertical="center" wrapText="1"/>
    </xf>
    <xf numFmtId="0" fontId="13" fillId="10" borderId="1" xfId="1" applyFont="1" applyFill="1" applyBorder="1" applyAlignment="1">
      <alignment horizontal="justify" vertical="top" wrapText="1"/>
    </xf>
    <xf numFmtId="9" fontId="20" fillId="10" borderId="1" xfId="3" applyFont="1" applyFill="1" applyBorder="1" applyAlignment="1">
      <alignment horizontal="center" vertical="center" wrapText="1"/>
    </xf>
    <xf numFmtId="0" fontId="13" fillId="10" borderId="1" xfId="1" applyFont="1" applyFill="1" applyBorder="1" applyAlignment="1">
      <alignment horizontal="center" vertical="top" wrapText="1"/>
    </xf>
    <xf numFmtId="9" fontId="13" fillId="10"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0" fontId="14" fillId="15" borderId="1" xfId="1" applyFont="1" applyFill="1" applyBorder="1" applyAlignment="1">
      <alignment horizontal="center" vertical="center" wrapText="1"/>
    </xf>
    <xf numFmtId="0" fontId="14" fillId="15" borderId="1" xfId="1" applyFont="1" applyFill="1" applyBorder="1" applyAlignment="1">
      <alignment horizontal="left" vertical="center" wrapText="1"/>
    </xf>
    <xf numFmtId="15" fontId="14" fillId="15" borderId="1" xfId="1" applyNumberFormat="1" applyFont="1" applyFill="1" applyBorder="1" applyAlignment="1">
      <alignment horizontal="center" vertical="center" wrapText="1"/>
    </xf>
    <xf numFmtId="0" fontId="14" fillId="15" borderId="1" xfId="1" applyFont="1" applyFill="1" applyBorder="1" applyAlignment="1">
      <alignment horizontal="center" vertical="top" wrapText="1"/>
    </xf>
    <xf numFmtId="9" fontId="11" fillId="15" borderId="1" xfId="3" applyFont="1" applyFill="1" applyBorder="1" applyAlignment="1">
      <alignment horizontal="center" vertical="center" wrapText="1"/>
    </xf>
    <xf numFmtId="15" fontId="30" fillId="17" borderId="1" xfId="1" applyNumberFormat="1" applyFont="1" applyFill="1" applyBorder="1" applyAlignment="1">
      <alignment horizontal="center" vertical="center" wrapText="1"/>
    </xf>
    <xf numFmtId="0" fontId="30" fillId="0" borderId="0" xfId="0" applyFont="1"/>
    <xf numFmtId="0" fontId="30" fillId="11" borderId="1" xfId="0" applyFont="1" applyFill="1" applyBorder="1" applyAlignment="1">
      <alignment horizontal="center" vertical="center" wrapText="1"/>
    </xf>
    <xf numFmtId="0" fontId="30" fillId="11" borderId="1" xfId="0" applyFont="1" applyFill="1" applyBorder="1" applyAlignment="1">
      <alignment horizontal="left" vertical="center" wrapText="1"/>
    </xf>
    <xf numFmtId="9" fontId="33" fillId="11" borderId="1" xfId="3" applyFont="1" applyFill="1" applyBorder="1" applyAlignment="1">
      <alignment horizontal="center" vertical="center" wrapText="1"/>
    </xf>
    <xf numFmtId="0" fontId="30" fillId="10" borderId="1" xfId="1" applyFont="1" applyFill="1" applyBorder="1" applyAlignment="1">
      <alignment horizontal="center" vertical="center" wrapText="1"/>
    </xf>
    <xf numFmtId="9" fontId="33" fillId="10" borderId="1" xfId="3" applyFont="1" applyFill="1" applyBorder="1" applyAlignment="1">
      <alignment horizontal="center" vertical="center" wrapText="1"/>
    </xf>
    <xf numFmtId="15" fontId="30" fillId="10" borderId="20" xfId="1" applyNumberFormat="1" applyFont="1" applyFill="1" applyBorder="1" applyAlignment="1">
      <alignment horizontal="center" vertical="center" wrapText="1"/>
    </xf>
    <xf numFmtId="0" fontId="30" fillId="9" borderId="1" xfId="1" applyFont="1" applyFill="1" applyBorder="1" applyAlignment="1">
      <alignment horizontal="center" vertical="center" wrapText="1"/>
    </xf>
    <xf numFmtId="9" fontId="33" fillId="9" borderId="1" xfId="3" applyFont="1" applyFill="1" applyBorder="1" applyAlignment="1">
      <alignment horizontal="center" vertical="center" wrapText="1"/>
    </xf>
    <xf numFmtId="9" fontId="30" fillId="9" borderId="1" xfId="3" applyFont="1" applyFill="1" applyBorder="1" applyAlignment="1">
      <alignment horizontal="left" vertical="center" wrapText="1"/>
    </xf>
    <xf numFmtId="0" fontId="30" fillId="8" borderId="1" xfId="0" applyFont="1" applyFill="1" applyBorder="1" applyAlignment="1">
      <alignment vertical="center" wrapText="1"/>
    </xf>
    <xf numFmtId="15" fontId="30" fillId="15" borderId="20" xfId="0" applyNumberFormat="1" applyFont="1" applyFill="1" applyBorder="1" applyAlignment="1">
      <alignment horizontal="center" vertical="center" wrapText="1"/>
    </xf>
    <xf numFmtId="0" fontId="30" fillId="15" borderId="1" xfId="0" applyFont="1" applyFill="1" applyBorder="1" applyAlignment="1">
      <alignment horizontal="left" vertical="top" wrapText="1"/>
    </xf>
    <xf numFmtId="0" fontId="13" fillId="31"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22" fillId="14" borderId="1" xfId="0" applyFont="1" applyFill="1" applyBorder="1" applyAlignment="1">
      <alignment horizontal="left" vertical="center" wrapText="1"/>
    </xf>
    <xf numFmtId="0" fontId="3" fillId="9" borderId="1" xfId="8" applyFont="1" applyFill="1" applyBorder="1" applyAlignment="1">
      <alignment horizontal="center" vertical="center" wrapText="1"/>
    </xf>
    <xf numFmtId="0" fontId="13" fillId="10" borderId="1" xfId="0" applyFont="1" applyFill="1" applyBorder="1" applyAlignment="1">
      <alignment vertical="center" wrapText="1"/>
    </xf>
    <xf numFmtId="0" fontId="14" fillId="17" borderId="1" xfId="6" applyFont="1" applyFill="1" applyBorder="1" applyAlignment="1">
      <alignment vertical="center" wrapText="1"/>
    </xf>
    <xf numFmtId="0" fontId="14" fillId="17" borderId="1" xfId="6" applyFont="1" applyFill="1" applyBorder="1" applyAlignment="1">
      <alignment horizontal="center" vertical="center" wrapText="1"/>
    </xf>
    <xf numFmtId="15" fontId="14" fillId="17" borderId="1" xfId="6" applyNumberFormat="1" applyFont="1" applyFill="1" applyBorder="1" applyAlignment="1">
      <alignment horizontal="center" vertical="center" wrapText="1"/>
    </xf>
    <xf numFmtId="0" fontId="14" fillId="8" borderId="1" xfId="0" applyFont="1" applyFill="1" applyBorder="1" applyAlignment="1">
      <alignment horizontal="center" vertical="center" wrapText="1"/>
    </xf>
    <xf numFmtId="15" fontId="14" fillId="8" borderId="1" xfId="5" applyNumberFormat="1" applyFont="1" applyFill="1" applyBorder="1" applyAlignment="1">
      <alignment horizontal="center" vertical="center" wrapText="1"/>
    </xf>
    <xf numFmtId="14" fontId="13" fillId="8" borderId="1" xfId="0" applyNumberFormat="1" applyFont="1" applyFill="1" applyBorder="1" applyAlignment="1">
      <alignment horizontal="center" vertical="center" wrapText="1"/>
    </xf>
    <xf numFmtId="0" fontId="14" fillId="0" borderId="0" xfId="7" applyFont="1"/>
    <xf numFmtId="0" fontId="14" fillId="9" borderId="1" xfId="0" applyFont="1" applyFill="1" applyBorder="1" applyAlignment="1">
      <alignment horizontal="center" vertical="center" wrapText="1"/>
    </xf>
    <xf numFmtId="0" fontId="13" fillId="11" borderId="1" xfId="0" applyFont="1" applyFill="1" applyBorder="1" applyAlignment="1">
      <alignment horizontal="left" vertical="top" wrapText="1"/>
    </xf>
    <xf numFmtId="15" fontId="13" fillId="11" borderId="1" xfId="0" applyNumberFormat="1" applyFont="1" applyFill="1" applyBorder="1" applyAlignment="1">
      <alignment horizontal="center" vertical="center" wrapText="1"/>
    </xf>
    <xf numFmtId="15" fontId="13" fillId="10" borderId="1" xfId="6" applyNumberFormat="1" applyFont="1" applyFill="1" applyBorder="1" applyAlignment="1">
      <alignment horizontal="center" vertical="center" wrapText="1"/>
    </xf>
    <xf numFmtId="15" fontId="13" fillId="10" borderId="1" xfId="1" applyNumberFormat="1" applyFont="1" applyFill="1" applyBorder="1" applyAlignment="1">
      <alignment horizontal="center" vertical="center" wrapText="1"/>
    </xf>
    <xf numFmtId="15" fontId="13" fillId="10" borderId="1" xfId="5" applyNumberFormat="1" applyFont="1" applyFill="1" applyBorder="1" applyAlignment="1">
      <alignment horizontal="center" vertical="center" wrapText="1"/>
    </xf>
    <xf numFmtId="0" fontId="25" fillId="14" borderId="1" xfId="0" applyFont="1" applyFill="1" applyBorder="1" applyAlignment="1">
      <alignment horizontal="center" vertical="center"/>
    </xf>
    <xf numFmtId="0" fontId="13" fillId="0" borderId="0" xfId="0" applyFont="1" applyFill="1" applyBorder="1"/>
    <xf numFmtId="0" fontId="15" fillId="2" borderId="29" xfId="1" applyFont="1" applyFill="1" applyBorder="1" applyAlignment="1">
      <alignment horizontal="center" vertical="center" wrapText="1"/>
    </xf>
    <xf numFmtId="9" fontId="15" fillId="2" borderId="20" xfId="3" applyFont="1" applyFill="1" applyBorder="1" applyAlignment="1">
      <alignment horizontal="center" vertical="center" wrapText="1"/>
    </xf>
    <xf numFmtId="0" fontId="14" fillId="17" borderId="29" xfId="0" applyFont="1" applyFill="1" applyBorder="1" applyAlignment="1">
      <alignment horizontal="center" vertical="center" wrapText="1"/>
    </xf>
    <xf numFmtId="0" fontId="14" fillId="17" borderId="46"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3" fillId="0" borderId="42" xfId="7" applyFont="1" applyBorder="1"/>
    <xf numFmtId="0" fontId="14" fillId="15" borderId="1" xfId="1" applyFont="1" applyFill="1" applyBorder="1" applyAlignment="1">
      <alignment vertical="center" wrapText="1"/>
    </xf>
    <xf numFmtId="0" fontId="14" fillId="15" borderId="1" xfId="0" applyFont="1" applyFill="1" applyBorder="1" applyAlignment="1">
      <alignment horizontal="center" vertical="center" wrapText="1"/>
    </xf>
    <xf numFmtId="0" fontId="20" fillId="0" borderId="1" xfId="0" applyFont="1" applyBorder="1" applyAlignment="1">
      <alignment horizontal="center"/>
    </xf>
    <xf numFmtId="0" fontId="20" fillId="0" borderId="0" xfId="0" applyFont="1" applyFill="1" applyBorder="1" applyAlignment="1">
      <alignment horizontal="center" vertical="center"/>
    </xf>
    <xf numFmtId="0" fontId="20" fillId="0" borderId="0" xfId="0" applyFont="1" applyFill="1" applyBorder="1" applyAlignment="1">
      <alignment horizontal="center"/>
    </xf>
    <xf numFmtId="0" fontId="0" fillId="0" borderId="1" xfId="0" applyBorder="1" applyAlignment="1">
      <alignment horizontal="center" vertical="center"/>
    </xf>
    <xf numFmtId="0" fontId="0" fillId="0" borderId="0" xfId="0" applyFill="1" applyBorder="1" applyAlignment="1">
      <alignment horizontal="center"/>
    </xf>
    <xf numFmtId="14" fontId="35" fillId="0" borderId="47" xfId="0" applyNumberFormat="1" applyFont="1" applyBorder="1" applyAlignment="1">
      <alignment horizontal="center" vertical="center" wrapText="1"/>
    </xf>
    <xf numFmtId="14" fontId="35" fillId="0" borderId="48" xfId="0" applyNumberFormat="1" applyFont="1" applyBorder="1" applyAlignment="1">
      <alignment horizontal="center" vertical="center" wrapText="1"/>
    </xf>
    <xf numFmtId="0" fontId="36" fillId="0" borderId="49" xfId="0" applyFont="1" applyBorder="1" applyAlignment="1">
      <alignment vertical="center" wrapText="1"/>
    </xf>
    <xf numFmtId="0" fontId="13" fillId="0" borderId="0" xfId="0" applyFont="1" applyFill="1" applyBorder="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0" fontId="14" fillId="17" borderId="1" xfId="7" applyFont="1" applyFill="1" applyBorder="1" applyAlignment="1">
      <alignment horizontal="center" vertical="center" wrapText="1"/>
    </xf>
    <xf numFmtId="0" fontId="0" fillId="0" borderId="1" xfId="0" applyBorder="1" applyAlignment="1">
      <alignment horizontal="center" vertical="center"/>
    </xf>
    <xf numFmtId="9" fontId="11" fillId="11" borderId="1" xfId="7" applyNumberFormat="1" applyFont="1" applyFill="1" applyBorder="1" applyAlignment="1">
      <alignment horizontal="center" vertical="center" wrapText="1"/>
    </xf>
    <xf numFmtId="9" fontId="11" fillId="9" borderId="1" xfId="1" applyNumberFormat="1" applyFont="1" applyFill="1" applyBorder="1" applyAlignment="1">
      <alignment horizontal="center" vertical="center" wrapText="1"/>
    </xf>
    <xf numFmtId="9" fontId="11" fillId="9" borderId="1" xfId="2" applyFont="1" applyFill="1" applyBorder="1" applyAlignment="1">
      <alignment horizontal="center" vertical="center" wrapText="1"/>
    </xf>
    <xf numFmtId="9" fontId="20" fillId="8" borderId="1" xfId="0" applyNumberFormat="1" applyFont="1" applyFill="1" applyBorder="1" applyAlignment="1">
      <alignment horizontal="center" vertical="center" wrapText="1"/>
    </xf>
    <xf numFmtId="0" fontId="17" fillId="8" borderId="1" xfId="1" applyFont="1" applyFill="1" applyBorder="1" applyAlignment="1">
      <alignment horizontal="center" vertical="center" wrapText="1"/>
    </xf>
    <xf numFmtId="9" fontId="11" fillId="8" borderId="1" xfId="3" applyFont="1" applyFill="1" applyBorder="1" applyAlignment="1">
      <alignment horizontal="center" vertical="center" wrapText="1"/>
    </xf>
    <xf numFmtId="15" fontId="11" fillId="8" borderId="1" xfId="1" applyNumberFormat="1" applyFont="1" applyFill="1" applyBorder="1" applyAlignment="1">
      <alignment horizontal="center" vertical="center" wrapText="1"/>
    </xf>
    <xf numFmtId="9" fontId="2" fillId="8" borderId="1" xfId="3" applyFont="1" applyFill="1" applyBorder="1" applyAlignment="1">
      <alignment horizontal="center" vertical="center" wrapText="1"/>
    </xf>
    <xf numFmtId="9" fontId="11" fillId="8" borderId="1" xfId="1" applyNumberFormat="1" applyFont="1" applyFill="1" applyBorder="1" applyAlignment="1">
      <alignment horizontal="center" vertical="center" wrapText="1"/>
    </xf>
    <xf numFmtId="0" fontId="14" fillId="9" borderId="1" xfId="1" applyFont="1" applyFill="1" applyBorder="1" applyAlignment="1">
      <alignment horizontal="center" vertical="center" wrapText="1"/>
    </xf>
    <xf numFmtId="9" fontId="11" fillId="9" borderId="1" xfId="3" applyFont="1" applyFill="1" applyBorder="1" applyAlignment="1">
      <alignment horizontal="center" vertical="center" wrapText="1"/>
    </xf>
    <xf numFmtId="0" fontId="14" fillId="10" borderId="1" xfId="1" applyFont="1" applyFill="1" applyBorder="1" applyAlignment="1">
      <alignment horizontal="center" vertical="top" wrapText="1"/>
    </xf>
    <xf numFmtId="15" fontId="14" fillId="17" borderId="1" xfId="5" applyNumberFormat="1" applyFont="1" applyFill="1" applyBorder="1" applyAlignment="1">
      <alignment horizontal="center" vertical="center" wrapText="1"/>
    </xf>
    <xf numFmtId="0" fontId="14" fillId="11" borderId="1" xfId="1" applyFont="1" applyFill="1" applyBorder="1" applyAlignment="1">
      <alignment vertical="top" wrapText="1"/>
    </xf>
    <xf numFmtId="0" fontId="12" fillId="8" borderId="1" xfId="0" applyFont="1" applyFill="1" applyBorder="1" applyAlignment="1">
      <alignment horizontal="center" vertical="center" wrapText="1"/>
    </xf>
    <xf numFmtId="0" fontId="17" fillId="8" borderId="1" xfId="1" applyFont="1" applyFill="1" applyBorder="1" applyAlignment="1">
      <alignment horizontal="justify" vertical="top" wrapText="1"/>
    </xf>
    <xf numFmtId="0" fontId="14" fillId="10" borderId="1" xfId="1" applyFont="1" applyFill="1" applyBorder="1" applyAlignment="1">
      <alignment horizontal="center" vertical="center" wrapText="1"/>
    </xf>
    <xf numFmtId="9" fontId="11" fillId="10" borderId="1" xfId="1" applyNumberFormat="1" applyFont="1" applyFill="1" applyBorder="1" applyAlignment="1">
      <alignment horizontal="center" vertical="center" wrapText="1"/>
    </xf>
    <xf numFmtId="9" fontId="11" fillId="10" borderId="1" xfId="3" applyFont="1" applyFill="1" applyBorder="1" applyAlignment="1">
      <alignment horizontal="center" vertical="center" wrapText="1"/>
    </xf>
    <xf numFmtId="0" fontId="30" fillId="17" borderId="1" xfId="0" applyFont="1" applyFill="1" applyBorder="1" applyAlignment="1">
      <alignment horizontal="left" vertical="center" wrapText="1"/>
    </xf>
    <xf numFmtId="9" fontId="33" fillId="17" borderId="1" xfId="2" applyFont="1" applyFill="1" applyBorder="1" applyAlignment="1">
      <alignment horizontal="center" vertical="center" wrapText="1"/>
    </xf>
    <xf numFmtId="0" fontId="34" fillId="31" borderId="1" xfId="0" applyFont="1" applyFill="1" applyBorder="1" applyAlignment="1">
      <alignment horizontal="left" vertical="center" wrapText="1"/>
    </xf>
    <xf numFmtId="0" fontId="14" fillId="10" borderId="1" xfId="1" applyFont="1" applyFill="1" applyBorder="1" applyAlignment="1">
      <alignment horizontal="left" vertical="center" wrapText="1"/>
    </xf>
    <xf numFmtId="9" fontId="2" fillId="10" borderId="1" xfId="3" applyFont="1" applyFill="1" applyBorder="1" applyAlignment="1">
      <alignment horizontal="center" vertical="center" wrapText="1"/>
    </xf>
    <xf numFmtId="0" fontId="14" fillId="17" borderId="46" xfId="0" applyFont="1" applyFill="1" applyBorder="1" applyAlignment="1">
      <alignment horizontal="justify" vertical="top" wrapText="1"/>
    </xf>
    <xf numFmtId="0" fontId="17" fillId="8" borderId="1" xfId="1" applyFont="1" applyFill="1" applyBorder="1" applyAlignment="1">
      <alignment horizontal="left" vertical="center" wrapText="1"/>
    </xf>
    <xf numFmtId="0" fontId="14" fillId="9" borderId="1" xfId="1" applyFont="1" applyFill="1" applyBorder="1" applyAlignment="1">
      <alignment horizontal="left" vertical="center" wrapText="1"/>
    </xf>
    <xf numFmtId="0" fontId="23" fillId="8" borderId="1" xfId="4" applyFont="1" applyFill="1" applyBorder="1" applyAlignment="1">
      <alignment horizontal="center" vertical="top" wrapText="1"/>
    </xf>
    <xf numFmtId="0" fontId="23" fillId="10" borderId="1" xfId="4" applyFont="1" applyFill="1" applyBorder="1" applyAlignment="1">
      <alignment horizontal="center" vertical="center" wrapText="1"/>
    </xf>
    <xf numFmtId="0" fontId="12" fillId="8" borderId="1" xfId="0" applyFont="1" applyFill="1" applyBorder="1" applyAlignment="1">
      <alignment horizontal="center" vertical="top" wrapText="1"/>
    </xf>
    <xf numFmtId="9" fontId="20" fillId="8" borderId="1" xfId="2" applyFont="1" applyFill="1" applyBorder="1" applyAlignment="1">
      <alignment horizontal="center" vertical="center" wrapText="1"/>
    </xf>
    <xf numFmtId="9" fontId="11" fillId="17" borderId="46"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9" fontId="20" fillId="0" borderId="1" xfId="2" applyFont="1" applyFill="1" applyBorder="1" applyAlignment="1">
      <alignment horizontal="center" vertical="center" wrapText="1"/>
    </xf>
    <xf numFmtId="0" fontId="14" fillId="2" borderId="1" xfId="1" applyFont="1" applyFill="1" applyBorder="1" applyAlignment="1">
      <alignment horizontal="center" vertical="center" wrapText="1"/>
    </xf>
    <xf numFmtId="9" fontId="2" fillId="2" borderId="1" xfId="3" applyFont="1" applyFill="1" applyBorder="1" applyAlignment="1">
      <alignment horizontal="center" vertical="center" wrapText="1"/>
    </xf>
    <xf numFmtId="0" fontId="13" fillId="10" borderId="1" xfId="1" applyFont="1" applyFill="1" applyBorder="1" applyAlignment="1">
      <alignment horizontal="justify" vertical="center" wrapText="1"/>
    </xf>
    <xf numFmtId="9" fontId="20" fillId="10" borderId="1" xfId="1" applyNumberFormat="1" applyFont="1" applyFill="1" applyBorder="1" applyAlignment="1">
      <alignment horizontal="center" vertical="center" wrapText="1"/>
    </xf>
    <xf numFmtId="9" fontId="20" fillId="10" borderId="1" xfId="0" applyNumberFormat="1" applyFont="1" applyFill="1" applyBorder="1" applyAlignment="1">
      <alignment horizontal="center" vertical="center" wrapText="1"/>
    </xf>
    <xf numFmtId="0" fontId="14" fillId="15" borderId="1" xfId="1" applyFont="1" applyFill="1" applyBorder="1" applyAlignment="1">
      <alignment vertical="top" wrapText="1"/>
    </xf>
    <xf numFmtId="9" fontId="20" fillId="10" borderId="1" xfId="2" applyFont="1" applyFill="1" applyBorder="1" applyAlignment="1">
      <alignment horizontal="center" vertical="center" wrapText="1"/>
    </xf>
    <xf numFmtId="0" fontId="14" fillId="8" borderId="1" xfId="0" applyFont="1" applyFill="1" applyBorder="1" applyAlignment="1">
      <alignment vertical="center" wrapText="1"/>
    </xf>
    <xf numFmtId="9" fontId="11" fillId="8" borderId="1" xfId="2" applyFont="1" applyFill="1" applyBorder="1" applyAlignment="1">
      <alignment horizontal="center" vertical="center" wrapText="1"/>
    </xf>
    <xf numFmtId="9" fontId="20" fillId="17" borderId="1" xfId="2" applyFont="1" applyFill="1" applyBorder="1" applyAlignment="1">
      <alignment horizontal="center" vertical="center" wrapText="1"/>
    </xf>
    <xf numFmtId="9" fontId="20" fillId="15" borderId="1" xfId="3" applyFont="1" applyFill="1" applyBorder="1" applyAlignment="1">
      <alignment horizontal="center" vertical="center" wrapText="1"/>
    </xf>
    <xf numFmtId="9" fontId="5" fillId="2"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9" fontId="11" fillId="17" borderId="1" xfId="2" applyFont="1" applyFill="1" applyBorder="1" applyAlignment="1">
      <alignment horizontal="center" vertical="center" wrapText="1"/>
    </xf>
    <xf numFmtId="9" fontId="20" fillId="11" borderId="1" xfId="3" applyFont="1" applyFill="1" applyBorder="1" applyAlignment="1">
      <alignment horizontal="center" vertical="center" wrapText="1"/>
    </xf>
    <xf numFmtId="0" fontId="20" fillId="0" borderId="0" xfId="7" applyFont="1"/>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15" fontId="12" fillId="9" borderId="1" xfId="11" applyNumberFormat="1" applyFont="1" applyFill="1" applyBorder="1" applyAlignment="1">
      <alignment horizontal="center" vertical="center" wrapText="1"/>
    </xf>
    <xf numFmtId="0" fontId="25" fillId="34" borderId="1" xfId="0" applyFont="1" applyFill="1" applyBorder="1" applyAlignment="1">
      <alignment horizontal="center" vertical="center"/>
    </xf>
    <xf numFmtId="0" fontId="22" fillId="34" borderId="1" xfId="0" applyFont="1" applyFill="1" applyBorder="1" applyAlignment="1">
      <alignment horizontal="left" vertical="center" wrapText="1"/>
    </xf>
    <xf numFmtId="0" fontId="25" fillId="14" borderId="29" xfId="0" applyFont="1" applyFill="1" applyBorder="1" applyAlignment="1">
      <alignment horizontal="center" vertical="center" wrapText="1"/>
    </xf>
    <xf numFmtId="0" fontId="22" fillId="14" borderId="1" xfId="0" applyFont="1" applyFill="1" applyBorder="1" applyAlignment="1">
      <alignment horizontal="left" wrapText="1"/>
    </xf>
    <xf numFmtId="9" fontId="22" fillId="14" borderId="1" xfId="0" applyNumberFormat="1" applyFont="1" applyFill="1" applyBorder="1" applyAlignment="1">
      <alignment horizontal="left" wrapText="1"/>
    </xf>
    <xf numFmtId="0" fontId="22" fillId="34" borderId="1" xfId="0" applyFont="1" applyFill="1" applyBorder="1" applyAlignment="1">
      <alignment horizontal="left" wrapText="1"/>
    </xf>
    <xf numFmtId="9" fontId="22" fillId="34" borderId="1" xfId="0" applyNumberFormat="1" applyFont="1" applyFill="1" applyBorder="1" applyAlignment="1">
      <alignment horizontal="left" wrapText="1"/>
    </xf>
    <xf numFmtId="0" fontId="22" fillId="14" borderId="1" xfId="0" applyFont="1" applyFill="1" applyBorder="1" applyAlignment="1">
      <alignment horizontal="center" vertical="center" wrapText="1"/>
    </xf>
    <xf numFmtId="0" fontId="22" fillId="34" borderId="1" xfId="0" applyFont="1" applyFill="1" applyBorder="1" applyAlignment="1">
      <alignment horizontal="center" vertical="center" wrapText="1"/>
    </xf>
    <xf numFmtId="0" fontId="22" fillId="14" borderId="1" xfId="0" applyFont="1" applyFill="1" applyBorder="1" applyAlignment="1">
      <alignment vertical="center" wrapText="1"/>
    </xf>
    <xf numFmtId="0" fontId="22" fillId="34" borderId="1" xfId="0" applyFont="1" applyFill="1" applyBorder="1" applyAlignment="1">
      <alignment vertical="center" wrapText="1"/>
    </xf>
    <xf numFmtId="0" fontId="22" fillId="34" borderId="1" xfId="0" applyFont="1" applyFill="1" applyBorder="1" applyAlignment="1">
      <alignment vertical="center"/>
    </xf>
    <xf numFmtId="0" fontId="22" fillId="14" borderId="1" xfId="0" applyFont="1" applyFill="1" applyBorder="1" applyAlignment="1">
      <alignment vertical="center"/>
    </xf>
    <xf numFmtId="0" fontId="14" fillId="17" borderId="4" xfId="0" applyFont="1" applyFill="1" applyBorder="1" applyAlignment="1">
      <alignment horizontal="center" vertical="top" wrapText="1"/>
    </xf>
    <xf numFmtId="0" fontId="14" fillId="17" borderId="4" xfId="0" applyFont="1" applyFill="1" applyBorder="1" applyAlignment="1">
      <alignment horizontal="center" vertical="center" wrapText="1"/>
    </xf>
    <xf numFmtId="9" fontId="11" fillId="17" borderId="4" xfId="0" applyNumberFormat="1" applyFont="1" applyFill="1" applyBorder="1" applyAlignment="1">
      <alignment horizontal="center" vertical="center" wrapText="1"/>
    </xf>
    <xf numFmtId="0" fontId="13" fillId="0" borderId="0" xfId="0" applyFont="1"/>
    <xf numFmtId="0" fontId="14" fillId="8" borderId="1" xfId="1" applyFont="1" applyFill="1" applyBorder="1" applyAlignment="1">
      <alignment horizontal="center" vertical="center" wrapText="1"/>
    </xf>
    <xf numFmtId="0" fontId="12" fillId="8" borderId="1" xfId="0" applyFont="1" applyFill="1" applyBorder="1" applyAlignment="1">
      <alignment horizontal="center" vertical="center" wrapText="1"/>
    </xf>
    <xf numFmtId="15" fontId="14" fillId="8" borderId="1" xfId="1" applyNumberFormat="1" applyFont="1" applyFill="1" applyBorder="1" applyAlignment="1">
      <alignment horizontal="center" vertical="center" wrapText="1"/>
    </xf>
    <xf numFmtId="0" fontId="12" fillId="8" borderId="1" xfId="0" applyFont="1" applyFill="1" applyBorder="1" applyAlignment="1">
      <alignment horizontal="justify" vertical="center" wrapText="1"/>
    </xf>
    <xf numFmtId="0" fontId="14" fillId="10" borderId="1" xfId="1" applyFont="1" applyFill="1" applyBorder="1" applyAlignment="1">
      <alignment horizontal="center" vertical="center" wrapText="1"/>
    </xf>
    <xf numFmtId="0" fontId="12" fillId="10" borderId="1" xfId="0"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10" borderId="1" xfId="0" applyFont="1" applyFill="1" applyBorder="1" applyAlignment="1">
      <alignment horizontal="justify" vertical="center" wrapText="1"/>
    </xf>
    <xf numFmtId="0" fontId="14" fillId="17" borderId="1" xfId="5" applyFont="1" applyFill="1" applyBorder="1" applyAlignment="1">
      <alignment horizontal="justify" vertical="center" wrapText="1"/>
    </xf>
    <xf numFmtId="0" fontId="14" fillId="17" borderId="1" xfId="5"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15" fontId="14" fillId="17" borderId="1" xfId="1" applyNumberFormat="1" applyFont="1" applyFill="1" applyBorder="1" applyAlignment="1">
      <alignment horizontal="center" vertical="center" wrapText="1"/>
    </xf>
    <xf numFmtId="0" fontId="14" fillId="17" borderId="1" xfId="1" applyFont="1" applyFill="1" applyBorder="1" applyAlignment="1">
      <alignment horizontal="center" vertical="center" wrapText="1"/>
    </xf>
    <xf numFmtId="0" fontId="14" fillId="17" borderId="1" xfId="4" applyFont="1" applyFill="1" applyBorder="1" applyAlignment="1">
      <alignment horizontal="center" vertical="center" wrapText="1"/>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2" fillId="10" borderId="1" xfId="0" applyFont="1" applyFill="1" applyBorder="1" applyAlignment="1">
      <alignment vertical="center" wrapText="1"/>
    </xf>
    <xf numFmtId="166" fontId="32" fillId="10" borderId="1" xfId="0" applyNumberFormat="1" applyFont="1" applyFill="1" applyBorder="1" applyAlignment="1">
      <alignment horizontal="center" vertical="center" wrapText="1"/>
    </xf>
    <xf numFmtId="0" fontId="14" fillId="10" borderId="1" xfId="0" applyFont="1" applyFill="1" applyBorder="1" applyAlignment="1">
      <alignment vertical="center" wrapText="1"/>
    </xf>
    <xf numFmtId="0" fontId="14" fillId="10" borderId="1" xfId="0" applyFont="1" applyFill="1" applyBorder="1" applyAlignment="1">
      <alignment horizontal="center" vertical="center" wrapText="1"/>
    </xf>
    <xf numFmtId="0" fontId="14" fillId="10" borderId="1" xfId="11" applyFont="1" applyFill="1" applyBorder="1" applyAlignment="1">
      <alignment horizontal="center" vertical="center" wrapText="1"/>
    </xf>
    <xf numFmtId="0" fontId="14" fillId="9" borderId="1" xfId="11" applyFont="1" applyFill="1" applyBorder="1" applyAlignment="1">
      <alignment horizontal="center" vertical="center" wrapText="1"/>
    </xf>
    <xf numFmtId="0" fontId="12" fillId="9" borderId="1" xfId="11" applyFont="1" applyFill="1" applyBorder="1" applyAlignment="1">
      <alignment vertical="center" wrapText="1"/>
    </xf>
    <xf numFmtId="0" fontId="12" fillId="8" borderId="1" xfId="11" applyFont="1" applyFill="1" applyBorder="1" applyAlignment="1">
      <alignment horizontal="left" vertical="center" wrapText="1"/>
    </xf>
    <xf numFmtId="0" fontId="12" fillId="8" borderId="1" xfId="11" applyFont="1" applyFill="1" applyBorder="1" applyAlignment="1">
      <alignment horizontal="center" vertical="center" wrapText="1"/>
    </xf>
    <xf numFmtId="0" fontId="12" fillId="8" borderId="1" xfId="11" applyFont="1" applyFill="1" applyBorder="1" applyAlignment="1">
      <alignment vertical="center" wrapText="1"/>
    </xf>
    <xf numFmtId="15" fontId="14" fillId="10" borderId="1" xfId="0" applyNumberFormat="1" applyFont="1" applyFill="1" applyBorder="1" applyAlignment="1">
      <alignment horizontal="center" vertical="center" wrapText="1"/>
    </xf>
    <xf numFmtId="0" fontId="13" fillId="10" borderId="1" xfId="1" applyFont="1" applyFill="1" applyBorder="1" applyAlignment="1">
      <alignment horizontal="left" vertical="center" wrapText="1"/>
    </xf>
    <xf numFmtId="0" fontId="37" fillId="0" borderId="0" xfId="0" applyFont="1"/>
    <xf numFmtId="0" fontId="37" fillId="0" borderId="0" xfId="0" applyFont="1" applyFill="1"/>
    <xf numFmtId="0" fontId="38" fillId="0" borderId="0" xfId="0" applyFont="1"/>
    <xf numFmtId="0" fontId="40" fillId="0" borderId="1" xfId="0" applyFont="1" applyBorder="1" applyAlignment="1">
      <alignment vertical="center"/>
    </xf>
    <xf numFmtId="0" fontId="40" fillId="0" borderId="1" xfId="0" applyFont="1" applyBorder="1" applyAlignment="1">
      <alignment horizontal="center" vertical="center"/>
    </xf>
    <xf numFmtId="0" fontId="40" fillId="0" borderId="18" xfId="0" applyFont="1" applyBorder="1" applyAlignment="1">
      <alignment horizontal="center" vertical="center"/>
    </xf>
    <xf numFmtId="0" fontId="40" fillId="0" borderId="18" xfId="0" applyFont="1" applyBorder="1" applyAlignment="1">
      <alignment horizontal="center" vertical="center" wrapText="1"/>
    </xf>
    <xf numFmtId="0" fontId="40" fillId="0" borderId="18"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166" fontId="32" fillId="0" borderId="1" xfId="0" applyNumberFormat="1" applyFont="1" applyBorder="1" applyAlignment="1">
      <alignment horizontal="center" vertical="center" wrapText="1"/>
    </xf>
    <xf numFmtId="9" fontId="40" fillId="0" borderId="1" xfId="0" applyNumberFormat="1" applyFont="1" applyFill="1" applyBorder="1" applyAlignment="1">
      <alignment horizontal="center" vertical="center" wrapText="1"/>
    </xf>
    <xf numFmtId="0" fontId="32" fillId="8" borderId="1" xfId="0" applyFont="1" applyFill="1" applyBorder="1" applyAlignment="1">
      <alignment horizontal="center" vertical="center" wrapText="1"/>
    </xf>
    <xf numFmtId="0" fontId="32" fillId="8" borderId="1" xfId="0" applyFont="1" applyFill="1" applyBorder="1" applyAlignment="1">
      <alignment vertical="center" wrapText="1"/>
    </xf>
    <xf numFmtId="166" fontId="32" fillId="8" borderId="1" xfId="0" applyNumberFormat="1" applyFont="1" applyFill="1" applyBorder="1" applyAlignment="1">
      <alignment horizontal="center" vertical="center" wrapText="1"/>
    </xf>
    <xf numFmtId="0" fontId="13" fillId="8" borderId="0" xfId="0" applyFont="1" applyFill="1" applyAlignment="1">
      <alignment horizontal="left" vertical="center" wrapText="1"/>
    </xf>
    <xf numFmtId="0" fontId="13" fillId="8" borderId="1" xfId="0" applyFont="1" applyFill="1" applyBorder="1" applyAlignment="1">
      <alignment horizontal="left" vertical="center" wrapText="1"/>
    </xf>
    <xf numFmtId="0" fontId="32" fillId="29" borderId="1" xfId="0" applyFont="1" applyFill="1" applyBorder="1" applyAlignment="1">
      <alignment horizontal="center" vertical="center" wrapText="1"/>
    </xf>
    <xf numFmtId="0" fontId="32" fillId="29" borderId="1" xfId="0" applyFont="1" applyFill="1" applyBorder="1" applyAlignment="1">
      <alignment vertical="center" wrapText="1"/>
    </xf>
    <xf numFmtId="166" fontId="32" fillId="29" borderId="1" xfId="0" applyNumberFormat="1" applyFont="1" applyFill="1" applyBorder="1" applyAlignment="1">
      <alignment horizontal="center" vertical="center" wrapText="1"/>
    </xf>
    <xf numFmtId="9" fontId="40" fillId="29" borderId="1" xfId="0" applyNumberFormat="1" applyFont="1" applyFill="1" applyBorder="1" applyAlignment="1">
      <alignment horizontal="center" vertical="center" wrapText="1"/>
    </xf>
    <xf numFmtId="0" fontId="32" fillId="27" borderId="1" xfId="0" applyFont="1" applyFill="1" applyBorder="1" applyAlignment="1">
      <alignment horizontal="center" vertical="center" wrapText="1"/>
    </xf>
    <xf numFmtId="0" fontId="32" fillId="27" borderId="1" xfId="0" applyFont="1" applyFill="1" applyBorder="1" applyAlignment="1">
      <alignment horizontal="justify" vertical="top" wrapText="1"/>
    </xf>
    <xf numFmtId="0" fontId="32" fillId="27" borderId="1" xfId="0" applyFont="1" applyFill="1" applyBorder="1" applyAlignment="1">
      <alignment vertical="center" wrapText="1"/>
    </xf>
    <xf numFmtId="0" fontId="40" fillId="27" borderId="1" xfId="0"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9" fontId="32" fillId="14" borderId="1" xfId="0" applyNumberFormat="1" applyFont="1" applyFill="1" applyBorder="1" applyAlignment="1">
      <alignment horizontal="center" vertical="center" wrapText="1"/>
    </xf>
    <xf numFmtId="0" fontId="32" fillId="31" borderId="1" xfId="0" applyFont="1" applyFill="1" applyBorder="1" applyAlignment="1">
      <alignment horizontal="center" vertical="center" wrapText="1"/>
    </xf>
    <xf numFmtId="0" fontId="32" fillId="31" borderId="1" xfId="0" applyFont="1" applyFill="1" applyBorder="1" applyAlignment="1">
      <alignment vertical="center" wrapText="1"/>
    </xf>
    <xf numFmtId="166" fontId="32" fillId="31" borderId="1" xfId="0" applyNumberFormat="1" applyFont="1" applyFill="1" applyBorder="1" applyAlignment="1">
      <alignment horizontal="center" vertical="center" wrapText="1"/>
    </xf>
    <xf numFmtId="9" fontId="40" fillId="31" borderId="1" xfId="9" applyFont="1" applyFill="1" applyBorder="1" applyAlignment="1">
      <alignment horizontal="center" vertical="center" wrapText="1"/>
    </xf>
    <xf numFmtId="9" fontId="40" fillId="31" borderId="1" xfId="0" applyNumberFormat="1" applyFont="1" applyFill="1" applyBorder="1" applyAlignment="1">
      <alignment horizontal="center" vertical="center" wrapText="1"/>
    </xf>
    <xf numFmtId="9" fontId="32" fillId="31" borderId="1" xfId="0" applyNumberFormat="1" applyFont="1" applyFill="1" applyBorder="1" applyAlignment="1">
      <alignment horizontal="center" vertical="center" wrapText="1"/>
    </xf>
    <xf numFmtId="0" fontId="32" fillId="30" borderId="1" xfId="0" applyFont="1" applyFill="1" applyBorder="1" applyAlignment="1">
      <alignment horizontal="center" vertical="center" wrapText="1"/>
    </xf>
    <xf numFmtId="0" fontId="32" fillId="30" borderId="1" xfId="0" applyFont="1" applyFill="1" applyBorder="1" applyAlignment="1">
      <alignment vertical="center" wrapText="1"/>
    </xf>
    <xf numFmtId="166" fontId="32" fillId="30" borderId="1" xfId="0" applyNumberFormat="1" applyFont="1" applyFill="1" applyBorder="1" applyAlignment="1">
      <alignment horizontal="center" vertical="center" wrapText="1"/>
    </xf>
    <xf numFmtId="0" fontId="32" fillId="33" borderId="1" xfId="0" applyFont="1" applyFill="1" applyBorder="1" applyAlignment="1">
      <alignment horizontal="center" vertical="center" wrapText="1"/>
    </xf>
    <xf numFmtId="0" fontId="32" fillId="33" borderId="1" xfId="0" applyFont="1" applyFill="1" applyBorder="1" applyAlignment="1">
      <alignment vertical="center" wrapText="1"/>
    </xf>
    <xf numFmtId="166" fontId="32" fillId="33" borderId="1" xfId="0" applyNumberFormat="1" applyFont="1" applyFill="1" applyBorder="1" applyAlignment="1">
      <alignment horizontal="center" vertical="center" wrapText="1"/>
    </xf>
    <xf numFmtId="49" fontId="32" fillId="30" borderId="1" xfId="0" applyNumberFormat="1" applyFont="1" applyFill="1" applyBorder="1" applyAlignment="1">
      <alignment vertical="center" wrapText="1"/>
    </xf>
    <xf numFmtId="0" fontId="32" fillId="0" borderId="1" xfId="0" quotePrefix="1" applyFont="1" applyFill="1" applyBorder="1" applyAlignment="1">
      <alignment vertical="center" wrapText="1"/>
    </xf>
    <xf numFmtId="0" fontId="32" fillId="0" borderId="1" xfId="0" quotePrefix="1" applyFont="1" applyBorder="1" applyAlignment="1">
      <alignment vertical="center" wrapText="1"/>
    </xf>
    <xf numFmtId="0" fontId="37" fillId="0" borderId="0" xfId="0" applyFont="1" applyAlignment="1">
      <alignment horizontal="center"/>
    </xf>
    <xf numFmtId="0" fontId="37" fillId="0" borderId="0" xfId="0" applyFont="1" applyBorder="1"/>
    <xf numFmtId="0" fontId="37" fillId="0" borderId="0" xfId="0" applyFont="1" applyBorder="1" applyAlignment="1">
      <alignment horizontal="center"/>
    </xf>
    <xf numFmtId="0" fontId="37" fillId="0" borderId="0" xfId="0" applyFont="1" applyFill="1" applyBorder="1"/>
    <xf numFmtId="0" fontId="41" fillId="0" borderId="0" xfId="0" applyFont="1"/>
    <xf numFmtId="0" fontId="3" fillId="10" borderId="1" xfId="0" applyFont="1" applyFill="1" applyBorder="1" applyAlignment="1">
      <alignment horizontal="center" vertical="center" wrapText="1"/>
    </xf>
    <xf numFmtId="0" fontId="3" fillId="10" borderId="1" xfId="0" applyFont="1" applyFill="1" applyBorder="1" applyAlignment="1">
      <alignment vertical="center" wrapText="1"/>
    </xf>
    <xf numFmtId="0" fontId="3" fillId="10" borderId="1" xfId="0" applyFont="1" applyFill="1" applyBorder="1" applyAlignment="1">
      <alignment horizontal="justify" vertical="center" wrapText="1"/>
    </xf>
    <xf numFmtId="0" fontId="3" fillId="10" borderId="1" xfId="0" applyFont="1" applyFill="1" applyBorder="1" applyAlignment="1">
      <alignment horizontal="left" vertical="center" wrapText="1"/>
    </xf>
    <xf numFmtId="166" fontId="3" fillId="10" borderId="1" xfId="0" applyNumberFormat="1" applyFont="1" applyFill="1" applyBorder="1" applyAlignment="1">
      <alignment horizontal="center" vertical="center" wrapText="1"/>
    </xf>
    <xf numFmtId="0" fontId="42" fillId="10"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166" fontId="3" fillId="2" borderId="1"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32" fillId="2" borderId="1" xfId="0" applyFont="1" applyFill="1" applyBorder="1" applyAlignment="1">
      <alignment vertical="center" wrapText="1"/>
    </xf>
    <xf numFmtId="0" fontId="32" fillId="2" borderId="1" xfId="0" applyFont="1" applyFill="1" applyBorder="1" applyAlignment="1">
      <alignment horizontal="center" vertical="center" wrapText="1"/>
    </xf>
    <xf numFmtId="0" fontId="32" fillId="2" borderId="4" xfId="0" applyFont="1" applyFill="1" applyBorder="1" applyAlignment="1">
      <alignment vertical="center" wrapText="1"/>
    </xf>
    <xf numFmtId="0" fontId="32" fillId="2" borderId="1" xfId="0" quotePrefix="1" applyFont="1" applyFill="1" applyBorder="1" applyAlignment="1">
      <alignment vertical="center" wrapText="1"/>
    </xf>
    <xf numFmtId="0" fontId="44" fillId="35" borderId="1" xfId="14" applyNumberFormat="1" applyFont="1" applyFill="1" applyBorder="1" applyAlignment="1">
      <alignment horizontal="center" vertical="center" wrapText="1"/>
    </xf>
    <xf numFmtId="0" fontId="44" fillId="35" borderId="1" xfId="14" applyNumberFormat="1" applyFont="1" applyFill="1" applyBorder="1" applyAlignment="1">
      <alignment vertical="center" wrapText="1"/>
    </xf>
    <xf numFmtId="15" fontId="44" fillId="35" borderId="1" xfId="14" applyNumberFormat="1" applyFont="1" applyFill="1" applyBorder="1" applyAlignment="1">
      <alignment horizontal="center" vertical="center" wrapText="1"/>
    </xf>
    <xf numFmtId="0" fontId="44" fillId="35" borderId="1" xfId="14" applyNumberFormat="1" applyFont="1" applyFill="1" applyBorder="1" applyAlignment="1">
      <alignment horizontal="left" vertical="center" wrapText="1"/>
    </xf>
    <xf numFmtId="0" fontId="44" fillId="35" borderId="1" xfId="14" applyNumberFormat="1" applyFont="1" applyFill="1" applyBorder="1" applyAlignment="1">
      <alignment horizontal="justify" vertical="center" wrapText="1"/>
    </xf>
    <xf numFmtId="0" fontId="44" fillId="36" borderId="1" xfId="11" applyFont="1" applyFill="1" applyBorder="1" applyAlignment="1">
      <alignment horizontal="center" vertical="center" wrapText="1"/>
    </xf>
    <xf numFmtId="0" fontId="44" fillId="36" borderId="1" xfId="11" applyFont="1" applyFill="1" applyBorder="1" applyAlignment="1">
      <alignment horizontal="left" vertical="center" wrapText="1"/>
    </xf>
    <xf numFmtId="15" fontId="44" fillId="36" borderId="1" xfId="11" applyNumberFormat="1" applyFont="1" applyFill="1" applyBorder="1" applyAlignment="1">
      <alignment horizontal="center" vertical="center" wrapText="1"/>
    </xf>
    <xf numFmtId="0" fontId="44" fillId="37" borderId="29" xfId="11" applyFont="1" applyFill="1" applyBorder="1" applyAlignment="1">
      <alignment horizontal="center" vertical="center" wrapText="1"/>
    </xf>
    <xf numFmtId="0" fontId="44" fillId="37" borderId="1" xfId="11" applyFont="1" applyFill="1" applyBorder="1" applyAlignment="1">
      <alignment vertical="center" wrapText="1"/>
    </xf>
    <xf numFmtId="0" fontId="44" fillId="37" borderId="1" xfId="11" applyFont="1" applyFill="1" applyBorder="1" applyAlignment="1">
      <alignment horizontal="center" vertical="center" wrapText="1"/>
    </xf>
    <xf numFmtId="15" fontId="44" fillId="37" borderId="1" xfId="14" applyNumberFormat="1" applyFont="1" applyFill="1" applyBorder="1" applyAlignment="1">
      <alignment horizontal="center" vertical="center" wrapText="1"/>
    </xf>
    <xf numFmtId="0" fontId="44" fillId="37" borderId="1" xfId="11" applyFont="1" applyFill="1" applyBorder="1" applyAlignment="1">
      <alignment horizontal="left" vertical="center" wrapText="1"/>
    </xf>
    <xf numFmtId="0" fontId="44" fillId="38" borderId="1" xfId="11" applyFont="1" applyFill="1" applyBorder="1" applyAlignment="1">
      <alignment horizontal="center" vertical="center" wrapText="1"/>
    </xf>
    <xf numFmtId="0" fontId="44" fillId="38" borderId="1" xfId="11" applyFont="1" applyFill="1" applyBorder="1" applyAlignment="1">
      <alignment vertical="center" wrapText="1"/>
    </xf>
    <xf numFmtId="15" fontId="44" fillId="38" borderId="1" xfId="14" applyNumberFormat="1" applyFont="1" applyFill="1" applyBorder="1" applyAlignment="1">
      <alignment horizontal="center" vertical="center" wrapText="1"/>
    </xf>
    <xf numFmtId="0" fontId="44" fillId="38" borderId="1" xfId="11" applyFont="1" applyFill="1" applyBorder="1" applyAlignment="1">
      <alignment horizontal="left" vertical="center" wrapText="1"/>
    </xf>
    <xf numFmtId="0" fontId="44" fillId="39" borderId="29" xfId="11" applyFont="1" applyFill="1" applyBorder="1" applyAlignment="1">
      <alignment horizontal="center" vertical="center" wrapText="1"/>
    </xf>
    <xf numFmtId="0" fontId="44" fillId="39" borderId="1" xfId="11" applyFont="1" applyFill="1" applyBorder="1" applyAlignment="1">
      <alignment vertical="center" wrapText="1"/>
    </xf>
    <xf numFmtId="0" fontId="44" fillId="39" borderId="1" xfId="11" applyFont="1" applyFill="1" applyBorder="1" applyAlignment="1">
      <alignment horizontal="center" vertical="center" wrapText="1"/>
    </xf>
    <xf numFmtId="0" fontId="44" fillId="39" borderId="1" xfId="11" applyFont="1" applyFill="1" applyBorder="1" applyAlignment="1">
      <alignment horizontal="left" vertical="center" wrapText="1"/>
    </xf>
    <xf numFmtId="0" fontId="44" fillId="40" borderId="29" xfId="11" applyFont="1" applyFill="1" applyBorder="1" applyAlignment="1">
      <alignment horizontal="center" vertical="center" wrapText="1"/>
    </xf>
    <xf numFmtId="0" fontId="44" fillId="40" borderId="1" xfId="11" applyFont="1" applyFill="1" applyBorder="1" applyAlignment="1">
      <alignment vertical="center" wrapText="1"/>
    </xf>
    <xf numFmtId="0" fontId="44" fillId="40" borderId="1" xfId="11" applyFont="1" applyFill="1" applyBorder="1" applyAlignment="1">
      <alignment horizontal="center" vertical="center" wrapText="1"/>
    </xf>
    <xf numFmtId="0" fontId="44" fillId="40" borderId="1" xfId="11" applyFont="1" applyFill="1" applyBorder="1" applyAlignment="1">
      <alignment horizontal="left" vertical="center" wrapText="1"/>
    </xf>
    <xf numFmtId="0" fontId="1" fillId="15" borderId="29" xfId="11" applyFont="1" applyFill="1" applyBorder="1" applyAlignment="1">
      <alignment horizontal="center" vertical="center" wrapText="1"/>
    </xf>
    <xf numFmtId="0" fontId="12" fillId="15" borderId="1" xfId="11" applyFont="1" applyFill="1" applyBorder="1" applyAlignment="1">
      <alignment horizontal="center" vertical="center" wrapText="1"/>
    </xf>
    <xf numFmtId="167" fontId="12" fillId="15" borderId="1" xfId="11" applyNumberFormat="1" applyFont="1" applyFill="1" applyBorder="1" applyAlignment="1">
      <alignment horizontal="center" vertical="center" wrapText="1"/>
    </xf>
    <xf numFmtId="0" fontId="13" fillId="11" borderId="1" xfId="0" applyFont="1" applyFill="1" applyBorder="1" applyAlignment="1">
      <alignment horizontal="center" vertical="center" wrapText="1"/>
    </xf>
    <xf numFmtId="15" fontId="13" fillId="11" borderId="1" xfId="5" applyNumberFormat="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45" fillId="11" borderId="1" xfId="11" applyFont="1" applyFill="1" applyBorder="1" applyAlignment="1">
      <alignment horizontal="center" vertical="center" wrapText="1"/>
    </xf>
    <xf numFmtId="167" fontId="1" fillId="11" borderId="1" xfId="5" applyNumberFormat="1" applyFont="1" applyFill="1" applyBorder="1" applyAlignment="1">
      <alignment horizontal="center" vertical="center" wrapText="1"/>
    </xf>
    <xf numFmtId="0" fontId="3" fillId="41" borderId="1" xfId="11" applyFont="1" applyFill="1" applyBorder="1" applyAlignment="1">
      <alignment horizontal="center" vertical="center" wrapText="1"/>
    </xf>
    <xf numFmtId="0" fontId="3" fillId="41" borderId="1" xfId="11" applyFont="1" applyFill="1" applyBorder="1" applyAlignment="1">
      <alignment vertical="center" wrapText="1"/>
    </xf>
    <xf numFmtId="0" fontId="3" fillId="42" borderId="1" xfId="11" applyFont="1" applyFill="1" applyBorder="1" applyAlignment="1">
      <alignment horizontal="center" vertical="center" wrapText="1"/>
    </xf>
    <xf numFmtId="0" fontId="3" fillId="42" borderId="1" xfId="11" applyFont="1" applyFill="1" applyBorder="1" applyAlignment="1">
      <alignment vertical="center" wrapText="1"/>
    </xf>
    <xf numFmtId="167" fontId="3" fillId="42" borderId="1" xfId="11" applyNumberFormat="1" applyFont="1" applyFill="1" applyBorder="1" applyAlignment="1">
      <alignment horizontal="center" vertical="center" wrapText="1"/>
    </xf>
    <xf numFmtId="0" fontId="32" fillId="42" borderId="1" xfId="0" applyFont="1" applyFill="1" applyBorder="1" applyAlignment="1">
      <alignment horizontal="justify" vertical="center" wrapText="1"/>
    </xf>
    <xf numFmtId="0" fontId="3" fillId="17" borderId="1" xfId="0" applyFont="1" applyFill="1" applyBorder="1" applyAlignment="1">
      <alignment horizontal="center" vertical="center" wrapText="1"/>
    </xf>
    <xf numFmtId="0" fontId="3" fillId="17" borderId="1" xfId="0" applyFont="1" applyFill="1" applyBorder="1" applyAlignment="1">
      <alignment vertical="center" wrapText="1"/>
    </xf>
    <xf numFmtId="166" fontId="3" fillId="17" borderId="1" xfId="0" applyNumberFormat="1" applyFont="1" applyFill="1" applyBorder="1" applyAlignment="1">
      <alignment horizontal="center" vertical="center" wrapText="1"/>
    </xf>
    <xf numFmtId="9" fontId="3" fillId="17" borderId="1" xfId="9" applyFont="1" applyFill="1" applyBorder="1" applyAlignment="1">
      <alignment horizontal="center" vertical="center" wrapText="1"/>
    </xf>
    <xf numFmtId="0" fontId="32" fillId="17" borderId="1" xfId="0" applyFont="1" applyFill="1" applyBorder="1" applyAlignment="1">
      <alignment vertical="center" wrapText="1"/>
    </xf>
    <xf numFmtId="9" fontId="3" fillId="17" borderId="1" xfId="0" applyNumberFormat="1" applyFont="1" applyFill="1" applyBorder="1" applyAlignment="1">
      <alignment horizontal="center" vertical="center" wrapText="1"/>
    </xf>
    <xf numFmtId="0" fontId="34" fillId="17" borderId="1" xfId="0" applyFont="1" applyFill="1" applyBorder="1" applyAlignment="1">
      <alignment vertical="center" wrapText="1"/>
    </xf>
    <xf numFmtId="9" fontId="32" fillId="0" borderId="1" xfId="0" applyNumberFormat="1" applyFont="1" applyBorder="1" applyAlignment="1">
      <alignment horizontal="center" vertical="center" wrapText="1"/>
    </xf>
    <xf numFmtId="14" fontId="22" fillId="14" borderId="1" xfId="0" applyNumberFormat="1" applyFont="1" applyFill="1" applyBorder="1" applyAlignment="1">
      <alignment horizontal="left" vertical="center" wrapText="1"/>
    </xf>
    <xf numFmtId="14" fontId="22" fillId="14" borderId="20" xfId="0" applyNumberFormat="1" applyFont="1" applyFill="1" applyBorder="1" applyAlignment="1">
      <alignment horizontal="left" vertical="center" wrapText="1"/>
    </xf>
    <xf numFmtId="14" fontId="22" fillId="14" borderId="2" xfId="0" applyNumberFormat="1" applyFont="1" applyFill="1" applyBorder="1" applyAlignment="1">
      <alignment horizontal="left" vertical="center" wrapText="1"/>
    </xf>
    <xf numFmtId="14" fontId="22" fillId="34" borderId="20" xfId="0" applyNumberFormat="1" applyFont="1" applyFill="1" applyBorder="1" applyAlignment="1">
      <alignment horizontal="left" vertical="center" wrapText="1"/>
    </xf>
    <xf numFmtId="0" fontId="0" fillId="0" borderId="1" xfId="0" applyBorder="1" applyAlignment="1">
      <alignment horizontal="center" vertical="center"/>
    </xf>
    <xf numFmtId="0" fontId="12" fillId="11" borderId="1" xfId="0" applyFont="1" applyFill="1" applyBorder="1" applyAlignment="1">
      <alignment horizontal="center" vertical="center" wrapText="1"/>
    </xf>
    <xf numFmtId="0" fontId="0" fillId="0" borderId="1" xfId="0" applyBorder="1" applyAlignment="1">
      <alignment horizontal="center" vertical="center"/>
    </xf>
    <xf numFmtId="0" fontId="14" fillId="0" borderId="1" xfId="0" applyFont="1" applyFill="1" applyBorder="1" applyAlignment="1">
      <alignment vertical="center" wrapText="1"/>
    </xf>
    <xf numFmtId="0" fontId="0" fillId="0" borderId="1" xfId="0" applyBorder="1" applyAlignment="1">
      <alignment horizontal="center" vertical="center"/>
    </xf>
    <xf numFmtId="0" fontId="15" fillId="43" borderId="28" xfId="0" applyFont="1" applyFill="1" applyBorder="1" applyAlignment="1">
      <alignment horizontal="center" vertical="center" wrapText="1"/>
    </xf>
    <xf numFmtId="0" fontId="15" fillId="43" borderId="15" xfId="0" applyFont="1" applyFill="1" applyBorder="1" applyAlignment="1">
      <alignment horizontal="center" vertical="center" wrapText="1"/>
    </xf>
    <xf numFmtId="0" fontId="15" fillId="43" borderId="16" xfId="0" applyFont="1" applyFill="1" applyBorder="1" applyAlignment="1">
      <alignment horizontal="center" vertical="center" wrapText="1"/>
    </xf>
    <xf numFmtId="0" fontId="3" fillId="0" borderId="15" xfId="0" applyFont="1" applyFill="1" applyBorder="1" applyAlignment="1">
      <alignment horizontal="justify" vertical="center" wrapText="1"/>
    </xf>
    <xf numFmtId="9" fontId="3" fillId="0" borderId="15" xfId="9" applyNumberFormat="1" applyFont="1" applyFill="1" applyBorder="1" applyAlignment="1">
      <alignment horizontal="center" vertical="center" wrapText="1"/>
    </xf>
    <xf numFmtId="0" fontId="25" fillId="15" borderId="1" xfId="0" applyFont="1" applyFill="1" applyBorder="1" applyAlignment="1">
      <alignment horizontal="center" vertical="center"/>
    </xf>
    <xf numFmtId="0" fontId="25" fillId="15" borderId="26" xfId="0" applyFont="1" applyFill="1" applyBorder="1" applyAlignment="1">
      <alignment horizontal="center" vertical="center" wrapText="1"/>
    </xf>
    <xf numFmtId="0" fontId="25" fillId="15" borderId="1" xfId="0" applyFont="1" applyFill="1" applyBorder="1" applyAlignment="1">
      <alignment horizontal="center" vertical="center" wrapText="1"/>
    </xf>
    <xf numFmtId="9" fontId="3" fillId="0" borderId="15" xfId="9" applyFont="1" applyFill="1" applyBorder="1" applyAlignment="1">
      <alignment horizontal="center" vertical="center" wrapText="1"/>
    </xf>
    <xf numFmtId="168" fontId="3" fillId="0" borderId="15" xfId="9" applyNumberFormat="1" applyFont="1" applyFill="1" applyBorder="1" applyAlignment="1">
      <alignment horizontal="center" vertical="center" wrapText="1"/>
    </xf>
    <xf numFmtId="0" fontId="15" fillId="2" borderId="35"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2" borderId="0" xfId="1" applyFont="1" applyFill="1" applyBorder="1" applyAlignment="1">
      <alignment horizontal="center" vertical="center" wrapText="1"/>
    </xf>
    <xf numFmtId="9" fontId="15" fillId="2" borderId="0" xfId="3" applyFont="1" applyFill="1" applyBorder="1" applyAlignment="1">
      <alignment horizontal="center" vertical="center" wrapText="1"/>
    </xf>
    <xf numFmtId="0" fontId="15" fillId="43" borderId="0" xfId="0" applyFont="1" applyFill="1" applyBorder="1" applyAlignment="1">
      <alignment horizontal="center" vertical="center" wrapText="1"/>
    </xf>
    <xf numFmtId="0" fontId="3" fillId="0" borderId="26" xfId="0" applyFont="1" applyFill="1" applyBorder="1" applyAlignment="1">
      <alignment horizontal="justify" vertical="center" wrapText="1"/>
    </xf>
    <xf numFmtId="0" fontId="5" fillId="2" borderId="2"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2" borderId="19" xfId="1" applyFont="1" applyFill="1" applyBorder="1" applyAlignment="1">
      <alignment horizontal="center" vertical="center" wrapText="1"/>
    </xf>
    <xf numFmtId="9" fontId="5" fillId="2" borderId="19" xfId="3" applyFont="1" applyFill="1" applyBorder="1" applyAlignment="1">
      <alignment horizontal="center" vertical="center" wrapText="1"/>
    </xf>
    <xf numFmtId="9" fontId="5" fillId="2" borderId="3" xfId="3" applyFont="1" applyFill="1" applyBorder="1" applyAlignment="1">
      <alignment horizontal="center" vertical="center" wrapText="1"/>
    </xf>
    <xf numFmtId="0" fontId="15" fillId="2" borderId="27" xfId="1" applyFont="1" applyFill="1" applyBorder="1" applyAlignment="1">
      <alignment horizontal="center" vertical="center" wrapText="1"/>
    </xf>
    <xf numFmtId="0" fontId="15" fillId="2" borderId="19" xfId="1" applyFont="1" applyFill="1" applyBorder="1" applyAlignment="1">
      <alignment horizontal="center" vertical="center" wrapText="1"/>
    </xf>
    <xf numFmtId="9" fontId="15" fillId="2" borderId="19" xfId="3" applyFont="1" applyFill="1" applyBorder="1" applyAlignment="1">
      <alignment horizontal="center" vertical="center" wrapText="1"/>
    </xf>
    <xf numFmtId="9" fontId="15" fillId="2" borderId="31" xfId="3" applyFont="1" applyFill="1" applyBorder="1" applyAlignment="1">
      <alignment horizontal="center" vertical="center" wrapText="1"/>
    </xf>
    <xf numFmtId="0" fontId="25" fillId="15" borderId="37" xfId="0" applyFont="1" applyFill="1" applyBorder="1" applyAlignment="1">
      <alignment horizontal="center" vertical="center" wrapText="1"/>
    </xf>
    <xf numFmtId="0" fontId="15" fillId="43" borderId="54" xfId="0" applyFont="1" applyFill="1" applyBorder="1" applyAlignment="1">
      <alignment horizontal="center" vertical="center" wrapText="1"/>
    </xf>
    <xf numFmtId="0" fontId="15" fillId="43" borderId="41" xfId="0" applyFont="1" applyFill="1" applyBorder="1" applyAlignment="1">
      <alignment horizontal="center" vertical="center" wrapText="1"/>
    </xf>
    <xf numFmtId="0" fontId="18" fillId="0" borderId="15" xfId="4" applyFill="1" applyBorder="1" applyAlignment="1">
      <alignment horizontal="justify" vertical="center" wrapText="1"/>
    </xf>
    <xf numFmtId="0" fontId="40" fillId="44" borderId="20" xfId="0" applyFont="1" applyFill="1" applyBorder="1" applyAlignment="1">
      <alignment horizontal="justify" vertical="center" wrapText="1"/>
    </xf>
    <xf numFmtId="0" fontId="42" fillId="20" borderId="20" xfId="0" applyFont="1" applyFill="1" applyBorder="1" applyAlignment="1">
      <alignment horizontal="justify" vertical="center" wrapText="1"/>
    </xf>
    <xf numFmtId="0" fontId="3" fillId="0" borderId="15" xfId="0" quotePrefix="1" applyFont="1" applyFill="1" applyBorder="1" applyAlignment="1">
      <alignment horizontal="justify" vertical="center" wrapText="1"/>
    </xf>
    <xf numFmtId="0" fontId="32" fillId="27" borderId="4" xfId="0" applyFont="1" applyFill="1" applyBorder="1" applyAlignment="1">
      <alignment horizontal="center" vertical="center" wrapText="1"/>
    </xf>
    <xf numFmtId="0" fontId="32" fillId="27" borderId="4"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1" xfId="0" applyFont="1" applyFill="1" applyBorder="1" applyAlignment="1">
      <alignment horizontal="center" vertical="center" wrapText="1"/>
    </xf>
    <xf numFmtId="166" fontId="40" fillId="27" borderId="4" xfId="0" applyNumberFormat="1" applyFont="1" applyFill="1" applyBorder="1" applyAlignment="1">
      <alignment horizontal="center" vertical="center" wrapText="1"/>
    </xf>
    <xf numFmtId="166" fontId="32" fillId="27" borderId="4" xfId="0" applyNumberFormat="1" applyFont="1" applyFill="1" applyBorder="1" applyAlignment="1">
      <alignment horizontal="center" vertical="center" wrapText="1"/>
    </xf>
    <xf numFmtId="0" fontId="32" fillId="2" borderId="4" xfId="0" applyFont="1" applyFill="1" applyBorder="1" applyAlignment="1">
      <alignment horizontal="justify" vertical="center" wrapText="1"/>
    </xf>
    <xf numFmtId="0" fontId="32" fillId="27" borderId="4" xfId="0" applyFont="1" applyFill="1" applyBorder="1" applyAlignment="1">
      <alignment horizontal="center" vertical="top" wrapText="1"/>
    </xf>
    <xf numFmtId="9" fontId="40" fillId="27" borderId="4" xfId="0" applyNumberFormat="1" applyFont="1" applyFill="1" applyBorder="1" applyAlignment="1">
      <alignment horizontal="center" vertical="center" wrapText="1"/>
    </xf>
    <xf numFmtId="0" fontId="6" fillId="2" borderId="18" xfId="0" applyFont="1" applyFill="1" applyBorder="1" applyAlignment="1">
      <alignment horizontal="center" vertical="center" wrapText="1"/>
    </xf>
    <xf numFmtId="0" fontId="47" fillId="0" borderId="0" xfId="0" applyFont="1" applyAlignment="1">
      <alignment horizontal="justify" vertical="center"/>
    </xf>
    <xf numFmtId="0" fontId="50" fillId="0" borderId="0" xfId="0" applyFont="1" applyAlignment="1">
      <alignment horizontal="justify" vertical="center"/>
    </xf>
    <xf numFmtId="49" fontId="32" fillId="0" borderId="1" xfId="0" applyNumberFormat="1" applyFont="1" applyFill="1" applyBorder="1" applyAlignment="1">
      <alignment vertical="center" wrapText="1"/>
    </xf>
    <xf numFmtId="0" fontId="32" fillId="0" borderId="4" xfId="0" applyFont="1" applyFill="1" applyBorder="1" applyAlignment="1">
      <alignment vertical="center" wrapText="1"/>
    </xf>
    <xf numFmtId="0" fontId="3" fillId="0" borderId="12" xfId="0" applyFont="1" applyFill="1" applyBorder="1" applyAlignment="1">
      <alignment horizontal="justify" vertical="center" wrapText="1"/>
    </xf>
    <xf numFmtId="9" fontId="3" fillId="0" borderId="12" xfId="9"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9" fontId="3" fillId="0" borderId="1" xfId="9" applyNumberFormat="1" applyFont="1" applyFill="1" applyBorder="1" applyAlignment="1">
      <alignment horizontal="center" vertical="center" wrapText="1"/>
    </xf>
    <xf numFmtId="0" fontId="1" fillId="0" borderId="1" xfId="0" applyFont="1" applyBorder="1" applyAlignment="1">
      <alignment horizontal="justify" vertical="center"/>
    </xf>
    <xf numFmtId="0" fontId="34" fillId="0" borderId="1" xfId="0" applyFont="1" applyFill="1" applyBorder="1" applyAlignment="1">
      <alignment horizontal="justify" vertical="justify" wrapText="1"/>
    </xf>
    <xf numFmtId="0" fontId="3" fillId="14" borderId="1" xfId="11" applyFont="1" applyFill="1" applyBorder="1" applyAlignment="1">
      <alignment vertical="center" wrapText="1"/>
    </xf>
    <xf numFmtId="0" fontId="32" fillId="14"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5" fillId="43" borderId="11" xfId="0" applyFont="1" applyFill="1" applyBorder="1" applyAlignment="1">
      <alignment horizontal="center" vertical="center" wrapText="1"/>
    </xf>
    <xf numFmtId="0" fontId="15" fillId="43" borderId="12" xfId="0" applyFont="1" applyFill="1" applyBorder="1" applyAlignment="1">
      <alignment horizontal="center" vertical="center" wrapText="1"/>
    </xf>
    <xf numFmtId="0" fontId="15" fillId="43" borderId="55" xfId="0" applyFont="1" applyFill="1" applyBorder="1" applyAlignment="1">
      <alignment horizontal="center" vertical="center" wrapText="1"/>
    </xf>
    <xf numFmtId="0" fontId="18" fillId="0" borderId="1" xfId="4" applyBorder="1" applyAlignment="1">
      <alignment horizontal="justify" vertical="center"/>
    </xf>
    <xf numFmtId="0" fontId="17" fillId="14" borderId="1" xfId="1" applyFont="1" applyFill="1" applyBorder="1" applyAlignment="1">
      <alignment horizontal="left" vertical="center" wrapText="1"/>
    </xf>
    <xf numFmtId="0" fontId="14" fillId="0" borderId="1" xfId="1" applyFont="1" applyFill="1" applyBorder="1" applyAlignment="1">
      <alignment horizontal="center" vertical="center" wrapText="1"/>
    </xf>
    <xf numFmtId="0" fontId="13" fillId="14" borderId="1" xfId="1" applyFont="1" applyFill="1" applyBorder="1" applyAlignment="1">
      <alignment horizontal="center" vertical="center" wrapText="1"/>
    </xf>
    <xf numFmtId="0" fontId="12" fillId="0" borderId="0" xfId="0" applyFont="1" applyAlignment="1">
      <alignment horizontal="justify" vertical="center"/>
    </xf>
    <xf numFmtId="0" fontId="14" fillId="0" borderId="1" xfId="1" applyFont="1" applyFill="1" applyBorder="1" applyAlignment="1">
      <alignment horizontal="left" vertical="center" wrapText="1"/>
    </xf>
    <xf numFmtId="0" fontId="1" fillId="0" borderId="0" xfId="0" applyFont="1" applyAlignment="1">
      <alignment horizontal="justify" vertical="center"/>
    </xf>
    <xf numFmtId="14" fontId="22" fillId="14" borderId="50" xfId="0" applyNumberFormat="1" applyFont="1" applyFill="1" applyBorder="1" applyAlignment="1">
      <alignment horizontal="left" vertical="center" wrapText="1"/>
    </xf>
    <xf numFmtId="0" fontId="0" fillId="0" borderId="56" xfId="0" applyBorder="1" applyAlignment="1">
      <alignment horizontal="left"/>
    </xf>
    <xf numFmtId="10" fontId="0" fillId="0" borderId="56" xfId="0" applyNumberFormat="1" applyBorder="1" applyAlignment="1">
      <alignment horizontal="center" vertical="center"/>
    </xf>
    <xf numFmtId="0" fontId="0" fillId="0" borderId="56" xfId="0" pivotButton="1" applyBorder="1"/>
    <xf numFmtId="0" fontId="0" fillId="0" borderId="56" xfId="0" applyBorder="1"/>
    <xf numFmtId="0" fontId="56" fillId="0" borderId="56" xfId="0" applyFont="1" applyBorder="1" applyAlignment="1">
      <alignment horizontal="center" vertical="center" wrapText="1"/>
    </xf>
    <xf numFmtId="0" fontId="42" fillId="46" borderId="56" xfId="0" applyFont="1" applyFill="1" applyBorder="1" applyAlignment="1">
      <alignment vertical="center" wrapText="1"/>
    </xf>
    <xf numFmtId="0" fontId="2" fillId="46" borderId="56" xfId="0" applyFont="1" applyFill="1" applyBorder="1" applyAlignment="1">
      <alignment horizontal="center" vertical="center"/>
    </xf>
    <xf numFmtId="10" fontId="2" fillId="46" borderId="56" xfId="0" applyNumberFormat="1" applyFont="1" applyFill="1" applyBorder="1" applyAlignment="1">
      <alignment horizontal="center" vertical="center"/>
    </xf>
    <xf numFmtId="0" fontId="42" fillId="46" borderId="56" xfId="0" applyFont="1" applyFill="1" applyBorder="1" applyAlignment="1">
      <alignment vertical="center"/>
    </xf>
    <xf numFmtId="0" fontId="57" fillId="0" borderId="56" xfId="15" applyBorder="1"/>
    <xf numFmtId="0" fontId="28" fillId="0" borderId="56" xfId="0" applyFont="1" applyBorder="1" applyAlignment="1">
      <alignment horizontal="justify" vertical="center" wrapText="1"/>
    </xf>
    <xf numFmtId="0" fontId="42" fillId="20" borderId="56" xfId="20" applyFont="1" applyFill="1" applyBorder="1" applyAlignment="1">
      <alignment horizontal="center" vertical="center"/>
    </xf>
    <xf numFmtId="0" fontId="42" fillId="20" borderId="56" xfId="20" applyFont="1" applyFill="1" applyBorder="1" applyAlignment="1">
      <alignment horizontal="center" vertical="center" wrapText="1"/>
    </xf>
    <xf numFmtId="0" fontId="42" fillId="20" borderId="18" xfId="20" applyFont="1" applyFill="1" applyBorder="1" applyAlignment="1">
      <alignment horizontal="center" vertical="center" wrapText="1"/>
    </xf>
    <xf numFmtId="0" fontId="1" fillId="45" borderId="56" xfId="0" applyFont="1" applyFill="1" applyBorder="1" applyAlignment="1">
      <alignment horizontal="center" vertical="center"/>
    </xf>
    <xf numFmtId="10" fontId="1" fillId="45" borderId="56" xfId="0" applyNumberFormat="1" applyFont="1" applyFill="1" applyBorder="1" applyAlignment="1">
      <alignment horizontal="center" vertical="center"/>
    </xf>
    <xf numFmtId="0" fontId="6" fillId="2" borderId="62"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61"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8" fillId="3" borderId="60"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5" fillId="43" borderId="62" xfId="0" applyFont="1" applyFill="1" applyBorder="1" applyAlignment="1">
      <alignment horizontal="center" vertical="center" wrapText="1"/>
    </xf>
    <xf numFmtId="0" fontId="15" fillId="43" borderId="18" xfId="0" applyFont="1" applyFill="1" applyBorder="1" applyAlignment="1">
      <alignment horizontal="center" vertical="center" wrapText="1"/>
    </xf>
    <xf numFmtId="0" fontId="15" fillId="43" borderId="61" xfId="0" applyFont="1" applyFill="1" applyBorder="1" applyAlignment="1">
      <alignment horizontal="center" vertical="center" wrapText="1"/>
    </xf>
    <xf numFmtId="10" fontId="0" fillId="0" borderId="0" xfId="0" applyNumberFormat="1"/>
    <xf numFmtId="9" fontId="0" fillId="45" borderId="56" xfId="9" applyFont="1" applyFill="1" applyBorder="1" applyAlignment="1">
      <alignment horizontal="center"/>
    </xf>
    <xf numFmtId="0" fontId="0" fillId="31" borderId="56" xfId="0" applyFill="1" applyBorder="1" applyAlignment="1">
      <alignment horizontal="center"/>
    </xf>
    <xf numFmtId="9" fontId="0" fillId="45" borderId="56" xfId="0" applyNumberFormat="1" applyFill="1" applyBorder="1" applyAlignment="1">
      <alignment horizontal="center"/>
    </xf>
    <xf numFmtId="9" fontId="0" fillId="47" borderId="56" xfId="0" applyNumberFormat="1" applyFill="1" applyBorder="1" applyAlignment="1">
      <alignment horizontal="center"/>
    </xf>
    <xf numFmtId="9" fontId="0" fillId="47" borderId="56" xfId="9" applyFont="1" applyFill="1" applyBorder="1" applyAlignment="1">
      <alignment horizontal="center"/>
    </xf>
    <xf numFmtId="9" fontId="0" fillId="18" borderId="56" xfId="0" applyNumberFormat="1" applyFill="1" applyBorder="1" applyAlignment="1">
      <alignment horizontal="center"/>
    </xf>
    <xf numFmtId="9" fontId="0" fillId="18" borderId="56" xfId="9" applyFont="1" applyFill="1" applyBorder="1" applyAlignment="1">
      <alignment horizontal="center"/>
    </xf>
    <xf numFmtId="9" fontId="0" fillId="31" borderId="56" xfId="0" applyNumberFormat="1" applyFill="1" applyBorder="1" applyAlignment="1">
      <alignment horizontal="center"/>
    </xf>
    <xf numFmtId="0" fontId="52" fillId="0" borderId="56" xfId="0" applyFont="1" applyBorder="1" applyAlignment="1">
      <alignment horizontal="center" vertical="center" wrapText="1"/>
    </xf>
    <xf numFmtId="0" fontId="52" fillId="0" borderId="56" xfId="0" applyFont="1" applyFill="1" applyBorder="1" applyAlignment="1">
      <alignment horizontal="center" vertical="center" wrapText="1"/>
    </xf>
    <xf numFmtId="0" fontId="52" fillId="0" borderId="56" xfId="0" applyFont="1" applyBorder="1" applyAlignment="1">
      <alignment wrapText="1"/>
    </xf>
    <xf numFmtId="0" fontId="13" fillId="0" borderId="56" xfId="0" applyFont="1" applyBorder="1" applyAlignment="1">
      <alignment horizontal="justify" vertical="center" wrapText="1"/>
    </xf>
    <xf numFmtId="0" fontId="42" fillId="45" borderId="20" xfId="0" applyFont="1" applyFill="1" applyBorder="1" applyAlignment="1">
      <alignment horizontal="justify" vertical="center" wrapText="1"/>
    </xf>
    <xf numFmtId="0" fontId="42" fillId="18" borderId="20" xfId="0" applyFont="1" applyFill="1" applyBorder="1" applyAlignment="1">
      <alignment horizontal="justify" vertical="center" wrapText="1"/>
    </xf>
    <xf numFmtId="0" fontId="42" fillId="48" borderId="20" xfId="0" applyFont="1" applyFill="1" applyBorder="1" applyAlignment="1">
      <alignment horizontal="justify" vertical="center" wrapText="1"/>
    </xf>
    <xf numFmtId="0" fontId="42" fillId="18" borderId="1" xfId="0" applyFont="1" applyFill="1" applyBorder="1" applyAlignment="1">
      <alignment horizontal="justify" vertical="center" wrapText="1"/>
    </xf>
    <xf numFmtId="0" fontId="32" fillId="0" borderId="15" xfId="0" applyFont="1" applyFill="1" applyBorder="1" applyAlignment="1">
      <alignment horizontal="justify" vertical="center" wrapText="1"/>
    </xf>
    <xf numFmtId="9" fontId="32" fillId="0" borderId="15" xfId="9" applyNumberFormat="1" applyFont="1" applyFill="1" applyBorder="1" applyAlignment="1">
      <alignment horizontal="center" vertical="center" wrapText="1"/>
    </xf>
    <xf numFmtId="9" fontId="15" fillId="2" borderId="63" xfId="3" applyFont="1" applyFill="1" applyBorder="1" applyAlignment="1">
      <alignment horizontal="center" vertical="center" wrapText="1"/>
    </xf>
    <xf numFmtId="15" fontId="30" fillId="17" borderId="57" xfId="1" applyNumberFormat="1" applyFont="1" applyFill="1" applyBorder="1" applyAlignment="1">
      <alignment horizontal="center" vertical="center" wrapText="1"/>
    </xf>
    <xf numFmtId="15" fontId="30" fillId="11" borderId="57" xfId="0" applyNumberFormat="1" applyFont="1" applyFill="1" applyBorder="1" applyAlignment="1">
      <alignment horizontal="center" vertical="center" wrapText="1"/>
    </xf>
    <xf numFmtId="15" fontId="30" fillId="10" borderId="57" xfId="1" applyNumberFormat="1" applyFont="1" applyFill="1" applyBorder="1" applyAlignment="1">
      <alignment horizontal="center" vertical="center" wrapText="1"/>
    </xf>
    <xf numFmtId="15" fontId="30" fillId="9" borderId="57" xfId="0" applyNumberFormat="1" applyFont="1" applyFill="1" applyBorder="1" applyAlignment="1">
      <alignment horizontal="center" vertical="center" wrapText="1"/>
    </xf>
    <xf numFmtId="15" fontId="14" fillId="9" borderId="57" xfId="7" applyNumberFormat="1" applyFont="1" applyFill="1" applyBorder="1" applyAlignment="1">
      <alignment horizontal="center" vertical="center" wrapText="1"/>
    </xf>
    <xf numFmtId="0" fontId="30" fillId="8" borderId="57" xfId="0" applyFont="1" applyFill="1" applyBorder="1" applyAlignment="1">
      <alignment vertical="center" wrapText="1"/>
    </xf>
    <xf numFmtId="15" fontId="30" fillId="15" borderId="57" xfId="0" applyNumberFormat="1" applyFont="1" applyFill="1" applyBorder="1" applyAlignment="1">
      <alignment horizontal="center" vertical="center" wrapText="1"/>
    </xf>
    <xf numFmtId="15" fontId="13" fillId="15" borderId="57" xfId="0" applyNumberFormat="1" applyFont="1" applyFill="1" applyBorder="1" applyAlignment="1">
      <alignment horizontal="center" vertical="center" wrapText="1"/>
    </xf>
    <xf numFmtId="0" fontId="15" fillId="43" borderId="56" xfId="0" applyFont="1" applyFill="1" applyBorder="1" applyAlignment="1">
      <alignment horizontal="center" vertical="center" wrapText="1"/>
    </xf>
    <xf numFmtId="0" fontId="19" fillId="16" borderId="56" xfId="0" applyFont="1" applyFill="1" applyBorder="1" applyAlignment="1">
      <alignment vertical="center" wrapText="1"/>
    </xf>
    <xf numFmtId="0" fontId="1" fillId="0" borderId="56" xfId="0" applyFont="1" applyBorder="1" applyAlignment="1">
      <alignment horizontal="justify" vertical="center"/>
    </xf>
    <xf numFmtId="0" fontId="3" fillId="0" borderId="56" xfId="0" applyFont="1" applyFill="1" applyBorder="1" applyAlignment="1">
      <alignment horizontal="justify" vertical="center" wrapText="1"/>
    </xf>
    <xf numFmtId="9" fontId="3" fillId="0" borderId="56" xfId="9" applyNumberFormat="1" applyFont="1" applyFill="1" applyBorder="1" applyAlignment="1">
      <alignment horizontal="center" vertical="center" wrapText="1"/>
    </xf>
    <xf numFmtId="0" fontId="19" fillId="7" borderId="56" xfId="0" applyFont="1" applyFill="1" applyBorder="1" applyAlignment="1">
      <alignment vertical="center" wrapText="1"/>
    </xf>
    <xf numFmtId="9" fontId="3" fillId="0" borderId="56" xfId="9" applyFont="1" applyFill="1" applyBorder="1" applyAlignment="1">
      <alignment horizontal="center" vertical="center" wrapText="1"/>
    </xf>
    <xf numFmtId="0" fontId="19" fillId="6" borderId="56" xfId="0" applyFont="1" applyFill="1" applyBorder="1" applyAlignment="1">
      <alignment vertical="center" wrapText="1"/>
    </xf>
    <xf numFmtId="0" fontId="42" fillId="45" borderId="56" xfId="0" applyFont="1" applyFill="1" applyBorder="1" applyAlignment="1">
      <alignment horizontal="justify" vertical="center" wrapText="1"/>
    </xf>
    <xf numFmtId="0" fontId="0" fillId="0" borderId="56" xfId="0" applyBorder="1" applyAlignment="1">
      <alignment wrapText="1"/>
    </xf>
    <xf numFmtId="0" fontId="14" fillId="14" borderId="56" xfId="1" applyFont="1" applyFill="1" applyBorder="1" applyAlignment="1">
      <alignment vertical="center" wrapText="1"/>
    </xf>
    <xf numFmtId="0" fontId="19" fillId="5" borderId="57" xfId="0" applyFont="1" applyFill="1" applyBorder="1" applyAlignment="1">
      <alignment vertical="center" wrapText="1"/>
    </xf>
    <xf numFmtId="0" fontId="19" fillId="4" borderId="57" xfId="0" applyFont="1" applyFill="1" applyBorder="1" applyAlignment="1">
      <alignment vertical="center" wrapText="1"/>
    </xf>
    <xf numFmtId="0" fontId="19" fillId="28" borderId="57" xfId="0" applyFont="1" applyFill="1" applyBorder="1" applyAlignment="1">
      <alignment vertical="center" wrapText="1"/>
    </xf>
    <xf numFmtId="0" fontId="42" fillId="18" borderId="56" xfId="0" applyFont="1" applyFill="1" applyBorder="1" applyAlignment="1">
      <alignment horizontal="justify" vertical="center" wrapText="1"/>
    </xf>
    <xf numFmtId="9" fontId="3" fillId="0" borderId="26" xfId="9" applyNumberFormat="1" applyFont="1" applyFill="1" applyBorder="1" applyAlignment="1">
      <alignment horizontal="center" vertical="center" wrapText="1"/>
    </xf>
    <xf numFmtId="0" fontId="42" fillId="0" borderId="41" xfId="0" applyFont="1" applyFill="1" applyBorder="1" applyAlignment="1">
      <alignment horizontal="justify" vertical="center" wrapText="1"/>
    </xf>
    <xf numFmtId="0" fontId="16" fillId="16" borderId="56" xfId="7" applyFont="1" applyFill="1" applyBorder="1" applyAlignment="1">
      <alignment vertical="center" wrapText="1"/>
    </xf>
    <xf numFmtId="0" fontId="42" fillId="20" borderId="56" xfId="0" applyFont="1" applyFill="1" applyBorder="1" applyAlignment="1">
      <alignment horizontal="justify" vertical="center" wrapText="1"/>
    </xf>
    <xf numFmtId="0" fontId="14" fillId="0" borderId="56" xfId="7" applyFont="1" applyBorder="1" applyAlignment="1">
      <alignment horizontal="justify" vertical="center" wrapText="1"/>
    </xf>
    <xf numFmtId="0" fontId="18" fillId="0" borderId="56" xfId="4" applyBorder="1" applyAlignment="1">
      <alignment horizontal="center" vertical="center" wrapText="1"/>
    </xf>
    <xf numFmtId="9" fontId="0" fillId="0" borderId="56" xfId="0" applyNumberFormat="1" applyBorder="1" applyAlignment="1">
      <alignment horizontal="center" vertical="center"/>
    </xf>
    <xf numFmtId="0" fontId="14" fillId="0" borderId="56" xfId="7" applyFont="1" applyBorder="1" applyAlignment="1">
      <alignment vertical="center" wrapText="1"/>
    </xf>
    <xf numFmtId="0" fontId="18" fillId="0" borderId="56" xfId="4" applyBorder="1" applyAlignment="1">
      <alignment horizontal="justify" wrapText="1"/>
    </xf>
    <xf numFmtId="9" fontId="1" fillId="0" borderId="56" xfId="0" applyNumberFormat="1" applyFont="1" applyFill="1" applyBorder="1" applyAlignment="1">
      <alignment horizontal="center" vertical="center"/>
    </xf>
    <xf numFmtId="0" fontId="14" fillId="0" borderId="56" xfId="7" applyFont="1" applyBorder="1" applyAlignment="1">
      <alignment wrapText="1"/>
    </xf>
    <xf numFmtId="0" fontId="14" fillId="0" borderId="56" xfId="4" applyFont="1" applyFill="1" applyBorder="1" applyAlignment="1">
      <alignment horizontal="center" vertical="center" wrapText="1"/>
    </xf>
    <xf numFmtId="0" fontId="1" fillId="0" borderId="56" xfId="0" applyFont="1" applyFill="1" applyBorder="1" applyAlignment="1">
      <alignment horizontal="justify" vertical="center"/>
    </xf>
    <xf numFmtId="0" fontId="14" fillId="0" borderId="56" xfId="7" applyFont="1" applyFill="1" applyBorder="1" applyAlignment="1">
      <alignment vertical="center" wrapText="1"/>
    </xf>
    <xf numFmtId="0" fontId="18" fillId="0" borderId="56" xfId="4" applyBorder="1" applyAlignment="1">
      <alignment wrapText="1"/>
    </xf>
    <xf numFmtId="9" fontId="14" fillId="0" borderId="56" xfId="7" applyNumberFormat="1" applyFont="1" applyBorder="1" applyAlignment="1">
      <alignment horizontal="center" vertical="center"/>
    </xf>
    <xf numFmtId="0" fontId="14" fillId="0" borderId="56" xfId="7" applyFont="1" applyFill="1" applyBorder="1" applyAlignment="1">
      <alignment horizontal="center" vertical="center" wrapText="1"/>
    </xf>
    <xf numFmtId="0" fontId="14" fillId="0" borderId="56" xfId="7" applyFont="1" applyBorder="1" applyAlignment="1">
      <alignment horizontal="center" vertical="center" wrapText="1"/>
    </xf>
    <xf numFmtId="9" fontId="14" fillId="0" borderId="56" xfId="7" applyNumberFormat="1" applyFont="1" applyBorder="1" applyAlignment="1">
      <alignment horizontal="center" vertical="center" wrapText="1"/>
    </xf>
    <xf numFmtId="0" fontId="14" fillId="14" borderId="56" xfId="1" applyFont="1" applyFill="1" applyBorder="1" applyAlignment="1">
      <alignment horizontal="center" vertical="center" wrapText="1"/>
    </xf>
    <xf numFmtId="0" fontId="14" fillId="0" borderId="56" xfId="11" applyFont="1" applyBorder="1"/>
    <xf numFmtId="0" fontId="16" fillId="7" borderId="56" xfId="7" applyFont="1" applyFill="1" applyBorder="1" applyAlignment="1">
      <alignment vertical="center" wrapText="1"/>
    </xf>
    <xf numFmtId="9" fontId="13" fillId="0" borderId="56" xfId="7" applyNumberFormat="1" applyFont="1" applyFill="1" applyBorder="1" applyAlignment="1">
      <alignment horizontal="center" vertical="center" wrapText="1"/>
    </xf>
    <xf numFmtId="0" fontId="13" fillId="0" borderId="56" xfId="7" applyFont="1" applyFill="1" applyBorder="1" applyAlignment="1">
      <alignment vertical="center" wrapText="1"/>
    </xf>
    <xf numFmtId="0" fontId="16" fillId="6" borderId="56" xfId="7" applyFont="1" applyFill="1" applyBorder="1" applyAlignment="1">
      <alignment vertical="center" wrapText="1"/>
    </xf>
    <xf numFmtId="0" fontId="16" fillId="5" borderId="56" xfId="7" applyFont="1" applyFill="1" applyBorder="1" applyAlignment="1">
      <alignment vertical="center" wrapText="1"/>
    </xf>
    <xf numFmtId="9" fontId="3" fillId="0" borderId="56" xfId="0" applyNumberFormat="1" applyFont="1" applyFill="1" applyBorder="1" applyAlignment="1">
      <alignment horizontal="center" vertical="center" wrapText="1"/>
    </xf>
    <xf numFmtId="0" fontId="16" fillId="32" borderId="56" xfId="0" applyFont="1" applyFill="1" applyBorder="1" applyAlignment="1">
      <alignment vertical="center" wrapText="1"/>
    </xf>
    <xf numFmtId="0" fontId="14" fillId="48" borderId="56" xfId="7" applyFont="1" applyFill="1" applyBorder="1" applyAlignment="1">
      <alignment horizontal="center" vertical="center"/>
    </xf>
    <xf numFmtId="9" fontId="3" fillId="48" borderId="56" xfId="9" applyNumberFormat="1" applyFont="1" applyFill="1" applyBorder="1" applyAlignment="1">
      <alignment horizontal="center" vertical="center" wrapText="1"/>
    </xf>
    <xf numFmtId="9" fontId="0" fillId="18" borderId="56" xfId="0" applyNumberFormat="1" applyFill="1" applyBorder="1" applyAlignment="1">
      <alignment horizontal="center" vertical="center"/>
    </xf>
    <xf numFmtId="9" fontId="1" fillId="18" borderId="56" xfId="0" applyNumberFormat="1" applyFont="1" applyFill="1" applyBorder="1" applyAlignment="1">
      <alignment horizontal="center" vertical="center"/>
    </xf>
    <xf numFmtId="9" fontId="14" fillId="18" borderId="56" xfId="7" applyNumberFormat="1" applyFont="1" applyFill="1" applyBorder="1" applyAlignment="1">
      <alignment horizontal="center" vertical="center"/>
    </xf>
    <xf numFmtId="0" fontId="14" fillId="18" borderId="56" xfId="7" applyFont="1" applyFill="1" applyBorder="1" applyAlignment="1">
      <alignment horizontal="center" vertical="center"/>
    </xf>
    <xf numFmtId="9" fontId="13" fillId="18" borderId="56" xfId="7" applyNumberFormat="1" applyFont="1" applyFill="1" applyBorder="1" applyAlignment="1">
      <alignment horizontal="center" vertical="center" wrapText="1"/>
    </xf>
    <xf numFmtId="9" fontId="3" fillId="18" borderId="56" xfId="9" applyFont="1" applyFill="1" applyBorder="1" applyAlignment="1">
      <alignment horizontal="center" vertical="center" wrapText="1"/>
    </xf>
    <xf numFmtId="9" fontId="3" fillId="18" borderId="56" xfId="9" applyNumberFormat="1" applyFont="1" applyFill="1" applyBorder="1" applyAlignment="1">
      <alignment horizontal="center" vertical="center" wrapText="1"/>
    </xf>
    <xf numFmtId="15" fontId="14" fillId="17" borderId="57" xfId="1" applyNumberFormat="1" applyFont="1" applyFill="1" applyBorder="1" applyAlignment="1">
      <alignment horizontal="center" vertical="center" wrapText="1"/>
    </xf>
    <xf numFmtId="15" fontId="14" fillId="17" borderId="5" xfId="1" applyNumberFormat="1" applyFont="1" applyFill="1" applyBorder="1" applyAlignment="1">
      <alignment horizontal="center" vertical="center" wrapText="1"/>
    </xf>
    <xf numFmtId="15" fontId="14" fillId="17" borderId="8" xfId="1" applyNumberFormat="1" applyFont="1" applyFill="1" applyBorder="1" applyAlignment="1">
      <alignment horizontal="center" vertical="center" wrapText="1"/>
    </xf>
    <xf numFmtId="0" fontId="16" fillId="16" borderId="56" xfId="0" applyFont="1" applyFill="1" applyBorder="1" applyAlignment="1">
      <alignment vertical="center" wrapText="1"/>
    </xf>
    <xf numFmtId="0" fontId="18" fillId="0" borderId="56" xfId="4" applyFill="1" applyBorder="1" applyAlignment="1">
      <alignment horizontal="justify" vertical="center" wrapText="1"/>
    </xf>
    <xf numFmtId="0" fontId="42" fillId="0" borderId="57" xfId="20" applyFont="1" applyBorder="1" applyAlignment="1">
      <alignment horizontal="left"/>
    </xf>
    <xf numFmtId="0" fontId="42" fillId="0" borderId="58" xfId="20" applyFont="1" applyBorder="1" applyAlignment="1">
      <alignment horizontal="left"/>
    </xf>
    <xf numFmtId="0" fontId="42" fillId="0" borderId="59" xfId="20" applyFont="1" applyBorder="1" applyAlignment="1">
      <alignment horizontal="left"/>
    </xf>
    <xf numFmtId="0" fontId="42" fillId="0" borderId="57" xfId="20" applyFont="1" applyBorder="1" applyAlignment="1">
      <alignment horizontal="center"/>
    </xf>
    <xf numFmtId="0" fontId="42" fillId="0" borderId="58" xfId="20" applyFont="1" applyBorder="1" applyAlignment="1">
      <alignment horizontal="center"/>
    </xf>
    <xf numFmtId="0" fontId="42" fillId="0" borderId="59" xfId="20" applyFont="1" applyBorder="1" applyAlignment="1">
      <alignment horizontal="center"/>
    </xf>
    <xf numFmtId="0" fontId="11" fillId="0" borderId="56" xfId="20" applyFont="1" applyBorder="1" applyAlignment="1">
      <alignment horizontal="center" vertical="center"/>
    </xf>
    <xf numFmtId="0" fontId="52" fillId="0" borderId="0" xfId="0" applyFont="1" applyAlignment="1">
      <alignment horizontal="center"/>
    </xf>
    <xf numFmtId="0" fontId="5" fillId="43" borderId="32" xfId="0" applyFont="1" applyFill="1" applyBorder="1" applyAlignment="1">
      <alignment horizontal="center" vertical="center"/>
    </xf>
    <xf numFmtId="0" fontId="5" fillId="43" borderId="33" xfId="0" applyFont="1" applyFill="1" applyBorder="1" applyAlignment="1">
      <alignment horizontal="center" vertical="center"/>
    </xf>
    <xf numFmtId="0" fontId="5" fillId="43" borderId="34" xfId="0" applyFont="1" applyFill="1" applyBorder="1" applyAlignment="1">
      <alignment horizontal="center" vertical="center"/>
    </xf>
    <xf numFmtId="0" fontId="5" fillId="43" borderId="35" xfId="0" applyFont="1" applyFill="1" applyBorder="1" applyAlignment="1">
      <alignment horizontal="center" vertical="center"/>
    </xf>
    <xf numFmtId="0" fontId="5" fillId="43" borderId="0" xfId="0" applyFont="1" applyFill="1" applyBorder="1" applyAlignment="1">
      <alignment horizontal="center" vertical="center"/>
    </xf>
    <xf numFmtId="0" fontId="5" fillId="43" borderId="36" xfId="0" applyFont="1" applyFill="1" applyBorder="1" applyAlignment="1">
      <alignment horizontal="center" vertical="center"/>
    </xf>
    <xf numFmtId="0" fontId="5" fillId="43" borderId="51" xfId="0" applyFont="1" applyFill="1" applyBorder="1" applyAlignment="1">
      <alignment horizontal="center" vertical="center"/>
    </xf>
    <xf numFmtId="0" fontId="5" fillId="43" borderId="52" xfId="0" applyFont="1" applyFill="1" applyBorder="1" applyAlignment="1">
      <alignment horizontal="center" vertical="center"/>
    </xf>
    <xf numFmtId="0" fontId="5" fillId="43" borderId="53" xfId="0" applyFont="1" applyFill="1" applyBorder="1" applyAlignment="1">
      <alignment horizontal="center" vertical="center"/>
    </xf>
    <xf numFmtId="0" fontId="38" fillId="0" borderId="1" xfId="0" applyFont="1" applyBorder="1" applyAlignment="1">
      <alignment horizontal="center"/>
    </xf>
    <xf numFmtId="0" fontId="38" fillId="0" borderId="4" xfId="0" applyFont="1" applyBorder="1" applyAlignment="1">
      <alignment horizontal="center"/>
    </xf>
    <xf numFmtId="0" fontId="39" fillId="0" borderId="1" xfId="0" applyFont="1" applyBorder="1" applyAlignment="1">
      <alignment horizontal="center" vertical="center"/>
    </xf>
    <xf numFmtId="0" fontId="39" fillId="0" borderId="4" xfId="0" applyFont="1" applyBorder="1" applyAlignment="1">
      <alignment horizontal="center" vertical="center"/>
    </xf>
    <xf numFmtId="0" fontId="40" fillId="0" borderId="2" xfId="0" applyFont="1" applyBorder="1" applyAlignment="1">
      <alignment horizontal="left" vertical="center"/>
    </xf>
    <xf numFmtId="0" fontId="40" fillId="0" borderId="3" xfId="0" applyFont="1" applyBorder="1" applyAlignment="1">
      <alignment horizontal="left" vertical="center"/>
    </xf>
    <xf numFmtId="0" fontId="40" fillId="0" borderId="5" xfId="0" applyFont="1" applyBorder="1" applyAlignment="1">
      <alignment horizontal="left" vertical="center"/>
    </xf>
    <xf numFmtId="0" fontId="40" fillId="0" borderId="7" xfId="0" applyFont="1" applyBorder="1" applyAlignment="1">
      <alignment horizontal="left" vertical="center"/>
    </xf>
    <xf numFmtId="0" fontId="39" fillId="0" borderId="43" xfId="0" applyFont="1" applyBorder="1" applyAlignment="1">
      <alignment horizontal="center" vertical="center" wrapText="1"/>
    </xf>
    <xf numFmtId="0" fontId="38" fillId="0" borderId="44"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22"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23"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6" fillId="5" borderId="1" xfId="1" applyFont="1" applyFill="1" applyBorder="1" applyAlignment="1">
      <alignment horizontal="center" vertical="center"/>
    </xf>
    <xf numFmtId="0" fontId="16" fillId="6" borderId="1" xfId="1" applyFont="1" applyFill="1" applyBorder="1" applyAlignment="1">
      <alignment horizontal="center" vertical="center"/>
    </xf>
    <xf numFmtId="0" fontId="5" fillId="2" borderId="1"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8" borderId="2" xfId="1" applyFont="1" applyFill="1" applyBorder="1" applyAlignment="1">
      <alignment horizontal="center" vertical="center"/>
    </xf>
    <xf numFmtId="0" fontId="16" fillId="28" borderId="19" xfId="1" applyFont="1" applyFill="1" applyBorder="1" applyAlignment="1">
      <alignment horizontal="center" vertical="center"/>
    </xf>
    <xf numFmtId="0" fontId="16" fillId="28" borderId="3" xfId="1" applyFont="1" applyFill="1" applyBorder="1" applyAlignment="1">
      <alignment horizontal="center" vertical="center"/>
    </xf>
    <xf numFmtId="0" fontId="16" fillId="4" borderId="1" xfId="1" applyFont="1" applyFill="1" applyBorder="1" applyAlignment="1">
      <alignment horizontal="center" vertical="center"/>
    </xf>
    <xf numFmtId="0" fontId="19" fillId="5" borderId="27"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5" borderId="58"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58" xfId="0" applyFont="1" applyFill="1" applyBorder="1" applyAlignment="1">
      <alignment horizontal="center" vertical="center" wrapText="1"/>
    </xf>
    <xf numFmtId="0" fontId="19" fillId="28" borderId="27" xfId="0" applyFont="1" applyFill="1" applyBorder="1" applyAlignment="1">
      <alignment horizontal="center" vertical="center" wrapText="1"/>
    </xf>
    <xf numFmtId="0" fontId="19" fillId="28" borderId="19" xfId="0" applyFont="1" applyFill="1" applyBorder="1" applyAlignment="1">
      <alignment horizontal="center" vertical="center" wrapText="1"/>
    </xf>
    <xf numFmtId="0" fontId="19" fillId="28" borderId="58" xfId="0" applyFont="1" applyFill="1" applyBorder="1" applyAlignment="1">
      <alignment horizontal="center" vertical="center" wrapText="1"/>
    </xf>
    <xf numFmtId="0" fontId="15" fillId="2" borderId="28" xfId="7" applyFont="1" applyFill="1" applyBorder="1" applyAlignment="1">
      <alignment horizontal="center" vertical="center" wrapText="1"/>
    </xf>
    <xf numFmtId="0" fontId="15" fillId="2" borderId="15" xfId="7" applyFont="1" applyFill="1" applyBorder="1" applyAlignment="1">
      <alignment horizontal="center" vertical="center" wrapText="1"/>
    </xf>
    <xf numFmtId="0" fontId="15" fillId="2" borderId="16" xfId="7" applyFont="1" applyFill="1" applyBorder="1" applyAlignment="1">
      <alignment horizontal="center" vertical="center" wrapText="1"/>
    </xf>
    <xf numFmtId="0" fontId="15" fillId="2" borderId="29" xfId="7" applyFont="1" applyFill="1" applyBorder="1" applyAlignment="1">
      <alignment horizontal="center" vertical="center" wrapText="1"/>
    </xf>
    <xf numFmtId="0" fontId="15" fillId="2" borderId="1" xfId="7" applyFont="1" applyFill="1" applyBorder="1" applyAlignment="1">
      <alignment horizontal="center" vertical="center" wrapText="1"/>
    </xf>
    <xf numFmtId="0" fontId="15" fillId="2" borderId="20" xfId="7" applyFont="1" applyFill="1" applyBorder="1" applyAlignment="1">
      <alignment horizontal="center" vertical="center" wrapText="1"/>
    </xf>
    <xf numFmtId="0" fontId="15" fillId="26" borderId="27" xfId="7" applyFont="1" applyFill="1" applyBorder="1" applyAlignment="1">
      <alignment horizontal="center" vertical="center" wrapText="1"/>
    </xf>
    <xf numFmtId="0" fontId="15" fillId="26" borderId="19" xfId="7" applyFont="1" applyFill="1" applyBorder="1" applyAlignment="1">
      <alignment horizontal="center" vertical="center" wrapText="1"/>
    </xf>
    <xf numFmtId="0" fontId="19" fillId="16" borderId="39" xfId="0" applyFont="1" applyFill="1" applyBorder="1" applyAlignment="1">
      <alignment horizontal="center" vertical="center" wrapText="1"/>
    </xf>
    <xf numFmtId="0" fontId="19" fillId="16" borderId="40" xfId="0" applyFont="1" applyFill="1" applyBorder="1" applyAlignment="1">
      <alignment horizontal="center" vertical="center" wrapText="1"/>
    </xf>
    <xf numFmtId="0" fontId="19" fillId="7" borderId="27"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58" xfId="0" applyFont="1" applyFill="1" applyBorder="1" applyAlignment="1">
      <alignment horizontal="center" vertical="center" wrapText="1"/>
    </xf>
    <xf numFmtId="0" fontId="19" fillId="6" borderId="27"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6" borderId="58" xfId="0" applyFont="1" applyFill="1" applyBorder="1" applyAlignment="1">
      <alignment horizontal="center" vertical="center" wrapText="1"/>
    </xf>
    <xf numFmtId="0" fontId="16" fillId="32" borderId="2" xfId="0" applyFont="1" applyFill="1" applyBorder="1" applyAlignment="1">
      <alignment horizontal="center" vertical="center" wrapText="1"/>
    </xf>
    <xf numFmtId="0" fontId="16" fillId="32" borderId="19" xfId="0" applyFont="1" applyFill="1" applyBorder="1" applyAlignment="1">
      <alignment horizontal="center" vertical="center" wrapText="1"/>
    </xf>
    <xf numFmtId="0" fontId="16" fillId="32" borderId="3" xfId="0" applyFont="1" applyFill="1" applyBorder="1" applyAlignment="1">
      <alignment horizontal="center" vertical="center" wrapText="1"/>
    </xf>
    <xf numFmtId="0" fontId="16" fillId="5" borderId="2" xfId="7" applyFont="1" applyFill="1" applyBorder="1" applyAlignment="1">
      <alignment horizontal="center" vertical="center" wrapText="1"/>
    </xf>
    <xf numFmtId="0" fontId="16" fillId="5" borderId="19" xfId="7" applyFont="1" applyFill="1" applyBorder="1" applyAlignment="1">
      <alignment horizontal="center" vertical="center" wrapText="1"/>
    </xf>
    <xf numFmtId="0" fontId="16" fillId="5" borderId="3" xfId="7" applyFont="1" applyFill="1" applyBorder="1" applyAlignment="1">
      <alignment horizontal="center" vertical="center" wrapText="1"/>
    </xf>
    <xf numFmtId="0" fontId="5" fillId="2" borderId="1" xfId="7" applyFont="1" applyFill="1" applyBorder="1" applyAlignment="1">
      <alignment horizontal="center" vertical="center" wrapText="1"/>
    </xf>
    <xf numFmtId="0" fontId="16" fillId="16" borderId="2" xfId="7" applyFont="1" applyFill="1" applyBorder="1" applyAlignment="1">
      <alignment horizontal="center" vertical="center" wrapText="1"/>
    </xf>
    <xf numFmtId="0" fontId="16" fillId="16" borderId="19" xfId="7" applyFont="1" applyFill="1" applyBorder="1" applyAlignment="1">
      <alignment horizontal="center" vertical="center" wrapText="1"/>
    </xf>
    <xf numFmtId="0" fontId="16" fillId="16" borderId="3" xfId="7" applyFont="1" applyFill="1" applyBorder="1" applyAlignment="1">
      <alignment horizontal="center" vertical="center" wrapText="1"/>
    </xf>
    <xf numFmtId="0" fontId="16" fillId="7" borderId="2" xfId="7" applyFont="1" applyFill="1" applyBorder="1" applyAlignment="1">
      <alignment horizontal="center" vertical="center" wrapText="1"/>
    </xf>
    <xf numFmtId="0" fontId="16" fillId="7" borderId="19" xfId="7" applyFont="1" applyFill="1" applyBorder="1" applyAlignment="1">
      <alignment horizontal="center" vertical="center" wrapText="1"/>
    </xf>
    <xf numFmtId="0" fontId="16" fillId="7" borderId="3" xfId="7" applyFont="1" applyFill="1" applyBorder="1" applyAlignment="1">
      <alignment horizontal="center" vertical="center" wrapText="1"/>
    </xf>
    <xf numFmtId="0" fontId="16" fillId="6" borderId="2" xfId="7" applyFont="1" applyFill="1" applyBorder="1" applyAlignment="1">
      <alignment horizontal="center" vertical="center" wrapText="1"/>
    </xf>
    <xf numFmtId="0" fontId="16" fillId="6" borderId="19" xfId="7" applyFont="1" applyFill="1" applyBorder="1" applyAlignment="1">
      <alignment horizontal="center" vertical="center" wrapText="1"/>
    </xf>
    <xf numFmtId="0" fontId="16" fillId="6" borderId="3" xfId="7"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6" fillId="16" borderId="27" xfId="0" applyFont="1" applyFill="1" applyBorder="1" applyAlignment="1">
      <alignment horizontal="center" vertical="center" wrapText="1"/>
    </xf>
    <xf numFmtId="0" fontId="16" fillId="16" borderId="19" xfId="0" applyFont="1" applyFill="1" applyBorder="1" applyAlignment="1">
      <alignment horizontal="center" vertical="center" wrapText="1"/>
    </xf>
    <xf numFmtId="0" fontId="16" fillId="16" borderId="58"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25" fillId="14" borderId="37" xfId="0" applyFont="1" applyFill="1" applyBorder="1" applyAlignment="1">
      <alignment horizontal="center" vertical="center" wrapText="1"/>
    </xf>
    <xf numFmtId="0" fontId="25" fillId="14" borderId="17" xfId="0" applyFont="1" applyFill="1" applyBorder="1" applyAlignment="1">
      <alignment horizontal="center" vertical="center" wrapText="1"/>
    </xf>
    <xf numFmtId="0" fontId="25" fillId="14" borderId="38" xfId="0" applyFont="1" applyFill="1" applyBorder="1" applyAlignment="1">
      <alignment horizontal="center" vertical="center" wrapText="1"/>
    </xf>
    <xf numFmtId="0" fontId="25" fillId="34" borderId="29" xfId="0" applyFont="1" applyFill="1" applyBorder="1" applyAlignment="1">
      <alignment horizontal="center" vertical="center" wrapText="1"/>
    </xf>
    <xf numFmtId="0" fontId="24" fillId="19" borderId="32" xfId="0" applyFont="1" applyFill="1" applyBorder="1" applyAlignment="1">
      <alignment horizontal="center" vertical="center" wrapText="1"/>
    </xf>
    <xf numFmtId="0" fontId="24" fillId="19" borderId="33" xfId="0" applyFont="1" applyFill="1" applyBorder="1" applyAlignment="1">
      <alignment horizontal="center" vertical="center" wrapText="1"/>
    </xf>
    <xf numFmtId="0" fontId="24" fillId="19" borderId="34" xfId="0" applyFont="1" applyFill="1" applyBorder="1" applyAlignment="1">
      <alignment horizontal="center" vertical="center" wrapText="1"/>
    </xf>
    <xf numFmtId="0" fontId="24" fillId="19" borderId="35" xfId="0" applyFont="1" applyFill="1" applyBorder="1" applyAlignment="1">
      <alignment horizontal="center" vertical="center" wrapText="1"/>
    </xf>
    <xf numFmtId="0" fontId="24" fillId="19" borderId="0" xfId="0" applyFont="1" applyFill="1" applyBorder="1" applyAlignment="1">
      <alignment horizontal="center" vertical="center" wrapText="1"/>
    </xf>
    <xf numFmtId="0" fontId="24" fillId="19" borderId="36" xfId="0" applyFont="1" applyFill="1" applyBorder="1" applyAlignment="1">
      <alignment horizontal="center" vertical="center" wrapText="1"/>
    </xf>
    <xf numFmtId="0" fontId="25" fillId="15" borderId="38" xfId="0" applyFont="1" applyFill="1" applyBorder="1" applyAlignment="1">
      <alignment horizontal="center" vertical="center" wrapText="1"/>
    </xf>
    <xf numFmtId="0" fontId="25" fillId="15" borderId="29" xfId="0" applyFont="1" applyFill="1" applyBorder="1" applyAlignment="1">
      <alignment horizontal="center" vertical="center" wrapText="1"/>
    </xf>
    <xf numFmtId="0" fontId="25" fillId="15" borderId="26" xfId="0" applyFont="1" applyFill="1" applyBorder="1" applyAlignment="1">
      <alignment horizontal="center" vertical="center"/>
    </xf>
    <xf numFmtId="0" fontId="25" fillId="15" borderId="1" xfId="0" applyFont="1" applyFill="1" applyBorder="1" applyAlignment="1">
      <alignment horizontal="center" vertical="center"/>
    </xf>
    <xf numFmtId="0" fontId="25" fillId="15" borderId="26"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15" borderId="18" xfId="0" applyFont="1" applyFill="1" applyBorder="1" applyAlignment="1">
      <alignment horizontal="center" vertical="center" wrapText="1"/>
    </xf>
    <xf numFmtId="0" fontId="25" fillId="15" borderId="4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0" fillId="0" borderId="1" xfId="0" applyFont="1" applyBorder="1" applyAlignment="1">
      <alignment horizontal="center"/>
    </xf>
    <xf numFmtId="0" fontId="20" fillId="20" borderId="1" xfId="0" applyFont="1" applyFill="1" applyBorder="1" applyAlignment="1">
      <alignment horizont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0" fillId="0" borderId="1" xfId="0" applyBorder="1" applyAlignment="1">
      <alignment horizontal="left" vertical="center" wrapText="1"/>
    </xf>
    <xf numFmtId="0" fontId="13" fillId="0" borderId="1" xfId="0" applyFont="1" applyBorder="1" applyAlignment="1">
      <alignment horizontal="left"/>
    </xf>
    <xf numFmtId="0" fontId="13" fillId="0" borderId="1" xfId="0" applyFont="1" applyBorder="1" applyAlignment="1">
      <alignment horizontal="left" wrapText="1"/>
    </xf>
    <xf numFmtId="0" fontId="0" fillId="0" borderId="1" xfId="0" applyBorder="1" applyAlignment="1">
      <alignment horizontal="left" wrapText="1"/>
    </xf>
    <xf numFmtId="0" fontId="20" fillId="21" borderId="1"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20" fillId="18" borderId="1" xfId="0" applyFont="1" applyFill="1" applyBorder="1" applyAlignment="1">
      <alignment horizontal="center"/>
    </xf>
    <xf numFmtId="0" fontId="20" fillId="22" borderId="1" xfId="0" applyFont="1" applyFill="1" applyBorder="1" applyAlignment="1">
      <alignment horizontal="center"/>
    </xf>
    <xf numFmtId="0" fontId="20" fillId="23" borderId="1" xfId="0" applyFont="1" applyFill="1" applyBorder="1" applyAlignment="1">
      <alignment horizontal="center"/>
    </xf>
    <xf numFmtId="0" fontId="13" fillId="0" borderId="2" xfId="0" applyFont="1" applyBorder="1" applyAlignment="1">
      <alignment horizontal="left" wrapText="1"/>
    </xf>
    <xf numFmtId="0" fontId="13" fillId="0" borderId="19" xfId="0" applyFont="1" applyBorder="1" applyAlignment="1">
      <alignment horizontal="left" wrapText="1"/>
    </xf>
    <xf numFmtId="0" fontId="13" fillId="0" borderId="3" xfId="0" applyFont="1" applyBorder="1" applyAlignment="1">
      <alignment horizontal="left" wrapText="1"/>
    </xf>
    <xf numFmtId="14" fontId="0" fillId="0" borderId="2" xfId="0" applyNumberFormat="1" applyBorder="1" applyAlignment="1">
      <alignment horizontal="center" vertical="center"/>
    </xf>
    <xf numFmtId="14" fontId="0" fillId="0" borderId="3" xfId="0" applyNumberFormat="1" applyBorder="1" applyAlignment="1">
      <alignment horizontal="center" vertical="center"/>
    </xf>
    <xf numFmtId="0" fontId="13" fillId="0" borderId="2" xfId="0" applyFont="1" applyBorder="1" applyAlignment="1">
      <alignment horizontal="center" vertical="center"/>
    </xf>
    <xf numFmtId="0" fontId="13" fillId="0" borderId="19" xfId="0" applyFont="1" applyBorder="1" applyAlignment="1">
      <alignment horizontal="center" vertical="center"/>
    </xf>
    <xf numFmtId="0" fontId="13" fillId="0" borderId="3" xfId="0" applyFont="1" applyBorder="1" applyAlignment="1">
      <alignment horizontal="center" vertical="center"/>
    </xf>
    <xf numFmtId="0" fontId="20" fillId="24" borderId="1" xfId="0" applyFont="1" applyFill="1" applyBorder="1" applyAlignment="1">
      <alignment horizontal="center"/>
    </xf>
    <xf numFmtId="0" fontId="0" fillId="0" borderId="1" xfId="0" applyBorder="1" applyAlignment="1">
      <alignment horizontal="left" vertical="center"/>
    </xf>
    <xf numFmtId="0" fontId="20" fillId="25" borderId="1" xfId="0" applyFont="1" applyFill="1" applyBorder="1" applyAlignment="1">
      <alignment horizontal="center"/>
    </xf>
    <xf numFmtId="0" fontId="0" fillId="0" borderId="1" xfId="0" applyBorder="1" applyAlignment="1"/>
    <xf numFmtId="0" fontId="0" fillId="0" borderId="1" xfId="0" applyBorder="1" applyAlignment="1">
      <alignment wrapText="1"/>
    </xf>
  </cellXfs>
  <cellStyles count="23">
    <cellStyle name="Hipervínculo" xfId="4" builtinId="8"/>
    <cellStyle name="Millares [0] 2" xfId="10"/>
    <cellStyle name="Millares [0] 3" xfId="12"/>
    <cellStyle name="Millares [0] 4" xfId="13"/>
    <cellStyle name="Millares [0] 5" xfId="19"/>
    <cellStyle name="Millares 2" xfId="16"/>
    <cellStyle name="Millares 2 2" xfId="18"/>
    <cellStyle name="Normal" xfId="0" builtinId="0"/>
    <cellStyle name="Normal 2" xfId="7"/>
    <cellStyle name="Normal 2 2" xfId="11"/>
    <cellStyle name="Normal 2 3" xfId="1"/>
    <cellStyle name="Normal 2 3 4" xfId="8"/>
    <cellStyle name="Normal 2 4" xfId="21"/>
    <cellStyle name="Normal 3" xfId="17"/>
    <cellStyle name="Normal 4" xfId="5"/>
    <cellStyle name="Normal 4 2" xfId="6"/>
    <cellStyle name="Normal 4 3" xfId="22"/>
    <cellStyle name="Normal 5" xfId="20"/>
    <cellStyle name="Normal 6" xfId="15"/>
    <cellStyle name="Porcentaje" xfId="9" builtinId="5"/>
    <cellStyle name="Porcentaje 2" xfId="2"/>
    <cellStyle name="Porcentual 2" xfId="3"/>
    <cellStyle name="Texto explicativo 2" xfId="14"/>
  </cellStyles>
  <dxfs count="108">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ont>
        <color rgb="FF9C0006"/>
      </font>
      <fill>
        <patternFill>
          <bgColor rgb="FFFFC7CE"/>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numFmt numFmtId="14" formatCode="0.00%"/>
    </dxf>
    <dxf>
      <numFmt numFmtId="168" formatCode="0.0%"/>
    </dxf>
    <dxf>
      <numFmt numFmtId="168" formatCode="0.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3" formatCode="0%"/>
    </dxf>
  </dxfs>
  <tableStyles count="0" defaultTableStyle="TableStyleMedium2" defaultPivotStyle="PivotStyleLight16"/>
  <colors>
    <mruColors>
      <color rgb="FFCCECFF"/>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Porcentaje</a:t>
            </a:r>
            <a:r>
              <a:rPr lang="es-CO" baseline="0"/>
              <a:t> de avance cumplimiento por componente del PAAC 2019</a:t>
            </a:r>
            <a:endParaRPr lang="es-CO"/>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00B050"/>
            </a:solidFill>
            <a:ln>
              <a:solidFill>
                <a:schemeClr val="tx1"/>
              </a:solidFill>
            </a:ln>
          </c:spPr>
          <c:invertIfNegative val="0"/>
          <c:dPt>
            <c:idx val="0"/>
            <c:invertIfNegative val="0"/>
            <c:bubble3D val="0"/>
            <c:spPr>
              <a:solidFill>
                <a:srgbClr val="FFFF00"/>
              </a:solidFill>
              <a:ln>
                <a:solidFill>
                  <a:schemeClr val="tx1"/>
                </a:solidFill>
              </a:ln>
            </c:spPr>
            <c:extLst xmlns:c16r2="http://schemas.microsoft.com/office/drawing/2015/06/chart">
              <c:ext xmlns:c16="http://schemas.microsoft.com/office/drawing/2014/chart" uri="{C3380CC4-5D6E-409C-BE32-E72D297353CC}">
                <c16:uniqueId val="{00000001-2C39-4A7A-B41F-1F98333762AE}"/>
              </c:ext>
            </c:extLst>
          </c:dPt>
          <c:dPt>
            <c:idx val="1"/>
            <c:invertIfNegative val="0"/>
            <c:bubble3D val="0"/>
            <c:extLst xmlns:c16r2="http://schemas.microsoft.com/office/drawing/2015/06/chart">
              <c:ext xmlns:c16="http://schemas.microsoft.com/office/drawing/2014/chart" uri="{C3380CC4-5D6E-409C-BE32-E72D297353CC}">
                <c16:uniqueId val="{00000000-6DE1-4E7C-80DD-D21A15079546}"/>
              </c:ext>
            </c:extLst>
          </c:dPt>
          <c:dPt>
            <c:idx val="4"/>
            <c:invertIfNegative val="0"/>
            <c:bubble3D val="0"/>
            <c:spPr>
              <a:solidFill>
                <a:srgbClr val="FFFF00"/>
              </a:solidFill>
              <a:ln>
                <a:solidFill>
                  <a:schemeClr val="tx1"/>
                </a:solidFill>
              </a:ln>
            </c:spPr>
            <c:extLst xmlns:c16r2="http://schemas.microsoft.com/office/drawing/2015/06/chart">
              <c:ext xmlns:c16="http://schemas.microsoft.com/office/drawing/2014/chart" uri="{C3380CC4-5D6E-409C-BE32-E72D297353CC}">
                <c16:uniqueId val="{00000004-2C39-4A7A-B41F-1F98333762AE}"/>
              </c:ext>
            </c:extLst>
          </c:dPt>
          <c:dPt>
            <c:idx val="5"/>
            <c:invertIfNegative val="0"/>
            <c:bubble3D val="0"/>
            <c:extLst xmlns:c16r2="http://schemas.microsoft.com/office/drawing/2015/06/chart">
              <c:ext xmlns:c16="http://schemas.microsoft.com/office/drawing/2014/chart" uri="{C3380CC4-5D6E-409C-BE32-E72D297353CC}">
                <c16:uniqueId val="{00000002-6DE1-4E7C-80DD-D21A15079546}"/>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'Resultados PAAC'!$A$5:$A$11</c:f>
              <c:strCache>
                <c:ptCount val="7"/>
                <c:pt idx="0">
                  <c:v>1. Gestión del Riesgo de Corrupción (Mapa de Riesgos de Corrupción)</c:v>
                </c:pt>
                <c:pt idx="1">
                  <c:v>2. Racionalización de Trámites</c:v>
                </c:pt>
                <c:pt idx="2">
                  <c:v>3. Rendición de Cuentas</c:v>
                </c:pt>
                <c:pt idx="3">
                  <c:v>4. Mecanismos para Mejorar la Atención al Ciudadano</c:v>
                </c:pt>
                <c:pt idx="4">
                  <c:v>5.Mecanismos para la Transparencia y el Acceso a la Información</c:v>
                </c:pt>
                <c:pt idx="5">
                  <c:v>6. Iniciativas Adicionales</c:v>
                </c:pt>
                <c:pt idx="6">
                  <c:v>7. Gestión de la Integridad </c:v>
                </c:pt>
              </c:strCache>
            </c:strRef>
          </c:cat>
          <c:val>
            <c:numRef>
              <c:f>'Resultados PAAC'!$D$5:$D$11</c:f>
              <c:numCache>
                <c:formatCode>0.00%</c:formatCode>
                <c:ptCount val="7"/>
                <c:pt idx="0">
                  <c:v>0.30463627450980396</c:v>
                </c:pt>
                <c:pt idx="1">
                  <c:v>0.59</c:v>
                </c:pt>
                <c:pt idx="2">
                  <c:v>0.35705882352941176</c:v>
                </c:pt>
                <c:pt idx="3">
                  <c:v>0.39148148148148149</c:v>
                </c:pt>
                <c:pt idx="4">
                  <c:v>0.26818181818181819</c:v>
                </c:pt>
                <c:pt idx="5">
                  <c:v>0.66500000000000004</c:v>
                </c:pt>
                <c:pt idx="6">
                  <c:v>0.33</c:v>
                </c:pt>
              </c:numCache>
            </c:numRef>
          </c:val>
          <c:extLst xmlns:c16r2="http://schemas.microsoft.com/office/drawing/2015/06/chart">
            <c:ext xmlns:c16="http://schemas.microsoft.com/office/drawing/2014/chart" uri="{C3380CC4-5D6E-409C-BE32-E72D297353CC}">
              <c16:uniqueId val="{00000003-6DE1-4E7C-80DD-D21A15079546}"/>
            </c:ext>
          </c:extLst>
        </c:ser>
        <c:dLbls>
          <c:showLegendKey val="0"/>
          <c:showVal val="1"/>
          <c:showCatName val="0"/>
          <c:showSerName val="0"/>
          <c:showPercent val="0"/>
          <c:showBubbleSize val="0"/>
        </c:dLbls>
        <c:gapWidth val="150"/>
        <c:shape val="box"/>
        <c:axId val="112392064"/>
        <c:axId val="112723456"/>
        <c:axId val="0"/>
      </c:bar3DChart>
      <c:catAx>
        <c:axId val="112392064"/>
        <c:scaling>
          <c:orientation val="minMax"/>
        </c:scaling>
        <c:delete val="0"/>
        <c:axPos val="b"/>
        <c:numFmt formatCode="General" sourceLinked="0"/>
        <c:majorTickMark val="none"/>
        <c:minorTickMark val="none"/>
        <c:tickLblPos val="nextTo"/>
        <c:txPr>
          <a:bodyPr/>
          <a:lstStyle/>
          <a:p>
            <a:pPr>
              <a:defRPr sz="900"/>
            </a:pPr>
            <a:endParaRPr lang="es-CO"/>
          </a:p>
        </c:txPr>
        <c:crossAx val="112723456"/>
        <c:crosses val="autoZero"/>
        <c:auto val="1"/>
        <c:lblAlgn val="ctr"/>
        <c:lblOffset val="100"/>
        <c:noMultiLvlLbl val="0"/>
      </c:catAx>
      <c:valAx>
        <c:axId val="112723456"/>
        <c:scaling>
          <c:orientation val="minMax"/>
        </c:scaling>
        <c:delete val="1"/>
        <c:axPos val="l"/>
        <c:numFmt formatCode="0.00%" sourceLinked="1"/>
        <c:majorTickMark val="out"/>
        <c:minorTickMark val="none"/>
        <c:tickLblPos val="nextTo"/>
        <c:crossAx val="11239206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571499</xdr:colOff>
      <xdr:row>15</xdr:row>
      <xdr:rowOff>104776</xdr:rowOff>
    </xdr:from>
    <xdr:to>
      <xdr:col>4</xdr:col>
      <xdr:colOff>819150</xdr:colOff>
      <xdr:row>35</xdr:row>
      <xdr:rowOff>180976</xdr:rowOff>
    </xdr:to>
    <xdr:graphicFrame macro="">
      <xdr:nvGraphicFramePr>
        <xdr:cNvPr id="2" name="1 Gráfico">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449035</xdr:colOff>
      <xdr:row>0</xdr:row>
      <xdr:rowOff>81643</xdr:rowOff>
    </xdr:from>
    <xdr:to>
      <xdr:col>0</xdr:col>
      <xdr:colOff>1200455</xdr:colOff>
      <xdr:row>0</xdr:row>
      <xdr:rowOff>827987</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449035" y="81643"/>
          <a:ext cx="751420" cy="746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737235</xdr:colOff>
      <xdr:row>1</xdr:row>
      <xdr:rowOff>78105</xdr:rowOff>
    </xdr:from>
    <xdr:to>
      <xdr:col>2</xdr:col>
      <xdr:colOff>1323975</xdr:colOff>
      <xdr:row>3</xdr:row>
      <xdr:rowOff>182880</xdr:rowOff>
    </xdr:to>
    <xdr:pic>
      <xdr:nvPicPr>
        <xdr:cNvPr id="7" name="2 Imagen">
          <a:extLst>
            <a:ext uri="{FF2B5EF4-FFF2-40B4-BE49-F238E27FC236}">
              <a16:creationId xmlns=""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3930015" y="139065"/>
          <a:ext cx="617220" cy="66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ortatil/Desktop/CVP/Consolidacion%20matrices%20agosto'2018/Matrices%20ajustadas/Matriz%20Comunicaciones/Matriz%20OAC%20%20para%20Servicio%20al%20Ciudadano%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ortatil/Desktop/CVP/Consolidacion%20matrices%20agosto'2018/Matrices%20ajustadas/Matriz%20Comunicaciones/Matriz%20Transparencia%20PAAC%20-%20OAC%20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nc/Downloads/Matriz%20Comunicaciones/Matriz%20RdC%20-%20OAc%20PAAC%20o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ortatil/Desktop/CVP/Consolidacion%20matrices%20agosto'2018/Matrices%20ajustadas/Matriz%20Comunicaciones/Matriz%20RdC%20-%20OAc%20PAAC%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4. ATENCION AL CIUDADANO"/>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lejandro Marín Cañón" refreshedDate="43594.452570023146" createdVersion="4" refreshedVersion="4" minRefreshableVersion="3" recordCount="52">
  <cacheSource type="worksheet">
    <worksheetSource ref="A6:Z58" sheet="1. MAPA DE RIESGOS "/>
  </cacheSource>
  <cacheFields count="26">
    <cacheField name="1. Proceso" numFmtId="0">
      <sharedItems count="17">
        <s v="1. Gestión Estratégica"/>
        <s v="2. Gestión de Comunicaciones"/>
        <s v="3. Prevencion del Daño Antijuridico y Representacion Judicial"/>
        <s v="4. Reasentamientos Humanos"/>
        <s v="5. Mejoramiento de Vivienda"/>
        <s v="6. Mejoramiento de Barrios"/>
        <s v="7. Urbanizaciones y Titulación"/>
        <s v="8. Servicio al Ciudadano"/>
        <s v="9. Gestión Administrativa"/>
        <s v="10. Gestión Financiera"/>
        <s v="11. Gestión Documental"/>
        <s v="12. Gestión del Talento Humano"/>
        <s v="13. Adquisición de Bienes y Servicios"/>
        <s v="14. Gestión Tecnología de la Información y Comunicaciones "/>
        <s v="15. Gestión del Control Interno Disciplinario"/>
        <s v="16. Evaluación de la Gestión"/>
        <s v="14, Gestión Tecnología de la Información y Comunicaciones " u="1"/>
      </sharedItems>
    </cacheField>
    <cacheField name="2. Procedimiento" numFmtId="0">
      <sharedItems/>
    </cacheField>
    <cacheField name="3. Líder de Proceso" numFmtId="0">
      <sharedItems/>
    </cacheField>
    <cacheField name="4. Dependencia" numFmtId="0">
      <sharedItems/>
    </cacheField>
    <cacheField name="5. Riesgo" numFmtId="0">
      <sharedItems/>
    </cacheField>
    <cacheField name="6. Descripción" numFmtId="0">
      <sharedItems longText="1"/>
    </cacheField>
    <cacheField name="7. Tipo" numFmtId="0">
      <sharedItems/>
    </cacheField>
    <cacheField name="8. Causas" numFmtId="0">
      <sharedItems longText="1"/>
    </cacheField>
    <cacheField name="9. Consecuencias" numFmtId="0">
      <sharedItems longText="1"/>
    </cacheField>
    <cacheField name="10. Impacto" numFmtId="0">
      <sharedItems/>
    </cacheField>
    <cacheField name="11. Frecuencia" numFmtId="0">
      <sharedItems/>
    </cacheField>
    <cacheField name="12. Valoración Riesgo" numFmtId="0">
      <sharedItems/>
    </cacheField>
    <cacheField name="13. Evaluación Controles" numFmtId="0">
      <sharedItems/>
    </cacheField>
    <cacheField name="14. Valor Riesgo  Residual" numFmtId="0">
      <sharedItems/>
    </cacheField>
    <cacheField name="15. Descripción de la Acción" numFmtId="0">
      <sharedItems longText="1"/>
    </cacheField>
    <cacheField name="16. Resultado Esperado (Productos)" numFmtId="0">
      <sharedItems containsBlank="1" longText="1"/>
    </cacheField>
    <cacheField name="17.  Responsable de la Acción" numFmtId="0">
      <sharedItems/>
    </cacheField>
    <cacheField name="18. Inicio de la Acción" numFmtId="0">
      <sharedItems containsNonDate="0" containsDate="1" containsString="0" containsBlank="1" minDate="2019-01-01T00:00:00" maxDate="2019-04-02T00:00:00"/>
    </cacheField>
    <cacheField name="19. Fin de la Acción" numFmtId="0">
      <sharedItems containsNonDate="0" containsDate="1" containsString="0" containsBlank="1" minDate="2019-05-31T00:00:00" maxDate="2020-01-01T00:00:00"/>
    </cacheField>
    <cacheField name="20. Indicador" numFmtId="0">
      <sharedItems containsBlank="1"/>
    </cacheField>
    <cacheField name="21. Seguimiento" numFmtId="0">
      <sharedItems containsNonDate="0" containsString="0" containsBlank="1"/>
    </cacheField>
    <cacheField name="ANALISIS" numFmtId="0">
      <sharedItems longText="1"/>
    </cacheField>
    <cacheField name="EVIDENCIA" numFmtId="0">
      <sharedItems longText="1"/>
    </cacheField>
    <cacheField name="CALIFICACIÓN" numFmtId="0">
      <sharedItems containsMixedTypes="1" containsNumber="1" minValue="0" maxValue="1"/>
    </cacheField>
    <cacheField name="JUSTIFICACIÓN DE CALIFICACIÓN" numFmtId="0">
      <sharedItems containsBlank="1"/>
    </cacheField>
    <cacheField name="ESTADO"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2">
  <r>
    <x v="0"/>
    <s v="Formulación, reformulación y/o actualización y seguimiento a los proyectos de inversión"/>
    <s v="Jefe Oficina Asesora de Planeación "/>
    <s v="Oficina Asesora de Planeación"/>
    <s v="Errores en la información reportada al Formato Único de Seguimiento Sectorial - FUSS consolidado"/>
    <s v="Reporte Erroneo de cifras y datos en el Formato Unico de Seguimiento Sectorial consolidado"/>
    <s v="Operacional"/>
    <s v="Fallas humanas en el registro y/o revisión de la información suministrada por las Direcciones de la entidad, en el FUSS.  - Incumplimiento en Tiempos de entrega, por parte de las Direcciones Misionales, lo cual dificulta una oportuna y correcta revisión de datos e información. - Desconocimiento del Proyecto delegado, al enlace responsable. _x000a_"/>
    <s v="Pérdida de credibilidad y confianza en la información de la entdiad  - Publicación tardía de resultados_x000a_Reprocesos de información_x000a_Publicación de datos errados  - Entregas a organismos de control, con datos equivocados - Incumplimiento en la entrega oportuna del FUSS a la Secretaría Distrital de Hábitat"/>
    <s v="Moderado"/>
    <s v="Posible"/>
    <s v="Alto"/>
    <s v="Se realizó evaluación a los controles asociados a los riesgos en terminos relacionados con documentación, soportes, responsables, frecuencia y efectividad, evidenciandose una efectividad del 70%"/>
    <s v="Medio"/>
    <s v="Informar mensualmente a los Gerentes y Responsables de Proyectos,  los plazos establecidos para la entrega oportuna de la Información._x000a__x000a_Validar la integridad de la información reportada por cada proyecto en el informe FUSS- Formato Único de Seguimiento Sectorial y consolidar el informe de manera consistente, acorde a lo reportado por los Gerentes y Responsables de Proyectos"/>
    <s v="Informe FUSS- Formato Único de Seguimiento Sectorial,  efectivamente consolidado y reportado."/>
    <s v="Oficina Asesora de Planeación"/>
    <d v="2019-03-01T00:00:00"/>
    <d v="2019-12-31T00:00:00"/>
    <s v="12 Informes "/>
    <m/>
    <s v="Se evidenció que se mensualmente se ha informado a los Gerentes y Responsables de Proyectos,  los plazos establecidos para la entrega oportuna de la Información, mediante el envío de correos electrónicos, realizados por el Jefe de la Oficina Asesora de Planeación._x000a__x000a__x000a_Se evidenció que se realizó seguimiento a las fechas de entrega, revisión, ajustes y  entrega a secretaria Distrital del Hábitat de la información solicitada._x000a__x000a__x000a_La información reportada por cada proyecto de Inversión en el  Formato Único de Seguimiento Sectorial, es verificada por cada enlace, validando la pertinencia de la información, las cifras reportadas y  su cumplimiento frente a las metas establecidas para  el periodo reportado , así como, para la  anualidad programada. La información  revisada se consolida y se envía mediante correo electrónico a la Secretaria Distrital  del Hábitat. "/>
    <s v="\\10.216.160.201\Oficial\1110-26 Informes\1110-26-06 Informe de gestión\001_FUSS\2019\1. Enero\Revisados_x000a_\\10.216.160.201\Oficial\1110-26 Informes\1110-26-06 Informe de gestión\001_FUSS\2019\2. Febrero._x000a_\\10.216.160.201\Oficial\1110-26 Informes\1110-26-06 Informe de gestión\001_FUSS\2019\3. Marzo\Recibidos_x000a__x000a_\\10.216.160.201\Oficial\1110-26 Informes\1110-26-06 Informe de gestión\001_FUSS\2019\1. Enero_x000a_\\10.216.160.201\Oficial\1110-26 Informes\1110-26-06 Informe de gestión\001_FUSS\2019\2. Febrero _x000a_\\10.216.160.201\Oficial\1110-26 Informes\1110-26-06 Informe de gestión\001_FUSS\2019\3. Marzo\Validados"/>
    <n v="0.25"/>
    <s v="Esta actividad se realiza durante la vigencia"/>
    <s v="INCUMPLIMIENTO"/>
  </r>
  <r>
    <x v="0"/>
    <s v="Ninguno"/>
    <s v="Jefe Oficina Asesora de Planeación "/>
    <s v="Oficina Asesora de Planeación"/>
    <s v="Documentación desactualizada en el Sistema Integrado de Gestión "/>
    <s v="Los documentos (procedimientos, manuales, formatos, entre otros) que se encuentran desactualizados o fuera de vigencia, que siguen siendo  utilizados por los procesos de la entidad. "/>
    <s v="Otro"/>
    <s v="Falta de revisión, de la documentación que compone el SIG, por parte de los dueños de procesos. - Fallas humanas, de quien crea, modifica o elimina los documetos del SIG "/>
    <s v="Utilizacion de documentación del Sistema Integrado de Gestión, sin la debida actualización. - Reprocesos de informacion "/>
    <s v="Moderado"/>
    <s v="Posible"/>
    <s v="Alto"/>
    <s v="Se realizó evaluación a los controles asociados a los riesgos en terminos relacionados con documentación, soportes, responsables, frecuencia y efectividad, evidenciandose una efectividad del 70%"/>
    <s v="Alto"/>
    <s v="Para dar un manejo adecuado a este riesgo se plantea Prevenirlo, mediante el desarrollo de una acción consistente en: _x000a_Solicitar a los Responsables de Proceso - Enlace, la revisión de la documentación, para validar su pertinencia. Se espera que esta acción finalice el 31/12/2019._x000a__x000a_Actualización constante del Listado Maestro de documentos, acorde a los requerimientos de los responsables de Procesos. _x000a__x000a_Efectuar semestralmente, por parte de la Oficina Asesora de Planeación, revisión general  del Listado Maestro de Documentos, para validar la vigencia de los documentos del Sistema Integrado de Gestión.  "/>
    <s v="Memorando con la solicitud de revisión de los Documentos del SIG. _x000a__x000a__x000a__x000a__x000a__x000a_Atender los requerimientos de cada Responsable de proceso, para actualizar la información en la carpeta de calidad._x000a__x000a__x000a__x000a_Actualización permanente del Listado Maestro de Documentos . "/>
    <s v="Oficina Asesora de Planeación_x000a_Equipo SIG "/>
    <d v="2019-03-01T00:00:00"/>
    <d v="2019-12-31T00:00:00"/>
    <s v="Solicitudes SIG tramitadas/Solicitudes SIG recibidas*100"/>
    <m/>
    <s v="Se evidenció que se atiende a los requerimientos de actualización de documentos los cuales llegan mediante memorando a la Oficina Asesora de Planeación._x000a__x000a_Se realiza actualización permananate del listado maestro de documentos según solicitudes realizadas por la areas."/>
    <s v="Memorandos radicados con solicitudes de actualización documental en carpeta fisica sistema integrado de gestión 2019 en custodia del archivo de la OAP_x000a__x000a_Listado maestro de documentos actualizado._x000a_Ruta: \\10.216.160.201\calidad"/>
    <n v="0.22"/>
    <s v="Falta memorando de  solicitud de revisión de los Documentos del SIG. _x000a__x000a_Los otros dos productos se ejecuta de manera permanente durante la vigencia"/>
    <s v="INCUMPLIMIENTO"/>
  </r>
  <r>
    <x v="0"/>
    <s v="Procedimiento para el manejo de residuos solidos"/>
    <s v="Jefe Oficina Asesora de Planeación "/>
    <s v="Oficina Asesora de Planeación"/>
    <s v="Aparicion de vectores en la entidad"/>
    <s v="Almacenamiento y manipulación inadecuada de residuos solidos generados en la entidad puede causar la aparicion de vectores"/>
    <s v="Otro"/>
    <s v="Los(as) funcionarios(as) de la entidad generalmente no realizan una buena segregación de residuos"/>
    <s v="Enfermedades asociadas con vectores"/>
    <s v="Menor"/>
    <s v="Posible"/>
    <s v="Medio"/>
    <s v="Se realizó evaluación a los controles asociados a los riesgos en terminos relacionados con documentación, soportes, responsables, frecuencia y efectividad, evidenciandose una efectividad del 70%"/>
    <s v="Bajo"/>
    <s v="Para dar un manejo adecuado a este riesgo se plantea Prevenirlo, mediante el desarrollo de una acción consistente en:Programar y desarrollar actividadesde capacitacion  para el buen uso de sistemas de separación y  disposición de residuos generados en la entidad.   _x000a__x000a_Se espera que esta acción finalice el 31/12/2019"/>
    <s v="Una capacitación semestral en el buen uso de sistemas de separación y  disposición de residuos generados en la entidad (2 para la vigencia 2019).  "/>
    <s v="Gestor Ambiental o Referente Ambiental / Oficina Asesora de Planeación"/>
    <d v="2019-02-01T00:00:00"/>
    <d v="2019-12-31T00:00:00"/>
    <s v="1 - Capacitación Semestral "/>
    <m/>
    <s v="Se evidenció que durante el primer trimestre de 2019 se realizaron dos sensibilización sobre la correcta disposición de los residuos: una especificamente de gestión integral de residuos (01/03/2019 y 28/02/2019) y ptra en la en la capacitación de herramientas de gestión (03/04/2019)  Se hizo especial énfasis en la separación en la fuente y la importancia de disponer cada residuos en el lugar que corresponde. Se hace seguimiento a la cantidad de materiales aprovechables recuperados por la empresa de reciclaje y se realiza el pesaje de residuos no aprovechables. _x000a__x000a_"/>
    <s v="\\10.216.160.201\calidad\30. PRESENTACIONES E INFORMES\SISTEMA INTEGRADO DE GESTIÓN\2019\HERRAMIENTAS DE GESTIÓN OAP_x000a__x000a_\\10.216.160.201\calidad\30. PRESENTACIONES E INFORMES\SISTEMA INTEGRADO DE GESTIÓN\2019"/>
    <n v="0.5"/>
    <s v="Se realizó la actividad programa en el semestre, falta la del segundo semestre"/>
    <s v="INCUMPLIMIENTO"/>
  </r>
  <r>
    <x v="0"/>
    <s v="Formulación, reformulación y/o actualización y seguimiento a los proyectos de inversión_x000a_Formulación y seguimiento de indicadores"/>
    <s v="Jefe Oficina Asesora de Planeación "/>
    <s v="Oficina Asesora de Planeación"/>
    <s v="Presentacion de informacion alterada"/>
    <s v="Presentación de información adulterada, que no corrresponde a la suministrada por las áreas, ante quien lo solicite (entidades externas, organismos de control y la ciudadania), para favorecer intereses particulares."/>
    <s v="Corrupcion "/>
    <s v="Interes en presentar información que demuestre una buena gestion,  alterando los datos reales. - Entrega tardía de la información por parte de los gerentes de proyectos - Desorden en el suministro y consolidación de la información."/>
    <s v="Hallazgos de lon entes de Control a a que pueden acarrear sanciones disciplinarias, fiscales y penales - Publicación de información erronea - Pérdida de credibilidad y confianza en la información de la entidad "/>
    <s v="Catastrofico"/>
    <s v="Improbable"/>
    <s v="Alta"/>
    <s v="Se realizó evaluación a los controles asociados a los riesgos en terminos relacionados con documentación, soportes, responsables, frecuencia y efectividad, evidenciandose una efectividad del 70%"/>
    <s v="Moderada"/>
    <s v="Para dar un manejo adecuado a este riesgo se plantea Prevenirlo, mediante el desarrollo de una acción consistente en:_x000a__x000a_Realizar 1 SensibilIzación  con el fin de tener claridad como desarrollar correctamente las herramientas y la entrega oportuna de la Información. _x000a__x000a_Realizar Memorando para determinar la forma correcta de suministrar la información a los Responsables de Proyectos. _x000a__x000a_Se espera que esta acción finalice el 31/05/2019"/>
    <s v="Sensibilizacion primer semestral sobre las herramientas de gestión, para el manejo de la información de proyectos, para tener el correcto manejo de la informacion ( una (1) para la vigencia 2019)."/>
    <s v="Oficina Asesora de Planeación_x000a__x000a_"/>
    <d v="2019-02-01T00:00:00"/>
    <d v="2019-05-31T00:00:00"/>
    <s v="1 - Sensibilización "/>
    <m/>
    <s v="Se evideció sensibilizacion  sobre las Herramientas de Gestión el día 03 de abril de 2019, con el fin de explicar el manejo de la información de Proyectos._x000a_"/>
    <s v="_x000a_\\10.216.160.201\calidad\30. PRESENTACIONES E INFORMES\SISTEMA INTEGRADO DE GESTIÓN\2019\HERRAMIENTAS DE GESTIÓN OAP_x000a__x000a_\\10.216.160.201\Oficial\2019\Capacitacion FUSS - P.A.A. - MIPG 2019"/>
    <n v="0.5"/>
    <s v="Falta realizar memorando para determinar la forma correcta de suministrar la información a los Responsables de Proyectos"/>
    <s v="INCUMPLIMIENTO"/>
  </r>
  <r>
    <x v="1"/>
    <s v="Administración y  Gestión de Contenidos en Web e Intranet"/>
    <s v="Jefe Oficina Asesora de Comunicaciones "/>
    <s v="Oficina Asesora de Comunicaciones "/>
    <s v="Incumplimiento por publicaciones en la página web de la entidad de acuerdo a la normatividad"/>
    <s v="No publicar en la Página Web de la entidad toda la infromación que por normativdad se debe hacer y todas las acciones y encuentros de participación ciudadana realizadas con nuestros beneficiarios son una obligación que nos permite mejorar la interacción. "/>
    <s v="Estratégico"/>
    <s v="Procesos de contratación largos que no permiten contar con el personal._x000a_Falta de información en los tiempos necesarios para la publicación"/>
    <s v="Desinformación de las actividades, encuentros de particiapción ciudadana, contratación, edictos, etc de los entes de control, beneficiarios, etc. _x000a_Hallazgos por parte de los entes de control internos y externos."/>
    <s v="Menor"/>
    <s v="Posible"/>
    <s v="Alto"/>
    <s v="Se realizó evaluación a los controles asociados a los riesgos en terminos relacionados con documentación, soportes, responsables, frecuencia y efectividad, evidenciandose una efectividad del 85%"/>
    <s v="Bajo"/>
    <s v="Para dar un manejo adecuado a este riesgo se plantea _x000a_Prevenirlo, mediante el desarrollo de una acción consistente en:_x000a_Realizar reuniones semanales de las publicaciones necesarias_x000a_Evidencia: Cuadro de publicaciones semanal_x000a_El responsable de ejecutar es el/la Web Master (Contrato No. XX/2019) y se espera que esta acción finalice el 31/12/2019"/>
    <s v="Un (1) cuadro de seguimiento con cada una de las publiaciones realizados de acuerdo al área o misional"/>
    <s v="Jefe Oficina Asesora de Comunicaciones "/>
    <d v="2019-01-31T00:00:00"/>
    <d v="2019-12-31T00:00:00"/>
    <m/>
    <m/>
    <s v="Se evideció que se cuenta con listado de actividades realizadas en web e intranet el cual se lleva de manera diria según solicitudes de actualización de la pagina web,  se cuenta con matriz de los meses de febrero, marzo y abril de 2019._x000a__x000a_Se debe Normalizar la matriz de seguimiento a la publicaciones de la pagina web."/>
    <s v="Listado de actividades realizadas en web e intranet de los meses febrero, marzo y abril en custodia del WEB master"/>
    <n v="0.25"/>
    <s v="Esta actividad se realiza de manera mensual, se desarrollará durante la vgencia"/>
    <s v="INCUMPLIMIENTO"/>
  </r>
  <r>
    <x v="1"/>
    <s v="Administración y Gestión de Contenidos en Web e Intranet. Y Gestión de Redes Sociales "/>
    <s v="Jefe Oficina Asesora de Comunicaciones "/>
    <s v="Oficina Asesora de Comunicaciones "/>
    <s v="Bajos niveles de interacción con el ciudadano en la comunicación digital, plasmada en página web y redes sociales "/>
    <s v="Publicar en Redes Sociales sin interactuar es básicamente como hablarle a un muro.                                    De otro lado, en página web se ha detectado oportunidades de mejora en los estándares de Usabilidad a fin de  los usuarios pueden interactuar de la forma más fácil, cómoda, evidente y segura posible. Una web usable denota calidad, genera confianza y nos diferencia positivamente de otras alternativas. "/>
    <s v="Estratégico"/>
    <s v="La ciudadanía desconoce la dirección de la página web de la CVP, así como las redes sociales y esta cuenta con usabilidad básica y bajos niveles de accesibilidad.  - Por limitaciones de infraestructura y acceso, los ciudadanos no acceden a las plataformas digitales que requieren conexión a Internet - No se generan acciones, nuevos contenidos, formularios, foros, aplicaciones que inviten a la ciudadanía a interactuar de acuerdo con las diferentes plataformas  - La ciudadania no se interesa por hacer control social en medios digitales "/>
    <s v="Bajos niveles de visitas en la página web y en redes sociales. - Desconocimiento ciudadano sobre canales de comunicación digital de acceso gratuito  - Se cuenta con información unidireccional, que no aprovecha las herramientas para crear inetracción, participación, diálogo de doble vía con la ciudadanía - Bajos niveles de control social"/>
    <s v="Menor"/>
    <s v="Posible"/>
    <s v="Medio"/>
    <s v="Se realizó evaluación a los controles asociados a los riesgos en terminos relacionados con documentación, soportes, responsables, frecuencia y efectividad, evidenciandose una efectividad del 80%"/>
    <s v="Bajo"/>
    <s v="Para dar un manejo adecuado a este riesgo se plantea Mitigarlo, mediante el desarrollo de una acción consistente en:_x000a_Formular e implementar estrategias de contenido ( lenguaje más conversacional, formulando preguntas, invitación a la acción) y divulgación  para la página web y cada red social. (Facebook, Twitter, Instagram  y Youtube,).                                                Se Realiza  dos veces al año una evaluación de la estrategia que incluya insumos de la encuesta de satisfacción con beneficiarios, a fin de  determinar la efectividad de actividades. (Informe de evaluación con los resultados y acciones de mejora).  _x000a_Formular un plan de acción de Usabilidad acorde con los lineamientos de Gobierno en Línea. _x000a_El responsable de ejecutar es el/la Contratistas OAC y se espera que esta acción finalice el 1/12/2019"/>
    <s v="Un (1) documento que contenga las estratégias de contenido y divulgación de la página web con su respectiva evaluación semestral (2 al año)._x000a_Un (1) lan de acción de Usabilidad acorde con los lineamientos de Gobierno en Línea."/>
    <s v="Jefe Oficina Asesora de Comunicaciones "/>
    <d v="2019-01-31T00:00:00"/>
    <d v="2019-12-31T00:00:00"/>
    <m/>
    <m/>
    <s v="Se cuenta con documento PLAN ESTRATÉGICO DE COMUNICACIONES DE LA CVP_x000a_AÑO 2019 publicado en la carpeta de calidad._x000a__x000a_No se cuenta con plan de usabilidad"/>
    <s v="\\10.216.160.201\calidad\2. PROCESO DE GESTIÓN DE COMUNICACIONES\PLAN ESTRATÉGICO\2019"/>
    <n v="0.25"/>
    <s v="Faltan los seguimientos de plan estrategico de comunicaciones, los cuales se realizaran en julio y enero_x000a__x000a_No se cuenta con plan de usabilidad"/>
    <s v="INCUMPLIMIENTO"/>
  </r>
  <r>
    <x v="1"/>
    <s v="Administración y Gestión de Contenidos en Web e Intranet. Y Gestión de Redes Sociales "/>
    <s v="Jefe Oficina Asesora de Comunicaciones "/>
    <s v="Oficina Asesora de Comunicaciones "/>
    <s v="Opacidad en la divulgación de la información pública "/>
    <s v="Este riesgo está asociado a la baja capacidad para generar y entregar información públca. Se tiene en cuenta este riesgo y acceso a la información pública como ámbito central de la gestión pública de una entidad."/>
    <s v="Corrupción"/>
    <s v="Bajo conocimiento de directivos y servidores públicos sobre la Ley1712/14 y Resolución 3564 de 2015 - Baja cohesión institucional y compromiso para la entrega de información pública - Baja disposición para la publicación de información sobre contratación, talento humano y gestión de bienes y servicios  - Información desactualizada por bajos controles en Esquema de Publicación y matriz de seguimiento a la Ley1712/14 "/>
    <s v="Desinformación sobre el cumplimiento de la Ley estatutaria de Transparencia y Acceso a la Información Pública  - Condiciones institucionales bajas y falta de aucontrol en el cumplimiento de la divulgación de la información pública  - Se afecta el derecho de la ciudadania a solicitar Peticiones, Preguntas, Quejas y Reclamos a través del sistema PQRS y al acceso a la infromación pública  - Se afecta el acceso a la información de la ciudadanía y beneficiarios sobre trámites y servicios de la entidad, bajos niveles de control social."/>
    <s v="Mayor"/>
    <s v="Probable"/>
    <s v="Alta"/>
    <s v="Se realizó evaluación a los controles asociados a los riesgos en terminos relacionados con documentación, soportes, responsables, frecuencia y efectividad, evidenciandose una efectividad del 70%"/>
    <s v="Alta"/>
    <s v="Para dar un manejo adecuado a este risgo se plantea mitigarlo mediate el desarrollo de una acción que consiste en Plan de Acción de sensibilizaciones sobre Ley 1712/14 a funcionarios y cuidadanos. Plan de Acción de Sensibilizaciones y de acciones de actualización al Botón de Transparencia en el marco de la Ley 1712 /14 en ejecucción. "/>
    <s v="1. Plan de Acción de Sensibilizaciones y de acciones de actualización y de control en los responsables de productir la información relacionada con el  Botón de Transparencia en el marco de la Ley 1712 /14 en ejecucción.                                                                            "/>
    <s v="Jefe Oficina Asesora de Comunicaciones "/>
    <d v="2019-01-31T00:00:00"/>
    <d v="2019-12-31T00:00:00"/>
    <m/>
    <m/>
    <s v="No se ha realizado  Plan de Acción de Sensibilizaciones y de acciones de actualización y de control en los responsables de productir la información relacionada con el  Botón de Transparencia en el marco de la Ley 1712 /14 "/>
    <s v="no se ha realizado actividad"/>
    <n v="0"/>
    <s v="No se ha reliazado actividad"/>
    <s v="INCUMPLIMIENTO"/>
  </r>
  <r>
    <x v="2"/>
    <s v="Compilación y Actualización de Conceptos Jurídicos de la CVP"/>
    <s v="Director Jurídico "/>
    <s v="Dirección Jurídica"/>
    <s v="Falta de unificación de criterios en torno a los diferentes temas consultados en las áreas misionales por cambios normativos."/>
    <s v="Dados los cambios normativos que se presentan con alguna regularidad se corre el riesgo de que algunos conceptos emitidos por esta Dirección pierdan vigencia generando una falta de unidad de criterios.                                                      _x000a_"/>
    <s v="Operacional"/>
    <s v="Vacios normativos que generen incertidumbre._x000a_Cambios normativos no identificados_x000a_Manejo inadecuado de la información publicada en la carpeta de conceptos de calidad_x000a_Falta de claridad en la solicitud por parte de la dependencia que realiza la consulta"/>
    <s v="No claridad en la aplicación de la norma_x000a_Incumplimiento de la norma_x000a_Diversidad de criterio_x000a_Respuesta que no satisface las necesidades de la dependencia solicitante"/>
    <s v="Menor"/>
    <s v="Posible"/>
    <s v="Medio"/>
    <s v="Se realizó evaluación a los controles asociados a los riesgos en terminos relacionados con documentación, soportes, responsables, frecuencia y efectividad, evidenciandose una efectividad del 100%"/>
    <s v="Bajo"/>
    <s v="Para dar un manejo adecuado a este riesgo se plantea Prevenirlo, mediante el desarrollo de una acción consistente en: Hacer seguimiento de la base de datos que contiene los conceptos ya emitidos por la Dirección Jurídica, en la cual se evidencia: Temática, fecha de emisión, vigencia y área solicitante entre otros, que nos permita tener una herramienta de fácil uso y evitar la duplicidad de conceptos. El responsable de ejecutar es el/la Abogada Contratista - Dirección Jurídica y se espera que esta acción finalice el 30/12/2019"/>
    <s v=" Base de datos diseñada y estructurada que contiene los conceptos emitidos a fin de crear unidad de criterio en los conceptos que se emitan. "/>
    <s v="Abogada Contratista - Dirección Jurídica"/>
    <d v="2019-01-30T00:00:00"/>
    <d v="2019-12-30T00:00:00"/>
    <m/>
    <m/>
    <s v="se evidencia en una matriz de conceptos donde se alimenta exporadicamente dependiedo la solicitud de conceptos por cada area de la cvp, y  se envidencia que  no esta normalizada."/>
    <s v="matriz de conceptos que fue evidencia por medio de correo electronico"/>
    <n v="0.33"/>
    <s v="esta evidencia sera ejecutada durante todo el año"/>
    <s v="INCUMPLIMIENTO"/>
  </r>
  <r>
    <x v="2"/>
    <s v="Seguimiento a Procesos Judiciales"/>
    <s v="Director Jurídico "/>
    <s v="Dirección Jurídica"/>
    <s v="Manipulación de información judicial o administrativa para el favorecimiento de terceros"/>
    <s v="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
    <s v="Corrupción"/>
    <s v="Inadecuado proceso de selección_x000a_Contratación del personal sin tener en cuenta los perfiles._x000a_Modificación de los perfiles definidos en los estudios previos atendiendo la especilidad de los procesos judiciales en cabeza de la CVP (DEMANDANTE O DEMANDADA), atendiendo intereses particulares._x000a_Premura en el proceso de contratacion, dados los tiempos definidos para el mismo."/>
    <s v="Personal que incumple los requerimientos y necesidades del proceso_x000a_Personal con poco compromiso con la entidad y sus objetivos._x000a_Dificultades para asumir sus tareas por no contar con perfil adecuado._x000a_Contratar personal que no se adapte facilmente a las dinámicas de la Entidad."/>
    <s v="Catastrofico"/>
    <s v="Excepcional"/>
    <s v="Moderada"/>
    <s v="Se realizó evaluación a los controles asociados a los riesgos en terminos relacionados con documentación, soportes, responsables, frecuencia y efectividad, evidenciandose una efectividad del 85%"/>
    <s v="Moderada"/>
    <s v="Para dar un manejo adecuado a este riesgo se plantea Prevenirlo, mediante el desarrollo de una acción consistente en: Seguimiento realizado a través matriz en la cual se pueda evidenciar los Procesos Judiciales que se encuentren activos, por apoderado , y que reflejen la gestión que han tenido dichos procesos. La información contenida hace referencia a: Nombre del Abogado, N° de Proceso a Cargo, Juzgado donde se encuentra radicado, estado del Proceso, entre otros. Esta herramienta facilita la consulta actualizada de los Procesos y evidenciar sus actuaciones procesales. Con la matriz se puede evidenciar los Procesos Judiciales que se encuentren activos, por apoderado , y que reflejen la gestión que han tenido dichos procesos.  El responsable de ejecutar es el/la Técnico Contratista Dirección Jurídica y se espera que esta acción finalice el 30/12/2019"/>
    <s v="Con la matriz se puede evidenciar los Procesos Judiciales que se encuentren activos, por apoderado , y que reflejen la gestión que han tenido dichos procesos."/>
    <s v="Técnico Contratista Dirección Jurídica"/>
    <d v="2019-01-30T00:00:00"/>
    <d v="2019-12-30T00:00:00"/>
    <m/>
    <m/>
    <s v="se evidencia en una matriz de conceptos donde se alimenta exporadicamente dependiedo la solicitud de conceptos por cada area de la cvp, y  se envidencia que  no esta normalizada."/>
    <s v="matriz de conceptos que fue evidencia por medio de correo electronico"/>
    <n v="0.33"/>
    <s v="esta evidencia sera ejecutada durante todo el año"/>
    <s v="INCUMPLIMIENTO"/>
  </r>
  <r>
    <x v="2"/>
    <s v="Seguimiento a Procesos Judiciales"/>
    <s v="Director Jurídico "/>
    <s v="Dirección Jurídica"/>
    <s v="Contratación de profesionales y/o asistenciales que no cumplan con el perfil requerido para el cargo y por lo que se podría presentar errores en la ejecución de sus actividades."/>
    <s v="El cumplimiento del perfil requerido para cada cargo facilita que cada uno de los funcionarios desempeñen a cabalidad las actividades para las que fueron contratados. En caso contrario se podrían presentar errores que generen reprocesos o demoras en el desarrollo adecuado de las actividades y por ende el cumplimiento del objetivo del proceso."/>
    <s v="Operacional "/>
    <s v="Inadecuado proceso de selección._x000a__x000a_No tener en cuenta el perfil del cargo requerido u omitir características de mayor relevancia._x000a__x000a_Falta de oferta del perfil que se está requiriendo para el cargo._x000a__x000a_Premura en el proceso de contratacion, dados los tiempos definidos para el mismo._x000a__x000a__x000a_"/>
    <s v="Personal que incumple los requerimientos y necesidades del proceso._x000a__x000a_Dificultades para asumir sus tareas por no contar con perfil adecuado._x000a__x000a_Personal que requiere de mayor acompañamiento y tiempo de aprendizaje, podría retrasar el proceso. _x000a__x000a_Contratar personal que no se adapte fácilmente a las dinámicas de la Entidad._x000a__x000a__x000a__x000a__x000a_"/>
    <s v="Menor "/>
    <s v="Posible"/>
    <s v="Bajo"/>
    <s v="Se realizó evaluación a los controles asociados a los riesgos en terminos relacionados con documentación, soportes, responsables, frecuencia y efectividad, evidenciandose una efectividad del 100%"/>
    <s v="Bajo "/>
    <s v="Para dar un manejo adecuado a este riesgo se plantea Prevenirlo, mediante el desarrollo de una acción consistente en: _x000a__x000a_Con la matriz de seguimiento de procesos judiciales, identificar si existe algún tipo de falencia en el perfil de cada uno de los abogados._x000a_De detectarse la falencia se realizarán retroalimentaciones y/o acompañamientos según sea el caso. _x000a_ El responsable de ejecutar es el/la Abogada Contratista - Dirección Jurídica y se espera que esta acción finalice el 30/12/2019_x000a_"/>
    <s v="Minimización de reprocesos o demoras en la ejecución de las actividades del proceso. "/>
    <s v="Abogada Contratista - Dirección Jurídica"/>
    <d v="2019-01-30T00:00:00"/>
    <d v="2019-12-30T00:00:00"/>
    <m/>
    <m/>
    <s v="se evidencia matriz de procesos judiciales  en donde se procede con información semanal. En donde se verifica el proceso,que tiene a cargo cada  abogado y la ultima actuacción."/>
    <s v="correo electronico que se envia semanal a la funcionaria Julie"/>
    <n v="0.33"/>
    <s v="esta evidencia sera ejecutada durante todo el año"/>
    <s v="INCUMPLIMIENTO"/>
  </r>
  <r>
    <x v="3"/>
    <s v="Reubicación Definitiva"/>
    <s v="Director de Reasentamientos Humanos"/>
    <s v="Dirección de Reasentamientos Humanos"/>
    <s v="Retraso en el proceso de reubicación definitiva"/>
    <s v="El proceso de reubicación definitiva depende del cumplimiento de diferentes etapas en el proceso que son sensibles al cumplimiento "/>
    <s v="Operacional"/>
    <s v=" Escasez de la oferta inmobiliaria VIP nueva y vivienda usada. Retrasos en el cumplimiento de las fechas de entrega de proyectos propios de la Caja de la Vivienda Popular. - No corresponsabilidad de las familias. Demora de los ciudadanos en el proceso de selección de vivienda o desistimiento. "/>
    <s v="Incumplimiento de las metas fijadas en el Plan de Desarrollo Distrital. - Encarecimiento del proceso de reasentamiento al tener màs tiempo a las familias en relocalizaciòn transitoria"/>
    <s v="Moderado"/>
    <s v="Posible"/>
    <s v="Bajo"/>
    <s v="Se realizó evaluación a los controles asociados a los riesgos en terminos relacionados con documentación, soportes, responsables, frecuencia y efectividad, evidenciandose una efectividad del 100%"/>
    <s v="Bajo"/>
    <s v="Incluir en el procedimiento de selección de vivienda los recorridos inmobiliarios mostrando la oferta y reportando el número de familias con selección de viviendas."/>
    <s v="Correo informativo con el resultado de cada recorrido inmobiliario."/>
    <s v="Director Técnico de Reasentamientos"/>
    <d v="2019-02-01T00:00:00"/>
    <d v="2019-12-31T00:00:00"/>
    <s v="No. De correos con informe de recorrido inmobiliario / No. De recorridos inmobiliarios realizados"/>
    <m/>
    <s v="Se realiza reporte mensual de los recorridos inmobiliarios con el número de familas que realizaron selección de vivienda._x000a_Correos:_x000a_Enero: recorrido realizado el día 03-01-2019  sin selección de vivienda._x000a_Febrero: recorridos realizados lo días 07-02-2019  sin selección de vivienda, 14-02-2019  sin selección de vivienda, 21-02-2019  1 hogar realizó selección de vivienda, 28-02-2019  sin selección de vivienda._x000a_Marzo:  recorridos realizados lo días 07-03-2019  1 hogar realizó selección de vivienda, 14-03-2019   2 hogares realizaron selección de vivienda, 21-03-2019  1 hogar realizó selección de vivienda, 28-03-2019  1 hogar realizó selección de vivienda._x000a_Abril: recorridos realizados lo días 04-04-2019   2 hogares realizaron selección de vivienda, 11-04-2019  sin selección de vivienda, 25-04-2019  sin selección de vivienda, 29-04-2019  sin selección de vivienda."/>
    <s v="Correos electronicos:_x000a_Enero: recorrido realizado el día 03-01-2019  sin selección de vivienda._x000a_Febrero: recorridos realizados lo días 07-02-2019  sin selección de vivienda, 14-02-2019  sin selección de vivienda, 21-02-2019  1 hogar realizó selección de vivienda, 28-02-2019  sin selección de vivienda._x000a_Marzo:  recorridos realizados lo días 07-03-2019  1 hogar realizó selección de vivienda, 14-03-2019   2 hogares realizaron selección de vivienda, 21-03-2019  1 hogar realizó selección de vivienda, 28-03-2019  1 hogar realizó selección de vivienda._x000a_Abril: recorridos realizados lo días 04-04-2019   2 hogares realizaron selección de vivienda, 11-04-2019  sin selección de vivienda, 25-04-2019  sin selección de vivienda, 29-04-2019  sin selección de vivienda."/>
    <n v="0.33"/>
    <s v="La actividad se seguira ejecutando durante la vigencia"/>
    <s v="INCUMPLIMIENTO"/>
  </r>
  <r>
    <x v="3"/>
    <s v="Reubicación Definitiva"/>
    <s v="Director de Reasentamientos Humanos"/>
    <s v="Dirección de Reasentamientos Humanos"/>
    <s v="Retrasos en los pagos de ayuda de Relocalización Transitoria"/>
    <s v="Dentro del proceso de reasentamientos las familias beneficiarias pueden acceder al programa de relocalización transitoria, el cual consiste en el pago de un arriendo temporal, mientras se realiza la selección de vivienda para la reubicación definitiva"/>
    <s v="Operacional"/>
    <s v="* Errores en la expedición del acto administrativo para asignación de ayuda de relocalización. _x000a__x000a_*  Inconsistencia de la información aportada por el beneficiario."/>
    <s v="* Incumplimiento en el pago de la ayuda temporal_x000a_ _x000a_* Reprocesos para aplicar correcciones_x000a__x000a_* Reproceso frente a la verificación de información de los beneficiarios"/>
    <s v="Moderado"/>
    <s v="Posible"/>
    <s v="Alto"/>
    <s v="Se realizó evaluación a los controles asociados a los riesgos en terminos relacionados con documentación, soportes, responsables, frecuencia y efectividad, evidenciandose una efectividad del 100%"/>
    <s v="Bajo"/>
    <s v="Generar recordación mediante correos institucionales para afianzar conocimiento del buen uso del procedimiento de relocalización transitoria."/>
    <s v="Un correo mensual enviado al personal de la Dirección de Reasentamientos, recordando el buen uso del procedimiento de relocalización transitoria"/>
    <s v="Director Técnico de Reasentamientos o quién este delegue"/>
    <d v="2019-02-01T00:00:00"/>
    <d v="2019-12-31T00:00:00"/>
    <s v="No. de Correos enviados / No de Correos a enviar durante la vigencia"/>
    <m/>
    <s v="Mensulamente el equipo de Relocalización Transitoría envía correo recordando el buen uso del procedimiento. _x000a_Correos: 31-01-2019,  19-02-2019, 28-03-2019, 24-04-2019"/>
    <s v="Mensulamente el equipo de Relocalización Transitoría envía correo recordando el buen uso del procedimiento. _x000a_Correos: 31-01-2019,  19-02-2019, 28-03-2019, 24-04-2019"/>
    <n v="0.33"/>
    <s v="La actividad se seguira ejecutando durante la vigencia"/>
    <s v="INCUMPLIMIENTO"/>
  </r>
  <r>
    <x v="3"/>
    <s v="Reubicación Definitiva / Adquisición de Predios"/>
    <s v="Director de Reasentamientos Humanos"/>
    <s v="Dirección de Reasentamientos Humanos"/>
    <s v="Doble asiganción del Valor Único de reconocimiento o Adquisición Pedial a un mismo beneficiario."/>
    <s v="Los beneficiarios tienen dos opciones dentro del proceso:_x000a_Asignación del VUR: Vía decreto 255 del 2013._x000a_Adquisición de Predios: Vía decreto 511 del 2010."/>
    <s v="Operacional"/>
    <s v="*Expedientes no actualizados por no enviar a tiempo las resoluciones _x000a__x000a_* Desconocimiento de la norma: Decreto 255 del 2013 y decreto 511 del 2010."/>
    <s v="* Asignación doble de los recursos_x000a_ _x000a_* Mala aplicación de los procedimientos"/>
    <s v="Moderado"/>
    <s v="Posible"/>
    <s v="Alto"/>
    <s v="Se realizó evaluación a los controles asociados a los riesgos en terminos relacionados con documentación, soportes, responsables, frecuencia y efectividad, evidenciandose una efectividad del 100%"/>
    <s v="Medio"/>
    <s v="Revisar durante los diez (10) primeros días hábiles del mes, la totalidad de los expedientes con pagos VUR y ADQUISICIÓN DE PREDIOS del mes inmediatamente anterior, con el fin de constatar que en la carpeta repose copia del Acto Administrativo y del RP, debidamente foliados._x000a_La fuente de información de los identificadores de los expedientes, será la base de RP con la que se consolida la información del FUSS._x000a_"/>
    <s v="Actas/Registro de reunión entre el Director Técnico de Reasentamientos o quien este delegue y el Coordinador de Gestión Documental, en la que se evidencie el número de expedientes revisados y quede constancia que al final de la revisión todos cuentan con el RP y el Acto Administrativo debidamente archivado y foliado."/>
    <s v="Director Técnico de Reasentamientos o quién este delegue"/>
    <d v="2019-02-01T00:00:00"/>
    <d v="2019-12-31T00:00:00"/>
    <s v="No. de Expedientes con RP y ACTO ADMINISTRATIVO / No.Total de Expedientes revisados"/>
    <m/>
    <s v=" En el mes de enero no se cuenta con resolución que tenga Acto administrativo y el RP._x000a_Febrero: Resolución 415 con su respectivo RP (2015-Q20-04037)._x000a_Marzo:  Resolución 1229 con su respectivo RP (2017-8-383786)._x000a_Abril: Resolución 1421 con su respectivo RP (215-Q24-01530)"/>
    <s v=" Resolución 415 , Resolución 1229, Resolución 1421 "/>
    <n v="0.33"/>
    <s v="La actividad se seguira ejecutando durante la vigencia"/>
    <s v="INCUMPLIMIENTO"/>
  </r>
  <r>
    <x v="3"/>
    <s v="Todos los de la Dirección"/>
    <s v="Director de Reasentamientos Humanos"/>
    <s v="Dirección de Reasentamientos Humanos"/>
    <s v="Cobro de dádivas y/o favores para adelantar cualquier etapa del proceso de reasentamientos por parte de personas internas o externas a la CVP."/>
    <s v="Durante el proceso de reasentamientos los servidores públicos pueden ser suceptibles de ofrecimientos indebidos por parte de los usuarios para un beneficio particular"/>
    <s v="Corrupción"/>
    <s v="Desconocimiento de los beneficiarios de la gratuidad de los procesos._x000a__x000a_ - Aprovechamiento de la necesidad de los ciudadanos para beneficio personal."/>
    <s v="Cobro por parte de los servidores públicos - Apropiacion indebida de recursos  para favorecer un interes particular"/>
    <s v="Mayor"/>
    <s v="Probable"/>
    <s v="Alta"/>
    <s v="Se realizó evaluación a los controles asociados a los riesgos en terminos relacionados con documentación, soportes, responsables, frecuencia y efectividad, evidenciandose una efectividad del 65%"/>
    <s v="Alta"/>
    <s v="Desarrollar dos (2) jornadas de sensibilización a los servidores públicos de la Dirección de Reasentamientos, frente a los actos de corrupción."/>
    <s v="Dos (2) jornadas de sensibilización a los servidores públicos sobre temas de corrupción (una por semestre)"/>
    <s v="Director Técnico de Reasentamientos o quién este delegue"/>
    <d v="2019-02-01T00:00:00"/>
    <d v="2019-12-31T00:00:00"/>
    <s v="No. Jornadas de sensibilización efectuadas / No. Jornadas de sensibilización propuestas"/>
    <m/>
    <s v="Sensibilización realizada por la Dirección de Gestión Corporativa  sobre el Régimen de deberes, derechos, obligaciones y prohibiciones de los servidores públicos, realizada el 19 de marzo de 2019, con cordis 2019IE4007"/>
    <s v="memorando con cordis 2019IE4007 con fecha el 19 marzo 2019"/>
    <n v="0.5"/>
    <s v="La actividad se seguira ejecutando durante la vigencia"/>
    <s v="INCUMPLIMIENTO"/>
  </r>
  <r>
    <x v="4"/>
    <s v="Estructuración de Poryectos Subsidio Distrital MV"/>
    <s v="Director de Mejoramiento de Vivienda"/>
    <s v="Dirección de Mejoramiento de Vivienda"/>
    <s v="La estructuración de proyectos que incluyan aspirantes que no cumplan los requisitos normativos para la presentación ante la Secretaría Distrital del Hábitat."/>
    <s v="Estructurar proyectos individuales de hogares que no cumplen con los requisitos normativos para ser presentados ante la SDHT para optar por un subsidio distrital de mejoramiento de vivienda en especie."/>
    <s v="Operacional"/>
    <s v="Deconocimiento de los procedimientos y lineamientos normativos para ejecutar los procesos de la direccion. - Carencia de sistemas de informacion adecuados, para la administracion y almacenamiento de datos de los procesos. - Carencia de acceso a sistemas de información externos actualizados."/>
    <s v="Devoluciones de proyectos estructurados por parte de la SDHT - Peticiones por parte de la ciudadanía - Reprocesos por parte de la CVP"/>
    <s v="Menor"/>
    <s v="Improbable"/>
    <s v="Bajo"/>
    <s v="Se realizó evaluación a los controles asociados a los riesgos en terminos relacionados con documentación, soportes, responsables, frecuencia y efectividad, evidenciandose una efectividad del 100%"/>
    <s v="Bajo"/>
    <s v="Dada la valoración final del riesgo es posible asumirlo"/>
    <m/>
    <s v="Director de Mejoramiento de Vivienda"/>
    <m/>
    <m/>
    <m/>
    <m/>
    <s v="N/A"/>
    <s v="N/A"/>
    <s v="N/A"/>
    <s v="N/A"/>
    <s v="N/A"/>
  </r>
  <r>
    <x v="4"/>
    <s v="Asistencia técnica para la obtención de licencias de construcción y/o actos de reconocimiento"/>
    <s v="Director de Mejoramiento de Vivienda"/>
    <s v="Dirección de Mejoramiento de Vivienda"/>
    <s v="Adelantar el proceso sobre predios no viables"/>
    <s v="Adelantar el proceso sobre predios que no cumplan los requisitos técnicos y normativos y sean presentados como proyectos ante las curadurías urbanas."/>
    <s v="Operacional"/>
    <s v="Desconocimiento de los procedimientos establecidos por la Dirección. - Carencia de acceso a sistemas de información externos actualizados."/>
    <s v="Desistimientos por parte de las curadurías urbanas por inconsistencias presentadas en el expediente radicado. - Demoras en los tramites de obtención de las licencias para los beneficiarios. - Reprocesos internos"/>
    <s v="Menor"/>
    <s v="Posible"/>
    <s v="Medio"/>
    <s v="Se realizó evaluación a los controles asociados a los riesgos en términos relacionados con documentación, soportes, responsables, frecuencia y efectividad, evidenciándose una efectividad del 100%"/>
    <s v="Bajo"/>
    <s v="Dada la valoración final del riesgo es posible asumirlo"/>
    <m/>
    <s v="Director de Mejoramiento de Vivienda"/>
    <m/>
    <m/>
    <m/>
    <m/>
    <s v="N/A"/>
    <s v="N/A"/>
    <s v="N/A"/>
    <s v="N/A"/>
    <s v="N/A"/>
  </r>
  <r>
    <x v="4"/>
    <s v="Estructuración de Proyectos Subsidio Distrital MV"/>
    <s v="Director de Mejoramiento de Vivienda"/>
    <s v="Dirección de Mejoramiento de Vivienda"/>
    <s v="Incluir predios y/o aspirantes que no cumplan requisitos"/>
    <s v="Incluir dentro de los proyectos estructurados a presentar ante la SDHT hogares que no cumplen con los requisitos normativos."/>
    <s v="Corrupción"/>
    <s v="Intereses de terceros, contratistas y/o funcionarios para incluir hogares que no cumplan los requisitos del proceso."/>
    <s v="Devoluciones de diagnósticos individuales por parte de la SDHT - Reclamos o denuncias por parte de la ciudadanía. - Investigaciones por entes de control."/>
    <s v="Mayor"/>
    <s v="Excepcional"/>
    <s v="Baja"/>
    <s v="Se realizó evaluación a los controles asociados a los riesgos en términos relacionados con documentación, soportes, responsables, frecuencia y efectividad, evidenciándose una efectividad del 85%"/>
    <s v="Baja"/>
    <s v="Para dar un manejo adecuado a este riesgo se plantea Mitigarlo, mediante el desarrollo de una acción consistente en: Establecer dentro de la presentación de la socialización del proyecto a los líderes sociales de cada una de las Intervenciones Integrales de Mejoramiento (IIM) priorizadas por la SDHTy en las jornadas de recolección de documentos de la comunidad un protocolo de recordación donde se recuerde y aclare que el proceso no tiene ningún costo para los aspirantes frente a la Entidad y sus representantes, y tampoco intermediarios. El responsable de ejecutar es el/la Coordinador de Proyecto y se espera que esta acción finalice el 31/12/2019"/>
    <s v="Dos (2) actas de reunión con el registro de la socialización de la información a los líderes sociales de cada uno de las Intervenciones Integrales de Mejoramiento (IIM), priorizadas por la Secretaria Distrital del Habitad (SDHT). Para lo cual se han priorizado para la vigencia 2019 por parte de la SDHT dos IIM, Jalisco y Cable en la localidad de Ciudad Bolívar._x000a__x000a_Diligenciamiento del formato 208-MV-Ft-99 Formato Registro Visita de Avanzada V2, donde se registra la entrega del protocolo a los beneficiarios aspirantes."/>
    <s v="Director de Mejoramiento de Vivienda"/>
    <d v="2019-01-01T00:00:00"/>
    <d v="2019-12-31T00:00:00"/>
    <m/>
    <m/>
    <s v="Se realizó reunión con líderes en el territorio IIM Jalisco  el día 26 de febrero de 2019 a la 2:20 pm en el salón comunal Bosque II sector._x000a__x000a_Se evidenció que se diligenció el ormato 208-MV-Ft-99 Formato Registro Visita de Avanzada V2 del proyecto Jalisco archivado en la carpeta fisica &quot;avanzada jalisco&quot; en gestión documental del convenio 575-2017_x000a__x000a__x000a_ Se realizó reunión con los líderes comunales para la socialización mejoramiento de vivienda de territorio IIM Cable el día 22 de abril de 2019 a las 9:00 am en el salon comunal Juan Pablo II"/>
    <s v="Actas de reunión de los territorios Jalisco y Cable._x000a_Ruta: \\10.216.160.201\vivienda\CONVENIO 575 DE 2017\EVIDENCIAS SOCIALES\EVIDENCIAS AVANCE TERRITORIOS\DOCUMENTOS_x000a__x000a_ 208-MV-Ft-99 Formato Registro Visita de Avanzada V2 del proyecto Jalisco archivado en la carpeta fisica &quot;avanzada jalisco&quot; en gestión documental del convenio 575-2017"/>
    <n v="0.75"/>
    <s v="Falta realizar la avanzada del territorio IIM el Cable"/>
    <s v="CUMPLIMIENTO PARCIAL"/>
  </r>
  <r>
    <x v="4"/>
    <s v="Asistencia técnica para la obtención de licencias de construcción y/o actos de reconocimiento"/>
    <s v="Director de Mejoramiento de Vivienda"/>
    <s v="Dirección de Mejoramiento de Vivienda"/>
    <s v="Cobro por adelantar el proceso de acompañamiento para la obtención de licencias de construcción y/o actos de reconocimiento."/>
    <s v="Que se realicen cobros por la inclusión, desarrollo y/u obtención de las licencias de construcción y/o actos de reconocimiento por parte de representantes de la de la CVP directamente o a través de intermediarios."/>
    <s v="Corrupción"/>
    <s v="Intereses de terceros, contratistas y/o funcionarios por percibir recursos escudados en el servicio gratuito que presta la entidad"/>
    <s v="Reclamos o denuncias por parte de la ciudadanía. - Investigaciones por entes de control."/>
    <s v="Mayor"/>
    <s v="Excepcional"/>
    <s v="Baja"/>
    <s v="Se realizó evaluación a los controles asociados a los riesgos en términos relacionados con documentación, soportes, responsables, frecuencia y efectividad, evidenciándose una efectividad del 85%"/>
    <s v="Baja"/>
    <s v="Para dar un manejo adecuado a este riesgo se plantea Mitigarlo, mediante el desarrollo de una acción consistente en: Establecer en la documentación que se entrega a los beneficiarios la claridad sobre el no cobro del acompañamiento, a funcionarios, contratistas o intermediarios. El responsable de ejecutar es el/la Coordinador Equipos y se espera que esta acción finalice el 31/12/2019"/>
    <s v="Envío de 68 oficios de información de vinculación a los beneficiarios del proceso de mejoramiento de Vivienda que incluya información recordatoria sobre el &quot;no cobro&quot; del proceso, ni la entrega de dineros a funcionarios, contratistas o  intermediarios."/>
    <s v="Director de Mejoramiento de Vivienda"/>
    <d v="2019-01-01T00:00:00"/>
    <d v="2019-12-31T00:00:00"/>
    <m/>
    <m/>
    <s v="Se evidenció que se han enviado 25 oficios de vinculación a los beneficiarios del proceso de mejormiento de Vivienda que incluyen información recordatoria sobre el &quot;no cobro&quot; del proceso, ni la entrega de dineros a funcionarios, contratistas o  intermediarios."/>
    <s v="25 oficios de vinculación a los beneficiarios del proceso de mejormiento de Vivienda los cuales se encuentran en los expedientes de cada beneficiario."/>
    <n v="0.36764705882352944"/>
    <s v="Esta actividad se debe seguir ejecutando durante la vigencia 2019. Falta por entregar 43 oficios."/>
    <s v="INCUMPLIMIENTO"/>
  </r>
  <r>
    <x v="5"/>
    <s v="208-MB-Pr- 02 Estudios de Previabilidad._x000a__x000a_208-MB-Pr-05 SUPERVISIÓN DE CONTRATOS_x000a__x000a_208-MB-Pr-06 PLANIFICACIÓN Y VALIDACIÓN DEL DISEÑO E INGENIERIA"/>
    <s v="Director de Mejoramiento de Barrios"/>
    <s v="Dirección de Mejoramiento de Barrios"/>
    <s v="Baja ejecución de los recursos del Proyecto de Inversión 208 Mejoramiento de Barrios"/>
    <s v="Baja ejecución de los recursos en el tipo de gasto Infraestructura, en el compromiso y giros presupuestales por cada vigencia."/>
    <s v="Financiero"/>
    <s v="Extensión del tiempo requerido en la planeación de las intervenciones a ejecutar en cada vigencia con la Secretaría Distrital del Hábitat. - Extensión del tiempo requerido en la proyección de los procesos contractuales para la ejecución oportuna del presupuesto. - Extensión del tiempo programado en la ejecución de los productos y servicios suministrados externamente, debido a  factores externos._x000a__x000a_ - Incumplimiento en las entregas estipuladas de los avances y/o productos para la aprobación de pagos a los contratistas afectando el porcentaje de giros por cada vigencia."/>
    <s v="Traslados  de los recursos de infraestructura de la vigencia a la creación de reservas presupuestales y pasivos exigibles. -  Baja eficacia en el compromiso de los recursos disponibles por el tipo de gasto 01-Infraestructura en cada vigencia. - Baja eficacia en el giro de los recuros comprometidos por el tipo de gasto 01-Infraestructura en cada vigencia._x000a_ - Castigo del  presupuesto asignado por cada vigencia en el Proyecto de Inversión 208."/>
    <s v="Moderado"/>
    <s v="Improbable"/>
    <s v="Medio"/>
    <s v="Se realizó evaluación a los controles asociados a los riesgos en terminos relacionados con documentación, soportes, responsables, frecuencia y efectividad, evidenciandose una efectividad del 55%"/>
    <s v="Medio"/>
    <s v="Para dar un manejo adecuado a este riesgo se plantea Mitigarlo, mediante el desarrollo de una acción consistente en:_x000a_1. Realizar la priorización con la Secretaría Distrital del Hábitat en los primeros dos meses de cada vigencia de acuerdo con el cronograma proyectado. _x000a_2. Proyectar los estudios previos a la contratación en el primer cuatrimestre de la vigencia para publicar la contratación de los recursos de infraestructura._x000a_"/>
    <s v="Dos (2) Comunicados con SDHT de priorización para la vigencia 2019_x000a_Estudios de Previabilidad (Según la demanda)._x000a__x000a_"/>
    <s v="Director (a) Técnico (a) de Mejoramiento de Barrios"/>
    <d v="2019-01-01T00:00:00"/>
    <d v="2019-05-31T00:00:00"/>
    <s v="Dos (2) Comunicados con SDHT de priorización para la vigencia 2019._x000a_Estudios de Previabilidad (Según la demanda)."/>
    <m/>
    <s v="Se evidenció que se cuenta con un (1)  comunicado con SDHT con CORDIS 2019ER2643 con asunto respuesta al radicado No. 1-2019-03434 y número 2019EE1415,  que contiene la relación de los Territorios  Con Oportunidades - TCO, estratégicos para esta vigencia en la priorización de recursos para  contribuir al plan de acción del sector. Se identifican 11 de los 13 territorios identificados, en los cuales el equipo de la Dirección de Mejoramiento de Barrios se encuentra adelantando los estudios de previabilidad para definir la conveniencia de ejecutar intervenciones en salones comunales._x000a__x000a_sSe evidenció que se ha avanzado en la visita de reconosimiento in situ de dos salones comunales_x000a_04-3-19 Informe reconocimiento In situ Sierra Morena_x000a_03-27-19 informe reconocimiento In situ salón comunal Caracolí"/>
    <s v="comunicado con SDHT con CORDIS 2019ER2643 con asunto respuesta al radicado No. 1-2019-03434 y número 2019EE1415._x000a__x000a_04-3-19 Informe reconocimiento In situ Sierra Morena_x000a_03-27-19 informe reconocimiento In situ salón comunal Caracolí_x000a__x000a_los cuales se encuentra en las carpetas de estudios de preavilidad en custodia del archivo de gestión de  la Diercción de Mejoramiento de Barrios"/>
    <n v="0.37"/>
    <s v="Falta un comunicado con SDHT y los estudias de preavilidad  con los conceptos previables y no previables"/>
    <s v="INCUMPLIMIENTO"/>
  </r>
  <r>
    <x v="5"/>
    <s v="Supervisión de Contratos"/>
    <s v="Director de Mejoramiento de Barrios"/>
    <s v="Dirección de Mejoramiento de Barrios"/>
    <s v="Incumplimientos en los tiempos y calidad de los productos y servicios suministrados externamente "/>
    <s v="Incumplimientos por parte de los contratistas de consultoría, obra e interventoría  en la ejecución de los objetos contracutales, en los requisitos de  servicios y productos contratados que afectan directamente el cumplimiento de las metas del Proyecto de Inversión 208 Mejoramiento de Barrios._x000a__x000a_Además se presentan factores externos que requieren de mayores tiempos de ejecución en los productos y servicios programados."/>
    <s v="Operacional"/>
    <s v="Retrasos por causas  imputables  al contratista en la ejecución del plazo contractual  para la entrega de productos o entregas misionales. - Factores externos que limitan la ejecución del plazo contractual  para la entrega de productos o entregas misionales. - Incumplimiento de las obligaciones contractuales en calidad del producto y especificaciones técnicas, SST-MA y sociales.  _x000a_"/>
    <s v="Mayores tiempos requeridos en las entregas misionales  y valores adicionales en la ejecución de los productos y servicios programados a la comunidad._x000a__x000a_ - Productos No Conformes y Obras inconclusas._x000a_ - El no cumplimiento de las metas cuantificadas por cada vigencia."/>
    <s v="Mayor"/>
    <s v="Posible"/>
    <s v="Extremo"/>
    <s v="Se realizó evaluación a los controles asociados a los riesgos en terminos relacionados con documentación, soportes, responsables, frecuencia y efectividad, evidenciandose una efectividad del 100%"/>
    <s v="Medio"/>
    <s v="Para dar un manejo adecuado a este riesgo se plantea Prevenirlo, mediante el desarrollo de una acción consistente en:Implementación de planes de contingencia por parte de los contratistas de consultoría, obra e interventoría debidamente controlados por la Supervisión de la Dirección de Mejoramiento de Barrios_x000a_ El responsable de ejecutar es el/la Director (a) Técnico (a) de Mejoramiento de Barrios y se espera que esta acción finalice el 31/12/2019"/>
    <s v="Planes de contingencia proyectados por los contratistas de consultoría y obra, aprobados  y controlados por los contratistas de interventoría y debidamente inspeccionados en la ejecución por la Supervisión. (según la demanda)._x000a_Cronogramas de ejecución ajustados por los contratistas de consultoría, obra e interventoría y debidamente aprobados por la Supervisión de la Dirección de Mejoramiento de Barrios. (según la demanda)."/>
    <s v="Director (a) Técnico (a) de Mejoramiento de Barrios"/>
    <d v="2019-01-01T00:00:00"/>
    <d v="2019-12-30T00:00:00"/>
    <s v="No. De planes de contigencia implementados (según la demanda)_x000a__x000a_No. De Cronogramas ajustados e implemetados (según la demanda)"/>
    <m/>
    <s v="Se evidenció que con respecto al contrato 627-2017 se han adelantando reuniones con participación activa del director de mejoramiento de Vievienda en el analisis del estado de las obras en San Cristóbal para generar plan de contigencia,e el cual no se ha elaborado._x000a__x000a__x000a__x000a_Se evidenció con respecto al contrato 582 de 2018, según la prorroga suscrita se ajusto el cronograma de ejecución , el cual fue aprobado por la interventoria en el comite de obra N18 del 05 de abril de 2019."/>
    <s v="Actas de reunión del contrato 627-2017, el cual se encuentran en el expediente contratual._x000a__x000a_Cronograma ajustado del contrato 582 de 2018, el cual se encuentra en el expediente contratual ."/>
    <n v="0.2"/>
    <s v="Falta realizar el plan de contingencia del contrato 627, y formular los que se requieran en la vigencia."/>
    <s v="INCUMPLIMIENTO"/>
  </r>
  <r>
    <x v="5"/>
    <s v="Supervisión de Contratos"/>
    <s v="Director de Mejoramiento de Barrios"/>
    <s v="Dirección de Mejoramiento de Barrios"/>
    <s v="Favorecimiento a terceros"/>
    <s v="Favorecimiento a contratistas de obra, interventoría y/o terceros por parte de los supervisores de la Caja de la Vivienda Popular mediante la sustentación indebida de  modificaciones contractuales solicitadas."/>
    <s v="Corrupción"/>
    <s v="Aprovechamiento de terceros para obtener beneficios económicos y/o contractuales. - Manipulación de la ejecución de los  proyectos de infraestructura suministrados externamente - Emisión de falsos conceptos técnicos para favorecer indebidamente intereses de terceros."/>
    <s v="Sanciones disciplinarias, fiscales y/o penales. - Desvío de recursos del Distrito para aprovechamiento de intereses propios o de terceros involucrados en el favorecimiento. _x000a_ - Sobrecostos generados en las obras por modificaciones contractuales  sustentadas de manera indebida."/>
    <s v="Catastrofico"/>
    <s v="Posible"/>
    <s v="Extrema"/>
    <s v="Se realizó evaluación a los controles asociados a los riesgos en terminos relacionados con documentación, soportes, responsables, frecuencia y efectividad, evidenciandose una efectividad del 85%"/>
    <s v="Moderada"/>
    <s v="Para dar un manejo adecuado a este riesgo se plantea Mitigarlo, mediante la mejora continua del  &quot; Seguimiento y control a la ejecución de productos y servicios suministrados externamente&quot;. específicamente para la verificación de cada una de las etapas del proceso técnico y contractual con su respectiva evidencia; adicionalmente, se identificaran los resultados obtenidos en los controles asociados y en las acciones de  mejora desarrolladas en la supervisión de contratos. El responsable de ejecutar es el/la Director (a) Técnico (a) de Mejoramiento de Barrios y se espera que esta acción finalice el 31/07/2019"/>
    <s v=" Procedimiento &quot;Supervisión de Contratos - Seguimiento y control a la ejecución de productos y servicios suministrados externamente -&quot;, implemetando, controlado y mejorado.  "/>
    <s v="Director (a) Técnico (a) de Mejoramiento de Barrios"/>
    <d v="2019-01-01T00:00:00"/>
    <d v="2019-07-31T00:00:00"/>
    <s v="No. De actualizaciones realizadas en la mejora continua del procedimiento &quot;Supervisión de Contratos - Seguimiento y control a la ejecución de productos y servicios suministrados externamente -&quot;,"/>
    <m/>
    <s v="No se ha realizado la actualización del procedimiento."/>
    <s v="No se ha realizado la actualización del procedimiento."/>
    <n v="0"/>
    <s v="No se ha realizado la actualización del procedimiento."/>
    <s v="INCUMPLIMIENTO"/>
  </r>
  <r>
    <x v="5"/>
    <s v="208-MB-Pr-05 Supervisión de Contratos_x000a__x000a__x000a_208-MB-Pr-06 PLANIFICACIÓN Y VALIDACIÓN DEL DISEÑO E INGENIERIA"/>
    <s v="Director de Mejoramiento de Barrios"/>
    <s v="Dirección de Mejoramiento de Barrios"/>
    <s v="Tráfico de Influencias"/>
    <s v="Tráfico de Influencias en la afectación de los tiempos, presupuestos y en la calidad de los productos contratados favoreciendo a un tercero._x000a_"/>
    <s v="Corrupción"/>
    <s v="Influencia personal y conexiones con personas que ejercen autoridad en las decisiones. _x000a__x000a_ - Direccionamiento de las  decisiones en las modificaciones contractuales._x000a__x000a_ - Gestión de intereses privados  terceros/contratistas/proveedores."/>
    <s v="Afectación de las metas cuantificadas por cada vigencia. _x000a__x000a_* Disminución en la percepción_x000a_y la confianza por parte de la ciudadanía hacia la_x000a_entidad._x000a__x000a_* Mala calidad de las obras._x000a__x000a_* Afectación de la libre_x000a_competencia y la pluralidad de oferentes._x000a__x000a_* Sobrecostos generados en las obras por la ampliación de tiempos y presupuesto en los proyectos. _x000a__x000a_* Incumplimiento de las normas contractuales vigentes._x000a_Sobrecostos generados en las obras por la ampliación de tiempos y presupuesto en los proyectos. _x000a_Disminución en la percepción_x000a_y la confianza por parte de la ciudadanía hacia la_x000a_entidad."/>
    <s v="Catastrofico"/>
    <s v="Posible"/>
    <s v="Extrema"/>
    <s v="Se realizó evaluación a los controles asociados a los riesgos en terminos relacionados con documentación, soportes, responsables, frecuencia y efectividad, evidenciandose una efectividad del 85%"/>
    <s v="Moderada"/>
    <s v="Para dar un manejo adecuado a este riesgo se plantea Prevenirlo, mediante el desarrollo de una acción consistente en:Realizar la verificación de la validez de las justificaciones, necesidades y requerimientos de modificaciones contractuales por un equipo interdisciplinario El responsable de ejecutar es el/la Director Técnico de Mejoramiento de Barrios y se espera que esta acción finalice el 31/12/2019  (según la demanda)"/>
    <s v="Actas y registros de verificación justificaciones, necesidades y requerimientos de modificaciones contractuales realizada por un equipo interdisciplinario para las modificaciones contractuales de la vigencia. "/>
    <s v="Director (a) Técnico (a) de Mejoramiento de Barrios"/>
    <d v="2019-01-01T00:00:00"/>
    <d v="2019-12-30T00:00:00"/>
    <s v="No. Actas y registros de verificación justificaciones, necesidades y requerimientos de modificaciones contractuales (según la demanda)"/>
    <m/>
    <s v="Se evidencia acta de reunión del 12/03/2019 en la cual se justifican los contratos 617, 582,584,583 2018"/>
    <s v="Acta registro de reunion prorrogas 617, 582,584,583 2018"/>
    <n v="0.33"/>
    <s v="Se han realizado las justificaciones requeridas, se debe segur realizando la actividad durante la vigencia"/>
    <s v="INCUMPLIMIENTO"/>
  </r>
  <r>
    <x v="6"/>
    <s v="208-TIT-Pr-05; 208-TIT-Pr-06; 208-TIT-Pr-07;208-TIT-Pr-08"/>
    <s v="Director de Urbanizaciones y Titulación"/>
    <s v="Dirección de Urbanizaciones y Titulación"/>
    <s v="Demora en el tiempo de trámite por reproceso de documentos"/>
    <s v="Emisión  tardía de las resoluciones para titular"/>
    <s v="Operacional"/>
    <s v="Errores en la revisiòn y/o registro en los avaluos, planos del lote, certificados catastrales y demàs documentos que sirven de insumo en el proceso de titulaciòn"/>
    <s v="Incumplimientos de las metas presupuestadas - Demoras en la titulaciòn por reprocesos - Necesidad de revocatoria de actos administrativos que pueden llegar a generar costos adicionales - Perdida de credibilidad "/>
    <s v="Menor"/>
    <s v="Improbable"/>
    <s v="Bajo"/>
    <s v="Se realizó evaluación a los controles asociados a los riesgos en terminos relacionados con documentación, soportes, responsables, frecuencia y efectividad, evidenciandose una efectividad del 85%"/>
    <s v="Bajo"/>
    <s v="Para dar un manejo adecuado a este riesgo se plantea Prevenirlo, mediante el desarrollo de una acción consistente en:Incluir en el Procedimiento de Cesión a Titulo Gratuito una revisión final de los datos de las Resoluciones, previo a su numeración . El responsable de ejecutar es el/la DIRECTOR DE URBANIZACIONES Y TITULACION y se espera que esta acción finalice el 31/12/2019"/>
    <m/>
    <s v="DIRECTOR DE URBANIZACIONES Y TITULACION"/>
    <d v="2019-01-01T00:00:00"/>
    <d v="2019-12-31T00:00:00"/>
    <m/>
    <m/>
    <s v="No se ha realizado actulización del procedimiento 208-TIT-Pr-05 TITULACIÓN POR MECANISMO DE CESIÓN A TÍTULO GRATUITO  V3 eltiene como ultima fecha de actulización el 16 de enero de 2018"/>
    <s v="208-TIT-Pr-05 TITULACIÓN POR MECANISMO DE CESIÓN A TÍTULO GRATUITO  V3"/>
    <n v="0"/>
    <s v="No se ha realizado la actualización del procedimiento."/>
    <s v="INCUMPLIMIENTO"/>
  </r>
  <r>
    <x v="6"/>
    <s v="208-TIT-Pr-02 "/>
    <s v="Director de Urbanizaciones y Titulación"/>
    <s v="Dirección de Urbanizaciones y Titulación"/>
    <s v="Favorecimiento a un contratista de obra, interventor y/o terceros, por parte del supervisor de la CVP,  frente a las modificaciones contractuales sin aval del comité Fiduciario y  pagos (anticipos)  sin soportes legales ni aprobaciones"/>
    <s v="Manejo inadecuado de los recursos programados para efectuarse por la Fiducia"/>
    <s v="Corrupción"/>
    <s v="Inadecuado seguimiento al cumplimiento de los contratos y de los pagos a la   Interventoría a través de la Fiduciaria Fidubogotá."/>
    <s v="No se puede cumplir con la meta de entrega de proyectos de vivienda - Retrasos en las entregas de las viviendas"/>
    <s v="Catastrofico"/>
    <s v="Excepcional"/>
    <s v="Moderada"/>
    <s v="Se realizó evaluación a los controles asociados a los riesgos en terminos relacionados con documentación, soportes, responsables, frecuencia y efectividad, evidenciandose una efectividad del 100%"/>
    <s v="Baja"/>
    <s v="Para dar un manejo adecuado a este riesgo se plantea Prevenirlo, mediante el desarrollo de una acción consistente en: efectuar una revisión  a  las acciones aprobadas sobre  las modificaciones contractuales por parte del Comité Directivo, Operativo y Financiero del fideicomiso y su mecanismo de soporte  El responsable de ejecutar es el/la DIRECTOR DE URBANIZACIONES Y TITULACION y se espera que esta acción finalice el 31/12/2019"/>
    <m/>
    <s v="DIRECTOR DE URBANIZACIONES Y TITULACION"/>
    <d v="2019-01-01T00:00:00"/>
    <d v="2019-12-31T00:00:00"/>
    <m/>
    <m/>
    <s v="Se evidenció que se cuenta con seguimiento a las decisiones tomadas en los Comités Técnicos y Directivo:  Acta 141: suspensión contrato de obra proyecto La Casona; Acta 142: otrosí adición al alcance del objeto con Odicco Ltda.; Acta 47: aprobar ampliación de la suspensión del contrato de obra proyecto Arborizadora Manzanas 54 y 55; Acta 48: aprobar suspensión contrato de obra e interventoria La Casona; Acta 49: Alcance adición contrato con Odicco Ltda.; Acta 50: Reinicio contrato de obra y prórroga plazo de ejecución proyecto Arborizadora Manzana 54 y 55; Acta 51: aprobar ampliación suspensión termino de ejecución contrato de obra proyecto La Casona y Acta 52: Reclamación económica contrato de interventoria No. 44 proyecto Portales de Arborizadora"/>
    <s v="Acta 141: suspensión contrato de obra proyecto La Casona; Acta 142: otrosí adición al alcance del objeto con Odicco Ltda.; Acta 47: aprobar ampliación de la suspensión del contrato de obra proyecto Arborizadora Manzanas 54 y 55; Acta 48: aprobar suspensión contrato de obra e interventoria La Casona; Acta 49: Alcance adición contrato con Odicco Ltda.; Acta 50: Reinicio contrato de obra y prórroga plazo de ejecución proyecto Arborizadora Manzana 54 y 55; Acta 51: aprobar ampliación suspensión termino de ejecución contrato de obra proyecto La Casona y Acta 52: Reclamación económica contrato de interventoria No. 44 proyecto Portales de Arborizadora "/>
    <n v="0.33"/>
    <s v="Esta actividad se debe realizar durante la vigencia"/>
    <s v="INCUMPLIMIENTO"/>
  </r>
  <r>
    <x v="6"/>
    <s v="208-TIT-Pr-05; 208-TIT-Pr-06; 208-TIT-Pr-07;208-TIT-Pr-08"/>
    <s v="Director de Urbanizaciones y Titulación"/>
    <s v="Dirección de Urbanizaciones y Titulación"/>
    <s v=" Cobro de Dadivas y/o favores para adelantar cualquier etapa y/o actividad del proceso de titulación"/>
    <s v="Falta de credibilidad en los procesos de titulación por doble titulación de los predios"/>
    <s v="Corrupción"/>
    <s v="Manejo político detrás del proceso de titulaciones paralelo de la CVP con la comunidad - Legitimidad del evento generado por la costumbre de su uso por parte de la comunidad"/>
    <s v="No se puede cumplir con la meta de titulación de predios - Facilidad para que la comunidad se afecte por engaños por parte de funcionarios y/o contratistas de la entidad.  - Perdida de información histórica de los procesos adelantados por la CVP - Perdida de información histórica de los procesos adelantados por la CVP"/>
    <s v="Catastrofico"/>
    <s v="Excepcional"/>
    <s v="Moderada"/>
    <s v="Se realizó evaluación a los controles asociados a los riesgos en terminos relacionados con documentación, soportes, responsables, frecuencia y efectividad, evidenciandose una efectividad del 100%"/>
    <s v="Baja"/>
    <s v="Para dar un manejo adecuado a este riesgo se plantea Prevenirlo, mediante el desarrollo de una acción consistente en revisión del  Procedimiento de Cesión a Titulo Gratuito y Transferencia de dominio por venta   una revisión final de los datos de las Resoluciones, previo a su numeración . El responsable de ejecutar es el/la DIRECTOR DE URBANIZACIONES Y TITULACION y se espera que esta acción finalice el 31/12/2019"/>
    <m/>
    <s v="DIRECTOR DE URBANIZACIONES Y TITULACION"/>
    <d v="2019-01-01T00:00:00"/>
    <d v="2019-12-31T00:00:00"/>
    <m/>
    <m/>
    <s v="No se ha realizado actulización del procedimiento 208-TIT-Pr-14 PROCEDIMIENTO TRANSFERENCIA DE DOMINIO V1  el tiene como ultima fecha de actulización el 29 de mayo de 2018"/>
    <s v="208-TIT-Pr-05 TITULACIÓN POR MECANISMO DE CESIÓN A TÍTULO GRATUITO  V3"/>
    <n v="0"/>
    <s v="No se ha realizado la actualización del procedimiento."/>
    <s v="INCUMPLIMIENTO"/>
  </r>
  <r>
    <x v="6"/>
    <s v="208-TIT-Pr-05; 208-TIT-Pr-06; 208-TIT-Pr-07;208-TIT-Pr-08"/>
    <s v="Director de Urbanizaciones y Titulación"/>
    <s v="Dirección de Urbanizaciones y Titulación"/>
    <s v="Manipulación de la información manifestada en: I) tráfico indebido;  o II)  guardar información valiosa para el desarrollo del proceso con el fin de favorecer a una de las partes, a cambio de una contraprestación."/>
    <s v="Fuga de información por falta de seguridad y control en la información digital y física"/>
    <s v="Corrupción"/>
    <s v="Mal ejercicio de la profesiòn buscando un beneficio personal anteponièndolo a las metas institucionales - Aprovechamiento de terceros para obtener beneficios econòmicos y/o polìtcos"/>
    <s v="Sanciones o procesos disciplinarios para la DUT - Sanciones o procesos disciplinarios para la Entidad y/o Servidores Públicos. - Pérdida de credibilidad y confianza de la  imagen de la Caja de Vivienda Popular por parte de la comunidad."/>
    <s v="Catastrofico"/>
    <s v="Excepcional"/>
    <s v="Moderada"/>
    <s v="Se realizó evaluación a los controles asociados a los riesgos en terminos relacionados con documentación, soportes, responsables, frecuencia y efectividad, evidenciandose una efectividad del 90%"/>
    <s v="Moderada"/>
    <s v="Para dar un manejo adecuado a este riesgo se plantea Prevenirlo, mediante el desarrollo de una acción consistente en revisión permanente al  Plan de Mejoramiento de la Contraloría  . El responsable de ejecutar es el/la DIRECTOR DE URBANIZACIONES Y TITULACION y se espera que esta acción finalice el 31/12/2019"/>
    <m/>
    <s v="DIRECTOR DE URBANIZACIONES Y TITULACION"/>
    <d v="2019-01-01T00:00:00"/>
    <d v="2019-12-31T00:00:00"/>
    <m/>
    <m/>
    <s v="Se evidenció que se realizó seguimiento al plan de mejoramiento de la contraloría en el Registro de Reunión efectuado con la Oficina de Control Interno el día 1 de marzo de 2019_x000a__x000a_Así mismo se evidenció los soportes de las acciones de mejoramiento del hallazgo No. 3.2.1.1, están en la ruta: \\10.216.160.201\Plan de mejoramiento en la entidad\6. Código_Auditoria_57"/>
    <s v="Registro de Reunión efectuado con la Oficina de Control Interno el día 1 de marzo de 2019 _x000a__x000a_ruta: \\10.216.160.201\Plan de mejoramiento en la entidad\6. Código_Auditoria_57"/>
    <n v="0.33"/>
    <s v="Esta actividad se debe ejecutar durante la vigencia"/>
    <s v="INCUMPLIMIENTO"/>
  </r>
  <r>
    <x v="7"/>
    <s v="Servicio al Ciudadano"/>
    <s v="Director de Gestión Corporativa y CID"/>
    <s v="Dirección de Gestión Corporativa y Control Interno Disciplinario"/>
    <s v="Inoportunidad al emitir las respuestas de las PQRSD que se presentan a la CVP"/>
    <s v="Eventualmente las areas o dependencias responsables de dar respuesta a las PQRSD, las generan por fuera de los tiempos determinados por la Ley 1755 de 2015."/>
    <s v="Operacional"/>
    <s v="Inadecuada operación del aplicativo SDQS por parte del responsable en cada dependencia_x000a__x000a_Desacierto en la asignación de PQRS a las dependencias_x000a__x000a_Fallas en los sistemas de información"/>
    <s v="Acciones disciplinarias _x000a__x000a_Observaciones de los entes de control _x000a__x000a_Información incompleta o inexacta en el Sistema Distrital de Quejas y Soluciones y en el CORDIS."/>
    <s v="Menor"/>
    <s v="Probable"/>
    <s v="Alto"/>
    <s v="Se realizó evaluación a los controles asociados a los riesgos en terminos relacionados con documentación, soportes, responsables, frecuencia y efectividad, evidenciandose una efectividad del 70%"/>
    <s v="Medio"/>
    <s v="Para dar un manejo adecuado a este riesgo se plantea Prevenirlo, mediante el desarrollo de las siguientes acciones consistente en:_x000a__x000a_1. Solicitud de la realización de las acciones administrativas pertinentes para el cierre efectivo de las peticiones en los sistemas de información CORDIS y SDQS. _x000a__x000a_2. Envío del reporte de Alarmas Tempranas al responsable de cada dependencia que carga la información de la PQRSD en la plataforma SDQS._x000a__x000a_3. Controlar la gestión de las PQRSD registradas en el SDQS identificando: respuestas a PQRSD vencidas, validando las posibles causas que generan estas anomalías y acordando el cierre definitivo de las mismas en las mesas de trabajo establecidas."/>
    <s v="Cuarenta y ocho (48) Actas de mesas de trabajo sobre el control a la gestión de las PQRSD."/>
    <s v="Director de Gestión Corporativa y CID"/>
    <d v="2019-01-01T00:00:00"/>
    <d v="2019-12-31T00:00:00"/>
    <s v="Nombre del indicador: Número de mesas de trabajo de seguimiento a las PQRSD               _x000a__x000a_Fórmula:_x000a_(Número de mesas de trabajo realizadas / Número de mesas de trabajo programadas) * 100"/>
    <m/>
    <s v="Se realizó una (1) mesa de seguimiento y control de PQRSD ciudadanas resgistradas en el SDQS el 25-04-2019 a las 10 am de las 48 que se tienen programadas"/>
    <s v="Archivada en la Dirección de Gestión Corporativa y CID"/>
    <n v="2.0833333333333332E-2"/>
    <s v="Se realizó una mesa de seguimiento y control de PQRSD de la 48 programadas"/>
    <s v="INCUMPLIMIENTO"/>
  </r>
  <r>
    <x v="7"/>
    <s v="Servicio al Ciudadano"/>
    <s v="Director de Gestión Corporativa y CID"/>
    <s v="Dirección de Gestión Corporativa y Control Interno Disciplinario"/>
    <s v="Imprecisión al informar y orientar al ciudadano sobre los trámites y servicios que ofrece la entidad por parte del personal que hace parte  del proceso de Servicio al Ciudadano."/>
    <s v="Entregar información errada por parte del personal que hace parte del proceso de Servicio al Ciudadano sobre los trámites y servicios ofrecidos por la entidad que originen un mal direccionamiento al ciudadano o usuario. "/>
    <s v="Operacional"/>
    <s v="Conocimientos desactualizados o insuficientes sobre los trámites y servicios por parte del personal del proceso de Servicio al Ciudadano._x000a__x000a_Bajo compromiso en la atención a los ciudadanos._x000a__x000a_Información básica de los programas misionales incompleta, no disponible, demasiado extensa o poco clara."/>
    <s v="Ciudadanos confundidos_x000a__x000a_Pérdida de credibilidad y confianza de la ciudadanía en la Entidad_x000a__x000a_Reprocesos por información incompleta o inexacta_x000a__x000a_Pérdida de tiempo del ciudadano_x000a__x000a_Falta de claridad al suministrar la información"/>
    <s v="Menor"/>
    <s v="Probable"/>
    <s v="Alto"/>
    <s v="Se realizó evaluación a los controles asociados a los riesgos en terminos relacionados con documentación, soportes, responsables, frecuencia y efectividad, evidenciandose una efectividad del 70%"/>
    <s v="Medio"/>
    <s v="Para dar un manejo adecuado a este riesgo se plantea Prevenirlo, mediante el desarrollo de las siguientes acciones consistente en:_x000a__x000a_Sensibilizar y actualizar al personal de Servicio al Ciudadano sobre los siguientes temas:_x000a__x000a_1. Información frente a la prevención de los actos de corrupción._x000a_2. Cambios recientes de los trámites y servicios de los procesos misionales._x000a_3. Fortalecimiento de habilidades en el uso de las TIC._x000a_4. Manejo del aplicativo SDQS._x000a_5. Uso de lenguaje claro e inclusivo"/>
    <s v="Cuatro (4) actas de igual numero de sesiones de sensibilización y actualización al personal de servicio al ciudadano."/>
    <s v="Director de Gestión Corporativa y CID"/>
    <d v="2019-01-01T00:00:00"/>
    <d v="2019-12-31T00:00:00"/>
    <s v="Nombre del indicador: Numero de sesiones de sensibilización y actualización_x000a__x000a_Fórmula:_x000a_(Número de sesiones realizadas / Número de sesiones programadas) * 100"/>
    <m/>
    <s v="Se realizó una (1) sensibilización al personal del proceso servicio al Ciudadano sobre temas de mecanismos de atención a las PQRSD, trámites y servicios, lenguaje claro y manual del servicio al ciudadano el 29 de abril de 2019 de 4:30 pm a 5:50 pm de las cuatro (4) programadas para la vigencia"/>
    <s v="Acta de reunión de 29 de abril de 2019 en custodia del archivo del servicio al ciudadano._x000a__x000a_"/>
    <n v="0.25"/>
    <s v="Se realizó una sesibilización de las 4 programadas para la vigencia."/>
    <s v="INCUMPLIMIENTO"/>
  </r>
  <r>
    <x v="7"/>
    <s v="Servicio al Ciudadano"/>
    <s v="Director de Gestión Corporativa y CID"/>
    <s v="Dirección de Gestión Corporativa y Control Interno Disciplinario"/>
    <s v="Cobros indebidos por la realización de  trámites y servicios ante la CVP por parte de contratistas o funcionarios que pertenecen a la entidad."/>
    <s v="Realizar cobros indebidos para realizar trámites o acceder a un servicio ante la Caja de la Vivienda Popular por parte de funcionarios o contratistas a los ciudadanos o usuarios de la entidad. "/>
    <s v="Corrupción"/>
    <s v="El ciudadano desconoce que los trámites y servicios de la CVP son gratuitos y que no se requieren intermediarios - La información que se brinda a la ciudadanía relacionada con los trámites  no es veraz y oportuna."/>
    <s v="Acciones judiciales en contra de la entidad_x000a__x000a_Afectación de la imagen institucional_x000a__x000a_Pérdida de confianza y credibilidad frente a la entidad"/>
    <s v="Mayor"/>
    <s v="Posible"/>
    <s v="Alta"/>
    <s v="Se realizó evaluación a los controles asociados a los riesgos en terminos relacionados con documentación, soportes, responsables, frecuencia y efectividad, evidenciandose una efectividad del 75%"/>
    <s v="Moderada"/>
    <s v="Para dar un manejo adecuado a este riesgo se plantea Prevenirlo, mediante el desarrollo de las siguientes acciones consistente en:_x000a__x000a_1. Sensibilizar a los funcionarios y contratistas de la entidad sobre la prohibición de realizar cobros no autorizados por la realización de trámites y servicios que presta la CVP. _x000a__x000a_2. Informar a la ciudadanía sobre la gratuidad de los trámites y servicios de la CVP, que permita generar el conocimiento y la comprensión de lo innecesario de los intermediarios."/>
    <s v="Diseñar, elaborar y difundir una pieza comunicativa que contenga la información de los servicios que prestan las misionales de la entidad, así como la gratuidad de los mismos; que permita informar y sensibilizar a los servidores públicos y a la ciudadanía."/>
    <s v="Director de Gestión Corporativa y CID"/>
    <d v="2019-01-01T00:00:00"/>
    <d v="2019-12-31T00:00:00"/>
    <s v="Nombre del indicador: Numero de impactos de la divulgación_x000a__x000a_Fórmula:_x000a_(# de impactos obtenidos mensuales / # de impactos progamados mensuales)*100"/>
    <m/>
    <s v="Se diseñaron y publicaron dos (2) banner en la pagina web de la entidad:_x000a_1 sobre derechos y deberes y el otro sobre la gratuidad de los servicios."/>
    <s v="2 banners publicados en la pagina web de la entidad_x000a_https://www.cajaviviendapopular.gov.co/"/>
    <n v="0.16666666666666666"/>
    <s v="Se debe serguir realizado la estategia de maenra menual"/>
    <s v="INCUMPLIMIENTO"/>
  </r>
  <r>
    <x v="8"/>
    <s v="Todos los del proceso."/>
    <s v="Subdirector Administrativo"/>
    <s v="Subdirección Administrativa"/>
    <s v="Deficiencias en el seguimiento al cumplimiento del Plan Anual de Adquisiciones"/>
    <s v="No se cuentan con las herramientas de gestión para realizar el seguimiento de forma metodológica y con la periodicidad requerida"/>
    <s v="Estratégico"/>
    <s v="Falta de seguimiento al Plan Anual de Adquisiciones "/>
    <s v="Baja ejecución presupuestal de la vigencia, reservas y pasivos exigibles "/>
    <s v="Mayor "/>
    <s v="Probable"/>
    <s v="Alto"/>
    <s v="Se realizó evaluación a los controles asociados a los riesgos en terminos relacionados con documentación, soportes, responsables, frecuencia y efectividad, evidenciandose una efectividad del 85%"/>
    <s v="Medio"/>
    <s v="Para dar un manejo adecuado a este riesgo se plantea Prevenirlo, mediante el desarrollo de una acción consistente en:Establecer un funcionario o contratista responsable de realizar seguimiento a las actividades del Plan Anual de Adquisiciones de las actividades bajo la responsabildiad de la Subdirección Administrativa y establecer responsabilidades por cada uno de los procesos de contratación a cargo de la Subdirección Administrativa._x000a_Construir, implementar y hacer seguimiento a la matriz de contratación vigente de la Subdirección Administrativa. "/>
    <s v="Definición oficial de un funcionario o contratista responsable de realizar seguimiento a las actividades del Plan Anual de Adquisiciones._x000a__x000a_Una (1) matriz de contratación vigente diseñada, aprobada e implementada."/>
    <s v="Subdirector Administrativo"/>
    <d v="2019-02-01T00:00:00"/>
    <d v="2019-12-31T00:00:00"/>
    <s v="_x000a_Cantidad de procesos presupuestados en el PAA / cantidad de procesos ejecutados PAA"/>
    <m/>
    <s v="Mediante el Memorando No. 2019IE:4778 DEL 4-05-2019  se oficializó la designación para el seguimiento al Plan Anual de Seguimiento de la Subdirección Administrativa. La evidencia  se encientra en la Ruta :\\10.216.160.201\administrativa\Administraiva 2019\EVIDENCIA PAAC_x000a_La matriz de seguimiento a los contratos se encuentra aprobada en el sistema de calidad e implementada con corte a la fecha.La evidencia  se encientra en la Ruta :\\10.216.160.201\administrativa\Administraiva 2019\EVIDENCIA PAAC"/>
    <s v="*  Memorando No. 2019IE:4778 DEL 4-05-2019 *La evidencia  se encientra en la Ruta :\\10.216.160.201\administrativa\Administraiva 2019\EVIDENCIA PAAC _x000a_* :\\10.216.160.201\administrativa\Administraiva 2019\EVIDENCIA PAAC"/>
    <n v="0.33"/>
    <s v="esta evidencia sera ejecutada durante todo el año"/>
    <s v="INCUMPLIMIENTO"/>
  </r>
  <r>
    <x v="8"/>
    <s v="Todos los del proceso."/>
    <s v="Subdirector Administrativo"/>
    <s v="Subdirección Administrativa"/>
    <s v="Alteración de la seguridad de las instalaciones y las personas que se encuentran en la entidad."/>
    <s v="Es importante realizar el control sobre las instalaciones de la entidad respecto a su seguridad, para garantizar la protección de las personas que se encuentran al interior de la misma, máxime cuando la Caja de la Vivienda Popuular tiene sus propias instalaciones, edificio administrativo ubicado en el barrio Chapinero, carrera 13 # 54-30."/>
    <s v="Operacional"/>
    <s v="Alteraciones de orden púlbico que afecten las las instalaciones y personal de la Caja de la Vivienda Popular. -"/>
    <s v="Funcionarios y personal que prestan sus servicios en la Entidad con percepción de inseguridad en las instalaciones. _x000a_ - Siniestros, pérdidas y robos al interior de la entidad. "/>
    <s v="Mayor"/>
    <s v="Probable"/>
    <s v="Extremo"/>
    <s v="Se realizó evaluación a los controles asociados a los riesgos en terminos relacionados con documentación, soportes, responsables, frecuencia y efectividad, evidenciandose una efectividad del 80%"/>
    <s v="Medio"/>
    <s v="Para dar un manejo adecuado a este riesgo se plantea Mitigarlo, mediante el desarrollo de una acción consistente en:el seguimiento al  protocolo de seguridad de la Caja de la Vivienda Popular "/>
    <s v="Seguimiento al protocolo  de seguridad de la Caja de la Vivienda Popular. "/>
    <s v="Subdirector Administrativo"/>
    <d v="2019-02-01T00:00:00"/>
    <d v="2019-12-31T00:00:00"/>
    <s v="_x000a_Cantidad de incidentes de seguridad reportados / cantidad de incidentes de seguridad gestionados."/>
    <m/>
    <s v="A la fecha no se han reportado inicidentes de seguiridad"/>
    <s v="A la fecha no se han reportado inicidentes de seguiridad"/>
    <n v="0.33"/>
    <s v="esta evidencia sera ejecutada durante todo el año"/>
    <s v="INCUMPLIMIENTO"/>
  </r>
  <r>
    <x v="8"/>
    <s v="Todos los del proceso."/>
    <s v="Subdirector Administrativo"/>
    <s v="Subdirección Administrativa"/>
    <s v="Corrupción en las etapas contractuales de los contratos a cargo del proceso."/>
    <s v="Realizar gestiones con fines de lucro, prebendas o beneficios recibidos en los procesos de contratación o ejecución de contratos a cargo del proceso de Gestión Administrativa."/>
    <s v="Corrupción"/>
    <s v="Ausencia de ética profesional respecto a las supervisiones ejecutadas por los funcionarios del proceso de Gestión Administrativa o los apoyos de las supervisiones. - Poco conocimiento frente a la estructuración de procesos contractuales, supervisión de contratos y requermientos de incumplimiento a los proveedores de la entidad."/>
    <s v="Resultados nefastos del funcionamiento administrativo de la entidad. - Investigaciones disciplinarias, penales, fiscales y administrativos por mala admisnitración de los recursos. "/>
    <s v="Catastrofico"/>
    <s v="Posible"/>
    <s v="Extrema"/>
    <s v="Se realizó evaluación a los controles asociados a los riesgos en terminos relacionados con documentación, soportes, responsables, frecuencia y efectividad, evidenciandose una efectividad del 85%"/>
    <s v="Moderada"/>
    <s v="Para dar un manejo adecuado a este riesgo se plantea Prevenirlo, mediante el desarrollo de una acción consistente en:Establecer un funcionario o contratista responsable de realizar seguimiento a las actividades del Plan Anual de Adquisiciones de las actividades bajo la responsabildiad de la Subdirección Administrativa y establecer responsabilidades por cada uno de los procesos de contratación a cargo de la Subdirección Administrativa._x000a_Construir, implementar y hacer seguimiento a la matriz de contratación vigente de la Subdirección Administrativa. El responsable de ejecutar es el/la Subdirector Adminsitrativo ( e ), y se espera que esta acción finalice el 31/12/2019"/>
    <s v="Definición oficial de un funcionario o contratista responsable de realizar seguimiento a las actividades del Plan Anual de Adquisiciones._x000a__x000a_Una (1) matriz de contratación vigente diseñada, aprobada e implementada."/>
    <s v="Subdirector Administrativo"/>
    <d v="2019-04-01T00:00:00"/>
    <d v="2019-12-31T00:00:00"/>
    <m/>
    <m/>
    <s v="Mediante el Memorando No. 2019IE:4778 DEL 4-05-2019  se oficializó la designación para el seguimiento al Plan Anual de Seguimiento de la Subdirección Administrativa.La evidencia  se encientra en la Ruta :\\10.216.160.201\administrativa\Administraiva 2019\EVIDENCIA PAAC_x000a_La matriz de seguimiento a los contratos se encuentra aprobada en el sistema de calidad e implementada con corete a la fecha.La evidencia  se encientra en la Ruta :\\10.216.160.201\administrativa\Administraiva 2019\EVIDENCIA PAAC"/>
    <s v="*  Memorando No. 2019IE:4778 DEL 4-05-2019 *La evidencia  se encientra en la Ruta :\\10.216.160.201\administrativa\Administraiva 2019\EVIDENCIA PAAC _x000a_* :\\10.216.160.201\administrativa\Administraiva 2019\EVIDENCIA PAAC_x000a_Matriz control de procesos contractuales _x000a_Versión: 1_x000a_Vigente:  Septiembre 24 - 2018  _x000a_Código: 208-GA-Ft-123"/>
    <n v="0.33"/>
    <s v="esta evidencia sera ejecutada durante todo el año"/>
    <s v="INCUMPLIMIENTO"/>
  </r>
  <r>
    <x v="9"/>
    <s v="Ejecución Presupuestal"/>
    <s v="Subdirector Financiero"/>
    <s v="Subdirección Financiera"/>
    <s v="Retrasos en la ejecución del presupuesto institucional programado "/>
    <s v="No ejecución de compromisos y giros en los presupuestos de vigencia, reserva y pasivos exigibles."/>
    <s v="Financiero"/>
    <s v="Incumplimiento por parte de los supervisores y apoyo a la supervisión de las condiciones de pago a los contratistas, previo cumplimiento de los requisitos establecidos. _x000a_Falta de gestión de pagos  de las reservas presupuestales y pasivos exigibles, por parte de los encargados de los proyectos y/o ordenadores de gasto, previo cumplimiento de las obligaciones contractuales por parte de los contratistas.  Devolución por la no programación de PAC para los pagos radicados. _x000a_Falta de seguimiento y control  por parte de los proyectos en el Plan Anual de Adquisiciones"/>
    <s v="Alta generación de reservas presupuestales. _x000a_Reclamaciones por parte de los contratistas y proveedores por incumplimiento en los pagos. _x000a_Impacto negativo en las apropiaciones presupuestales en futuras vigencias._x000a_Castigo presupuestal."/>
    <s v="Mayor"/>
    <s v="Posible"/>
    <s v="Extremo"/>
    <s v="Se realizó evaluación a los controles asociados a los riesgos en terminos relacionados con documentación, soportes, responsables, frecuencia y efectividad, evidenciandose una efectividad del 100%"/>
    <s v="Bajo"/>
    <s v="Para dar un manejo adecuado a este riesgo se plantea Prevenirlo, mediante el desarrollo de una acción consistente en:_x000a_Establecer sistema de alertas tempranas a los proyectos de inversión y de funcionamiento frente a la programación de compromisos y de giros en la CVP que contengan acciones de seguimiento y control por medio de comunicaciones informativas a los proyectos de inversión y funcionamiento. _x000a_El responsable de ejecutar es el/la Profesionales de Presupuesto y Tesorería y se espera que esta acción finalice el 31/12/2019"/>
    <s v="Un (1) sistema de Alertas Tempranas para los proyectos de inversión estructurado, aprobado y en ejecución."/>
    <s v="Profesionales de Presupuesto y Tesorería"/>
    <d v="2019-01-01T00:00:00"/>
    <d v="2019-12-31T00:00:00"/>
    <s v="No. De seguimientos realizados / No. De seguimientos programados * 100"/>
    <m/>
    <s v="Para el primer cuatrimestre de 2019, se desarrollo, aprobo e implemento la nueva matriz de seguimiento presupuestal con el fin de establecer las alertas tempranas necesarias para el seguimiento y control de ejecución de presupuesto para la vigencia 2019. Se tomaron como insumos la programacion del PAA, programacion del PAC y programacion de pasivos exigibles. Con corte a 30 de abril de 2019 se tiene un porcentaje de ejecución del 33%"/>
    <s v="matriz de Seguimiento Presupuestal"/>
    <n v="0.33"/>
    <m/>
    <s v="INCUMPLIMIENTO"/>
  </r>
  <r>
    <x v="9"/>
    <s v="Todos los prcoedimientos del proceso"/>
    <s v="Subdirector Financiero"/>
    <s v="Subdirección Financiera"/>
    <s v="Desconocimiento del marco legal aplicable ."/>
    <s v="El desconocimiento de la normatividad contable y presupuestal vigente que afecta los procesos financieros de la CVP."/>
    <s v="Operacional"/>
    <s v="Falta de conocimiento en términos Contables y presupuestales_x000a__x000a_Falta de conocimiento y desactualización en la normatividad contable vigente"/>
    <s v="Toma de decisiones sin fundamento legal. _x000a__x000a_Multas y sanciones. _x000a__x000a_Hallazgos y sanciones disciplinarias oficiales."/>
    <s v="Moderado"/>
    <s v="Improbable"/>
    <s v="Medio"/>
    <s v="Se realizó evaluación a los controles asociados a los riesgos en terminos relacionados con documentación, soportes, responsables, frecuencia y efectividad, evidenciandose una efectividad del 100%"/>
    <s v="Bajo"/>
    <s v="Para dar un manejo adecuado a este riesgo se plantea Prevenirlo, mediante el desarrollo de una acción consistente en:_x000a_Desarrollo de metodologías de inducción y/o  actualización a las partes involucradas en el manejo y control de recursos y mesas de trabajo donde se especifique los cambios o actualizaciones de las normas contables y presupuestales._x000a_El responsable de ejecutar es el/la Contador(a) - Profesional de presupuesto. y se espera que esta acción finalice el 31/12/2019"/>
    <s v="Dos (2) capacitaciones de trabajo en la que se socialicen las actualizaciones normativas vinculadas al proceso."/>
    <s v="Contador(a) - Profesional de presupuesto."/>
    <d v="2019-01-01T00:00:00"/>
    <d v="2019-12-31T00:00:00"/>
    <s v="No. De capacitaciones de trabajo de revisión de actualización de normatividad efectuadas/No. De capacitaciones de trabajo programadas*100"/>
    <m/>
    <s v="Para el primer cuatrimestre de 2019 se realizaron dos capacitaciones de &quot;pago y/o libraciones de pasivos exigibles&quot; y &quot;Efectivo uso restringido y depositos en instituciones financieras&quot;,  donde asistieron los referentes de cada uno de los proyectos de inversión y de las demas areas involucradas.  Con corte a 30 de abril de 2019, se tiene una ejecución del 100%"/>
    <s v="se realizaron las dos capacitaciones donde se realizó la citación por correo electrónico el 27 de febrero 2019, tema: Capacitación Pasivos Exigibles mar 5 de mar de 2019 10am - 12pm "/>
    <n v="1"/>
    <m/>
    <s v="CUMPLIMIENTO"/>
  </r>
  <r>
    <x v="9"/>
    <s v="RECONOCIMIENTO, MEDICIÓN POSTERIOR Y REVELACIÓN DE LOS HECHOS ECONÓMICOS"/>
    <s v="Subdirector Financiero"/>
    <s v="Subdirección Financiera"/>
    <s v="Generación de información financiera sin las características fundamentales de relevancia y representación fiel establecidas en el Régimen de Contabilidad Pública"/>
    <s v="Emisión de Estados financieros sobre o subestimados"/>
    <s v="Financiero"/>
    <s v="Áreas generadoras de información financiera no remiten los reportes o información establecida en los procedimientos o lo hacen de manera no oportuna o de manera inexacta._x000a__x000a_Aplicación incorrecta de los principios de contabilidad._x000a__x000a_Aplicación inadecuada del criterio de clasificación del hecho económico establecido en el marco normativo para entidades de gobierno._x000a__x000a_Realización de cálculos errados o aplicación de criterios de medición posterior que no corresponden al marco normativo para entidades de gobierno._x000a__x000a_"/>
    <s v="La información disponible para los usuarios con el fin de que_x000a_pueda influir en sus decisiones no refleja la realidad eonómica._x000a__x000a_El proceso contable en la etapa de reconocimiento y subetapa de identificación  de hechos económicos no cumplen con el Marco Normativo para Entidades de Gobierno._x000a__x000a_El proceso contable en la etapa de reconocimiento y subetapa de clasificación de hechos económicos no cumplen con el Marco Normativo para Entidades de Gobierno._x000a__x000a_El proceso contable en la etapa dede medición posterior  no cumplen con el Marco Normativo para Entidades de Gobierno._x000a__x000a_"/>
    <s v="Menor"/>
    <s v="Posible"/>
    <s v="Medio"/>
    <s v="Se realizó evaluación a los controles asociados a los riesgos en terminos relacionados con documentación, soportes, responsables, frecuencia y efectividad, evidenciandose una efectividad del 100%"/>
    <s v="Baja"/>
    <s v="Para dar un manejo adecuado a este riesgo se plantea Mitigarlo, mediante el desarrollo de una acción consistente en: Enviar cronograma a las áreas generadoras de información financiera, el cual contiene las fechas de los diferentes reportes. _x000a__x000a_El responsable de ejecutar es el/la Profesional Especializado. y se espera que esta acción finalice el 31/12/2019"/>
    <s v="Un (1) Cronograma "/>
    <s v="Profesional Especializado"/>
    <d v="2019-01-01T00:00:00"/>
    <d v="2019-12-31T00:00:00"/>
    <s v="No. De cronogramas realizados / No. De cronograma programados * 100"/>
    <m/>
    <s v="Para el primer cuatrimestre de 2019, de acuerdo con la normatividad vigente se desarrollo el cronograma de informes financieros y tributarios con el objetivo de realizar el respectivo seguimiento de la elaboracion y presentacion de informes durante la vigencia 2019. Con corte a 30 de abril de 2019 se tiene una ejecución del 33%."/>
    <s v="*Invitación: REUNIÓN CONTABILIDAD + TESORERÍA jue 25 de abr de 2019 9am - 11:30am el 25 de abril 2019"/>
    <n v="0.33"/>
    <m/>
    <s v="INCUMPLIMIENTO"/>
  </r>
  <r>
    <x v="9"/>
    <s v="Operaciones de Tesorería"/>
    <s v="Subdirector Financiero"/>
    <s v="Subdirección Financiera"/>
    <s v="Baja rentabilidad de los recursos con los que cuenta la CVP "/>
    <s v="Las rentabilidades que ofrecen las entidades financieras no son las mas atractivas del mercado y/o por politicas economicas desfavorables."/>
    <s v="Financiero"/>
    <s v="Estancamiento de la rentabilidad ofrecida por las Entidades Financieras para beneficio propio._x000a__x000a_Beneficiar a ciertas entidades financieras por medio de coimas o favores especificos sin un estudio de mercado adecuado."/>
    <s v="Disminucion de los beneficios economicos._x000a__x000a_Bajos rendimientos financieros para posibles reinversiones de capital."/>
    <s v="Mayor"/>
    <s v="Improbable"/>
    <s v="Moderada"/>
    <s v="Se realizó evaluación a los controles asociados a los riesgos en terminos relacionados con documentación, soportes, responsables, frecuencia y efectividad, evidenciandose una efectividad del 70%"/>
    <s v="Baja"/>
    <s v="Para dar un manejo adecuado a este riesgo se plantea Mitigarlo, mediante el desarrollo de una acción consistente en: Efectuar un análisis de la rentabilidad que ofrecen las entidades bancarias y presentarla al comité financiero para la toma de decisiones. _x000a__x000a_El responsable de ejecutar es el/la Tesorero y se espera que esta acción finalice el 31/12/2019"/>
    <s v="Dos (2) reportes  vigentes del ranking de entidades financieras emitidos por la SDH "/>
    <s v="Tesorero (a)"/>
    <d v="2019-01-01T00:00:00"/>
    <d v="2019-12-31T00:00:00"/>
    <s v="No. De reportes realizados / No. De reportes programados * 100"/>
    <m/>
    <s v="En el primer cuatrimestre de 2019 se tuvo el primer reporte por parte de la Secretaria de Hacienda Distrital donde se informa que las entidades bancarias con mayor ranking son BCSC, Bancolombia y Banco de Bogota. Con corte a 30 de abril tiene una ejecución del 50%"/>
    <s v="se realizo un reportes  vigentes del ranking de entidades financieras emitidos por la SDH "/>
    <n v="0.5"/>
    <m/>
    <s v="INCUMPLIMIENTO"/>
  </r>
  <r>
    <x v="10"/>
    <s v="Todos los del proceso."/>
    <s v="Subdirector Administrativo"/>
    <s v="Subdirección Administrativa"/>
    <s v="Pérdida o fuga de información asociada con malas prácticas de archivo, para favorecer intereses particulares ."/>
    <s v="Las malas prácticas de archivo son lasque se producen ante la ausencia de implementación de los instrumentos archivísticos  y de los lineamientos dados por el proceso de Gestión Documental o por instrumentos desactualizados"/>
    <s v="Corrupción "/>
    <s v="Archivos desorganizados por falta de actualización/aplicación de instrumentos archivísticos regulados por normas vigentes._x000a_- Intereses Particulares para desaperecer o sustraer docuemntos específicos. _x000a_ - Desconocimiento de lineamientos dados por el proceso de Gestión Documental para las buenas prácticas de archivo."/>
    <s v="Pérdida de documentación que impida la toma de decisiones o el cumplimiento de la misión de la Entidad. - Archivos desorganizados y que no son organizados de conformidad con las tablas de retención documental convalidadas y actualizadas._x000a_"/>
    <s v="Mayor"/>
    <s v="Posible"/>
    <s v="Alto"/>
    <s v="Se realizó evaluación a los controles asociados a los riesgos en términos relacionados con documentación, soportes, responsables, frecuencia y efectividad, evidenciándose una efectividad del 85%"/>
    <s v="Moderada"/>
    <s v="Para dar un manejo adecuado a este riesgo se plantea Prevenirlo, mediante el desarrollo de una acción consistente en: Establecer un cronograma de  visitas de seguimiento por parte del proceso de Gestión Documental a los archivos de gestión de las dependencias para acompañar y verificar el proceso de aplicación de instrumentos archivísticos en especial el de las Tablas de Retención Documental. El responsable de ejecutar es el/la Subdirector Administrativo_x000a_Profesionales contratistas"/>
    <s v="Un (1) cronograma de visitas definido y cumplimiento efectivo al 100% del cronograma planteado para la vigencia."/>
    <s v="Subdirector Administrativo_x000a__x000a_Responsable Subsistema Interno de Gestión Documental y Archivo SIGA / Proceso Gestión Documental  "/>
    <d v="2019-02-01T00:00:00"/>
    <d v="2019-12-31T00:00:00"/>
    <m/>
    <m/>
    <s v="Se tiene definido el Cronograma de Visitas, evidencia del mismo se encuentra en la siguiente Ruta \\10.216.160.201\administrativa\Administraiva 2019\EVIDENCIA PAAC. Conforme al cronograma en el período reportado se realizaron (12) doce visitas a:Mejoremeiento de Bariios, Oficina Asesora de Comunicaciones, Mejorameinto de Vviienda , Ofician Asesora Jurídica, Oficina de Control Interno, Dirección General, Subdirección Financiera, Oficina Asesora de Planeación, Oficina Tic , Dirección de Urbanizaciones y Urbanizaión, Dirección Corporativa- Contratos  Control Disciplinarios Interno.  "/>
    <s v="Cronograma de visitas y las actas de reunión de las visitas"/>
    <n v="0.33"/>
    <m/>
    <s v="INCUMPLIMIENTO"/>
  </r>
  <r>
    <x v="10"/>
    <s v="Todos los del proceso."/>
    <s v="Subdirector Administrativo"/>
    <s v="Subdirección Administrativa"/>
    <s v="Reactividad al cambio en la aplicación de procesos, lineamientos y actividades propias de la Gestión Documental."/>
    <s v="Teniendo en cuenta que el proceso de Gestión Documental está regido por el Subsistema Interno de Gestión de Archivos (SIGA) y en atención a que el mismo sigue las instrucciones establecidas en la materia dadas tanto por el Archivo General de la Nación, como por el Archivo de Bogotá, se hace necesario ajustar la operatividad de la entidad a dichas instrucciones lo que genera cambios significativos en las actividades diarias de archivo y gestión documental y la consecuente reactividad del personal responsable de los archivos de gestión. "/>
    <s v="Operacional"/>
    <s v="Desconocimiento de los lineamientos para la correcta gestión documental por parte de los colaboradores (funcionarios y contratistas de la Entidad), resistencia a la aplicación de directrices, lineamientos y procedimientos nuevos, así como del reglamento interno de gestión documental y archivos - Falta de reconocimiento del impacto del Proceso de la Gestión Documental en las labores diarias de la Entidad."/>
    <s v="Retrasos en la implementación de los lineamientos de Gestión Documental en la conservación de la información relacionada con los procesos transversales y misionales de la entidad debido a la reactividad de los cambios implementados."/>
    <s v="Moderado"/>
    <s v="Posible "/>
    <s v="Alto"/>
    <s v="Se realizó evaluación a los controles asociados a los riesgos en términos relacionados con documentación, soportes, responsables, frecuencia y efectividad, evidenciándose una efectividad del 85%"/>
    <s v="Moderada"/>
    <s v="Para dar un manejo adecuado a este riesgo se plantea Prevenirlo, mediante el desarrollo de una acción consistente en: realizar 3 jornadas de sensibilización acerca de temas en Gestión Documental y conservación  que aborde la totalidad de dependencias. _x000a_Adicional a lo anterior se tendrá participación en el plan de capacitación de la vigencia, para incluir temas relacionados con la gestión documental._x000a_El responsable de ejecutar es el/la Subdirector Administrativo ( e )_x000a_se espera que esta acción finalice el 31/12/2019"/>
    <s v="Un (1) cronograma establecido para las jornadas de sensibilización acerca de temas en Gestión Documental y evidencia de su cumplimiento efectivo para la vigencia. "/>
    <s v="Subdirector Administrativo_x000a__x000a_Responsable Archivo "/>
    <d v="2019-04-01T00:00:00"/>
    <d v="2019-12-31T00:00:00"/>
    <m/>
    <m/>
    <s v="Se tiene definido el Cronograma de Jornadas de Sensibliización  en el período reportado (1)  La  evidencia del mismo se encuentra en la siguiente Ruta \\10.216.160.201\administrativa\Administraiva 2019\EVIDENCIA PAAC. "/>
    <s v="Cronograma de visitas y memorando 2019IE2767 del 5 de marzo de 2019  convocatoria a la jornada de sensilibización"/>
    <n v="0.33"/>
    <m/>
    <s v="INCUMPLIMIENTO"/>
  </r>
  <r>
    <x v="11"/>
    <s v="Todos los del proceso de Gestión del Talento Humano."/>
    <s v="Subdirector Administrativo"/>
    <s v="Subdirección Administrativa"/>
    <s v="Actualizacion deficiente de los servidores publicos"/>
    <s v="Hace referencia a una inadecuada formación de los servidores públicos   e incluye el incumplimiento del Plan de Capacitación"/>
    <s v="Estratégico"/>
    <s v="Falta  de presentación  un diagnóstico  al respecto_x000a__x000a_Debilidad en la Socialización y divulgación del programa de capacitacion  y seguimiento  la capacitación de los funcionarios"/>
    <s v="1. Deficiencias de los procesos_x000a_2. Baja calidad de los productos y/o servicios_x000a_3. Incumplimiento de objetivos institucionales. _x000a_4. Incumplimiento a la normatividad legal vigente."/>
    <s v="Mayor"/>
    <s v="Posible"/>
    <s v="Alta "/>
    <s v="No se evidencian controles asociados al riesgo"/>
    <s v="Alta "/>
    <s v="Para dar un manejo adecuado a este riesgo se plantea Prevenirlo, mediante el desarrollo de una acción consistente en elaborar un plan de capacitación  de la  vigencial  acorde a las necesidades formuladas por las áreas de la entidad que incluya la actividad de seguimiento al plan de capacitación y realizar seguimiento al cumplimiento de las actividades programadas en la vigencia _x000a_"/>
    <s v="Un (1) plan de capacitación  con actividad incluida de seguimiento _x000a_"/>
    <s v="Profesional de Talento Humano y el Subdirector Administrativo "/>
    <d v="2019-02-01T00:00:00"/>
    <d v="2019-06-30T00:00:00"/>
    <s v="Un (1) plan de capacitación  con actividad incluida de seguimiento "/>
    <m/>
    <s v="En el Plan Estraégico de Talento Humano se iincliuyó el Plan de Capacitaciones de año 2019, el cual se encuentra publicado en la pag web de la entidad en la siguiente Ruta: /www.cajaviviendapopular.gov.co/?q=Nosotros/la-cvp/plan-de-accion-integrado"/>
    <s v="se encuentra publicado en la pag web de la entidad en la siguiente Ruta: /www.cajaviviendapopular.gov.co/?q=Nosotros/la-cvp/plan-de-accion-integrado"/>
    <n v="0.33"/>
    <s v="esta evidencia sera ejecutada durante todo el año"/>
    <s v="INCUMPLIMIENTO"/>
  </r>
  <r>
    <x v="11"/>
    <s v="Todos los del proceso de Gestión del Talento Humano"/>
    <s v="Subdirector Administrativo"/>
    <s v="Subdirección Administrativa"/>
    <s v="Posesión indebida en empleos de la planta de personal de la Caja de la Vivienda Popular."/>
    <s v="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
    <s v="Corrupción"/>
    <s v="Tráfico de influencias. - La persistencia en Colombia del sistema de patronazgo o de libre disposición de los cargos públicos. - Que no se realicen los controles a la verificación de requisitos previo al nombramiento o que los mismos sean alterados y posesión de los empleados públicos._x000a_"/>
    <s v="Ineficiencia en las actividades desempeñadas por el servidor público que no cuente con el perfil para el desempeño del cargo, afectando el desempeño del proceso y esto se refleje en la cadena de valor de la Entidad. - Impacto negativo en el clima organizacional de la Entidad. - Que el nivel de prestigio y credibilidad de la Entidad se deteriore generando un efecto bola de nieve, impactando negativamente la imagen institucional. - Sanciones disciplinarias derivadas de la acción u omisión de las posesiones indebidas o sin el lleno de los requisitos."/>
    <s v="Catastrofico"/>
    <s v="Improbable"/>
    <s v="Alta"/>
    <s v="Se realizó evaluación a los controles asociados a los riesgos en terminos relacionados con documentación, soportes, responsables, frecuencia y efectividad, evidenciandose una efectividad del 85%"/>
    <s v="Baja"/>
    <s v="Para dar un manejo adecuado a este riesgo se plantea Mitigarlo, mediante el desarrollo de una acción consistente en:_x000a__x000a_Elaborar para cada caso el formato No. 2008SADM-Ft22 Cumplimiento requisitos mìnimos experiencia del cargo, suscrito por el Subdirector Administrativo y el Profesional de Talento Humano_x000a_ _x000a_Los antecedentes Disciplinarios, Fiscales y Penales se solicitan directamente en las pàginas de los organismos correspondientes: PolIcìa, Procuradurìa, Personerìa Distrital y Contralorìa General para establecer si los candidatos para los empleos cuentan cun algùn tipo de antecedente y no proceder a nombrarlos, de acuerdo con lo establecido en la Ley 648 de 2017, art. 2,2,5,1,5."/>
    <s v="Formato No. 2008SADM-Ft22 Cumplimiento requisitos mìnimos experiencia del cargo dilegenciado._x000a_Certificaciones de antecedentes generadas directamente por los organismos de control"/>
    <s v="Profesional Universitario de Talento Humano y Subdirector Administrativo "/>
    <d v="2019-01-01T00:00:00"/>
    <d v="2019-12-31T00:00:00"/>
    <s v="No. De formatos diligenciados /Total de funcionarios posesionados"/>
    <m/>
    <s v="Se verificó la existencia de os formatos No 2008SADM-Ft22 Cumplimiento requisitos mìnimos experiencia del cargo dilegenciado._x000a_Certificaciones de antecedentes generadas directamente por los organismos de control, mediante acta que se encuentra en la siguiente Ruta\\10.216.160.201\administrativa\Administraiva 2019\EVIDENCIA PAAC"/>
    <s v="formato 208-sadm-Ft 22: cumplimiento de requisitos minimos "/>
    <n v="0.33"/>
    <s v="esta evidencia sera ejecutada durante todo el año"/>
    <s v="INCUMPLIMIENTO"/>
  </r>
  <r>
    <x v="11"/>
    <s v="Todos los del proceso de Gestión del Talento Humano"/>
    <s v="Subdirector Administrativo"/>
    <s v="Subdirección Administrativa"/>
    <s v="Aceptar el suministro de certificaciones falsas o que las expedidas por el proceso sean falsificadas. "/>
    <s v="Se refiere a que se suministre certificaciones con información falsa o inexacta para acredi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Jefe de Personal o Líder del Proceso, esto con el fin de engañar a personas internas o externas, sean naturales o jurídicas, como por ejemplo: falsedad en certificación de sueldo, salario, cargo, grado, etc.)"/>
    <s v="Corrupción"/>
    <s v="Que no se apliquen controles sobre la documentación recibida y expedida por la Caja de la Vivienda Popular en el marco de su función como empleador. - Desorden en las bases de datos y sistema dispuesto para la administración de personal y sus nóminas. - Carencia de sensibilización en valores, moral y ética del servidor o candidato a empleado público._x000a_ - Desconocimiento de la normatividad en materia disciplinaria a efectos de presentar información falsa."/>
    <s v="Que el nivel de prestigio y credibilidad de la Entidad se deteriore generando un efecto bola de nieve, impactando negativamente a la imagen institucional. - Indagaciones e investigaciones derivadas de la acción u omisión de la falta, finalizando con sanciones de tipo administrativo, penal y disciplinario."/>
    <s v="Catastrofico"/>
    <s v="Posible"/>
    <s v="Extrema"/>
    <s v="Se realizó evaluación a los controles asociados a los riesgos en terminos relacionados con documentación, soportes, responsables, frecuencia y efectividad, evidenciandose una efectividad del 70%"/>
    <s v="Extrema"/>
    <s v="Para dar un manejo adecuado a este riesgo se plantea Prevenirlo, mediante el desarrollo de una acción consistente en:Incluir. Establecer un control digital de las certificaciones expedidas por la Subdirección Adminisitrativa._x000a__x000a_Solicitud del establecimiento del número consecutivo de certificación en el Sistema Integrado de Gestión en la totalidad de expediciones por parte de la subdirección Administrativa. El responsable de ejecutar es el Subdirector Adminsitrativo y el Profesional universitario."/>
    <s v="Libro de certificaciones laborales y de bono pensional con el consecutivo correspondiente para cada año"/>
    <s v="Profesional Universitario y Subdirector Administrativo "/>
    <d v="2019-01-01T00:00:00"/>
    <d v="2019-12-01T00:00:00"/>
    <s v="No. De certificaciones expedidas / Total de certificaciones solicitadas"/>
    <m/>
    <s v="Se verificó la existencia de los bonos de pensionales en el consecutivo Bonos del  libro  que reposa en el área de Talento Humano. A la fecha 27 solicitudes expedidas frente a 27 solicitadas."/>
    <s v="\\serv-backup\LNBurgos\Documents\Mis documentos de Administrador\2019\BONOS PENSIONALES\2- FEBRERO\004 JOSE AURELIO HOYOS- 2019ER263"/>
    <n v="0.33"/>
    <s v="esta evidencia sera ejecutada durante todo el año"/>
    <s v="INCUMPLIMIENTO"/>
  </r>
  <r>
    <x v="12"/>
    <s v="208-DGC-Pr-16; 208-DGC-Pr-18; 208-DGC-Pr-20; 208-DGC-Pr-22; 208-DGC-Pr-24; 208-DGC-Pr-25"/>
    <s v="Director de Gestión Corporativa y CID"/>
    <s v="Dirección de Gestión Corporativa y Control Interno Disciplinario"/>
    <s v="Ausencia en los expedientes contractuales de  la documentación producida en las etapas (Pre-contractual; Contractual y Pos-contractual) de los contratos y convenios  suscritos por la Caja de la Vivienda Popular."/>
    <s v="Existe por parte de los supervisores de los contratos y convenios suscritos por la Caja de la Vivienda Popular, una Inoportuna y/o ausente radicación en el archivo de gestión contractual de los documentos producidos en las etapas contractual y pos-contractual."/>
    <s v="Operacional"/>
    <s v="Los supervisores no remiten la documentación completa relacionada con la ejecución de los contratos o convenios celebrados por la Entidad"/>
    <s v="Investigaciones y sanciones por parte de los órganos de control."/>
    <s v="Menor"/>
    <s v="Posible"/>
    <s v="Medio"/>
    <s v="Se realizó evaluación a los controles asociados a los riesgos en términos relacionados con documentación, soportes, responsables, frecuencia y efectividad, evidenciándose una efectividad del 80%"/>
    <s v="Bajo"/>
    <s v="Para dar un manejo adecuado a este riesgo se plantea Prevenirlo, mediante el desarrollo de una acción consistente en:_x000a__x000a_Garantizar por intermedio de un acta y/o documento firmado por el supervisor del contrato (Especialmente para los contratos que no son prestación de servicios); el documento se anexaría obligatoriamente en cada pago radicado, relacionando explícitamente que se anexa toda la documentación producto de la ejecución contractual correspondiente del mes a cobrar. Para lograr sinergia en esta acción es fundamental hacer enlace directo con los lideres de gestión documental de todas las áreas y así estandarizar los tiempos y formas de entrega."/>
    <s v="Base de datos con el control documental de todos los pagos radicados por el contratista (Acta Firmada por el Supervisor) presente en todos los pagos radicados."/>
    <s v="Director de Gestión Corporativa y CID"/>
    <d v="2019-01-01T00:00:00"/>
    <d v="2019-12-31T00:00:00"/>
    <s v="No. De actas firmadas por el supervisor del contrato / No. De pagos hechos al contratista"/>
    <m/>
    <s v="se evidencia con una matriz  de base datos de control documental- Contrato no prestación de servicios, donde se evidencia mesas de trabajo,  con la finalidad de finalizar la integridad de los expedientes contractuales del 27 marzo al 29 de marzo en el cual participatron todas las areas de la cvp con memorando de solicitud 2019IE4180 22/03/2019 donde se implemnta con una acta de radicación documentas pago proveedores codigo 208-DGC-FT84"/>
    <s v="\\10.216.160.201\calidad\13. PROCESO ADQUISICIÓN DE BIENES Y SERVICIOS\FORMATOS CONTRATOS_x000a__x000a_\\10.216.160.201/Gestióndocumentalcontractual"/>
    <n v="0.33333333333333331"/>
    <s v="se tienen evidencias en fisico  trimestrales, mostrandolas áreas a determinar el proceso"/>
    <s v="INCUMPLIMIENTO"/>
  </r>
  <r>
    <x v="12"/>
    <s v="208-DGC-Pr-16; 208-DGC-Pr-18; 208-DGC-Pr-20; 208-DGC-Pr-22; 208-DGC-Pr-24; 208-DGC-Pr-25"/>
    <s v="Director de Gestión Corporativa y CID"/>
    <s v="Dirección de Gestión Corporativa y Control Interno Disciplinario"/>
    <s v="Beneficiar a un tercero en los procesos de selección que adelante la Entidad"/>
    <s v="Direccionar los requisitos establecidos en el documento de estudios previos y pliego de condiciones, o su equivalente, por parte del personal involucrado en la estructuración del proceso de selección con el fin de favorecer a un tercero. "/>
    <s v="Corrupción"/>
    <s v="Documentos elaborados por los profesionales de manera fraudulenta y sin acatar la normatividad vigente ._x000a__x000a_Pliegos que establecen reglas, fórmulas matemáticas, condiciones o requisitos para favorecer a determinados proponentes"/>
    <s v="Investigaciones y sanciones por parte de los órganos de control. _x000a__x000a_El proceso de adquisición de bienes o servicios en condiciones  desfavorables de participación, calidad y precios."/>
    <s v="Catastrófico"/>
    <s v="Improbable"/>
    <s v="Alta"/>
    <s v="Se realizó evaluación a los controles asociados a los riesgos en términos relacionados con documentación, soportes, responsables, frecuencia y efectividad, evidenciándose una efectividad del 100%"/>
    <s v="Alta"/>
    <s v="Para dar un manejo adecuado a este riesgo se plantea Prevenirlo, mediante el desarrollo de una acción consistente en: _x000a__x000a_Verificar que el estudio previo y pliego de condiciones este acorde con lo requerido, necesidad, pertinencia, conveniencia y finalidad del contrato a suscribirse, conforme lo establecido en el manual de contratación 208-DGC-Mn-01 y el estatuto general de contratación de la administración pública."/>
    <s v="Observaciones realizadas a los estudios previos y pliegos de condiciones soporte de los procesos de contratación por parte de los profesionales de la Dirección."/>
    <s v="Director de Gestión Corporativa y CID"/>
    <d v="2019-01-01T00:00:00"/>
    <d v="2019-12-31T00:00:00"/>
    <s v="No. De observaciones realizadas"/>
    <m/>
    <s v="se tienen evidencias en fisico  trimestrales, mostrandolas áreas a determinar el proceso"/>
    <s v="carpeta fisica"/>
    <n v="0.33333333333333331"/>
    <s v="se tienen evidencias en fisico  trimestrales, mostrandolas áreas a determinar el proceso"/>
    <s v="INCUMPLIMIENTO"/>
  </r>
  <r>
    <x v="12"/>
    <s v="208-DGC-Pr-19 Imposición de multas"/>
    <s v="Director de Gestión Corporativa y CID"/>
    <s v="Dirección de Gestión Corporativa y Control Interno Disciplinario"/>
    <s v="Indebido ejercicio de las funciones del supervisor para beneficio propio o de terceros"/>
    <s v="Debilidades en el ejercicio de la supervisión, que no permita establecer oportunamente el incumplimiento a las obligaciones contractuales."/>
    <s v="Corrupción"/>
    <s v="Favorecimiento al contratista incumplido"/>
    <s v="Investigaciones y sanciones por parte de los órganos de control."/>
    <s v="Catastrófico"/>
    <s v="Improbable"/>
    <s v="Alta"/>
    <s v="Se realizó evaluación a los controles asociados a los riesgos en términos relacionados con documentación, soportes, responsables, frecuencia y efectividad, evidenciándose una efectividad del 85%"/>
    <s v="Alta"/>
    <s v="Para dar un manejo adecuado a este riesgo se plantea Prevenirlo, mediante el desarrollo de una acción consistente en:_x000a__x000a_Verificar el cumplimiento de las jornadas de sensibilización a los supervisores por parte de la Dirección de Gestión Corporativa y CID sobre el cumplimiento de las funciones de los supervisores, interventores y apoyos a la supervisión en temas de incumplimiento."/>
    <s v="Realizar dos (2) sensibilizaciones sobre la correcta aplicación del trámite de incumplimiento en ejercicio de las funciones de supervisión e interventoría. _x000a__x000a_Realizar tres (3)  memorandos de buenas prácticas contractuales."/>
    <s v="Director de Gestión Corporativa y CID"/>
    <d v="2019-01-01T00:00:00"/>
    <d v="2019-12-31T00:00:00"/>
    <s v="No. De sensibilizaciones realizadas / No. De sensibilizaciones programadas"/>
    <m/>
    <s v="1. No se tiene ejecutadas en este momento pero se realizara el junio y noviembre_x000a__x000a_2. se evidencia con una matriz  de base datos de control documental- Contrato no prestación de servicios, donde se evidencia mesas de trabajo,  con la finalidad de finalizar la integridad de los expedientes contractuales del 27 marzo al 29 de marzo en el cual participatron todas las areas de la cvp con memorando de solicitud 2019IE4180 22/03/2019 donde se implemnta con una acta de radicación documentas pago proveedores codigo 208-DGC-FT84"/>
    <s v="\\10.216.160.201\calidad\13. PROCESO ADQUISICIÓN DE BIENES Y SERVICIOS\FORMATOS CONTRATOS_x000a__x000a_\\10.216.160.201/Gestióndocumentalcontractual"/>
    <n v="0.17"/>
    <s v="se tienen evidencias en fisico  trimestrales, mostrandolas áreas a determinar el proceso"/>
    <s v="INCUMPLIMIENTO"/>
  </r>
  <r>
    <x v="13"/>
    <s v="Soporte Tecnico"/>
    <s v="Jefe Oficina TIC"/>
    <s v="Oficina TIC"/>
    <s v="Indisponibilidad en las herramientas y/o equipos de cómputo"/>
    <s v="Falla y/o falta de equipos, o indisponibilidad de los mismos, por factores internos o externos, que afecten el normal desarrollo de las labores diarias en la CVP"/>
    <s v="Operacional"/>
    <s v="Deterioro o mal manejo de los equipos tecnológicos,  que genera indisponiilidad total o parcial de los mismos_x000a_Fallas en los sistemas eléctricos y/o red de datos de la entidad_x000a_Desconocimiento de los usuarios de la entidad frente al buen uso de equipos o herramientas tecnológicas instaladas en la entidad_x000a_Falla que genere necesidad de reposición del equipo y/o herramienta tecnológica, por requerir repuesto de dificil rotación en el mercado para su reparación"/>
    <s v="Pérdida de productividad o respuestas tardias a las necesidades de los grupos de interes_x000a_reprocesos o ejecución  de procesos manuales o alternos_x000a_Daños, en algunos casos irreparables, de las herramientas tecnológicas._x000a_Necesidad de recursos económicos adicionales para solventar este tipo de eventos."/>
    <s v="Moderado"/>
    <s v="Probable"/>
    <s v="Alto"/>
    <s v="Se realizó evaluación a los controles asociados a los riesgos en terminos relacionados con documentación, soportes, responsables, frecuencia y efectividad, evidenciandose una efectividad del 100%"/>
    <s v="Bajjo"/>
    <s v="Para dar un manejo adecuado a este riesgo se plantea Prevenirlo, mediante el desarrollo de una acción consistente en:- Realizar charlas pedagógicas bimensuales con las 10 personas que mas registros de soporte tecnico tengan del item error de usuario con el fin de culturizarlos y disminuir la cantidad de incidentes reportados de este tipo._x000a_- Construir los indicadores de los casos de soporte resportados asi como las mtericas de los mismos con el fin de medirlos y poderlos controlar._x000a_- Programar y desarrollar las sesiones de mantenimieno a los equipos tecnológicos de la entidad, a través de la celebración y ejecución de contratos de prestación de servicios para este fin. El responsable de ejecutar es el/la Profesional Universitario Oficina TIC y se espera que esta acción finalice el 31/12/2019"/>
    <s v="Disminución en indisponibilidad o incidentes reportados a travez de la herramienta spiceworks que afecten el normal funcionamiento de los equipos de cómputo mediante:_x000a_charlas bimensuales con los 10 usuarios que mayor cantidad de reportes tengan del item error de usuario._x000a_Construir indicadores de control de los incidentes reportados con el fin de medirlos y gestionarlos._x000a_Ejecutar al menos un mantenimiento preventivo y/o correctivo, según se requiera, para toda la plataforma tecnológica de la entidad (computadores, impresoras, escaner, plotter, video beam, servidores, carteleras digitales, planta telefónica y aires acondicionados, UPS, centros de cableado)"/>
    <s v="Camilo Augusto Ramos"/>
    <d v="2019-01-15T00:00:00"/>
    <d v="2019-12-31T00:00:00"/>
    <m/>
    <m/>
    <s v="1, Se evidenció que se realizó la primera capacitacion Bimensual  el 30 de abril de 2019 para los usuarios por área que registran más solicitudes de soporte con el fin de ampliar la informacion acerca de los servicios de la Oficina TIC y de como se pueden gestionar los mismos de manera mas efectiva._x000a__x000a_2. Se evidenció que se creó el indicador de metricas de spaceworks, el cual se lleva de manera mensual y se mide la cvantidad de casos abiertos, cantidad de casos cerrados y cantidad de casos atribuidos a error de usuario_x000a__x000a_3. se evidenció que se adelantó el mantenimiento preventivo sobre los equipos propios que se encuentran en garantía (228 PC)_x000a__x000a_Se adelantó el mantenimiento preventivo para la UPS que entrega corriente regulada para los equipos activos y servidores que se encuentran en el centro de cómputo de la entidad por parte de PowerSun el 29 de abril de 2019_x000a__x000a_Se adelantó el peinado de los Racks de cada cuarto de distribución de cableado estructurado por piso. Se instaló nuevos puentos de red de datos según requerimientos planteados por las dependencias, ampliando la cobertura de la red de la CVP._x000a_"/>
    <s v="1, acta de capactitación del 30 de abril de 2019 en custodia del archivo de gestión TICS_x000a__x000a_2, Seguimiento consolidado de metricas de spiceworks en drive_x000a__x000a_3. Informe de mantenimiento preventivo por parte de Colsoft y matriz de equipos a los que se le realizó mantenimiento los cuales reposan en la carpeta de contrato 433-2018 y mantenimiento preventivo de UPS por parte de PowerSun "/>
    <n v="0.33"/>
    <s v="se debe seguir realilzando las actividades durante la vigencia"/>
    <s v="INCUMPLIMIENTO"/>
  </r>
  <r>
    <x v="13"/>
    <s v="Todos los procedimientos"/>
    <s v="Jefe Oficina TIC"/>
    <s v="Oficina TIC"/>
    <s v="Reprocesos y/o desconocimiento del alcance y operatividad del proceso Gestión TIC"/>
    <s v="Dado el cambio organizacional que modificó el Mapa de Procesos que integra el Plan Estratégico de la Caja de la Vivienda Popular, el cual dió origen al proceso de Gestión TIC con un enfoque estratégico, se pueden generar reprocesos y/o desconocimiento en la forma de operar con respecto al alcance de la nueva oficina TIC. "/>
    <s v="Operacional"/>
    <s v="Procedimientos desactualizados y/o no documentados"/>
    <s v="Falta de claridad en la forma en que se deben ejecutar las funciones de la Oficina TIC_x000a_Falta de registro y/o seguimiento de los productos y servicios generados por la Oficina TIC a través de su proceso._x000a_Reprocesos al interior de la Oficina TIC y en otras dependencias"/>
    <s v="Moderado"/>
    <s v="Probable"/>
    <s v="Alto"/>
    <s v="Se realizó evaluación a los controles asociados a los riesgos en terminos relacionados con documentación, soportes, responsables, frecuencia y efectividad, evidenciandose una efectividad del 100%"/>
    <s v="Bajjo"/>
    <s v="Para dar un manejo adecuado a este riesgo se plantea Prevenirlo, mediante el desarrollo de una acción consistente en:Documentar 3 procedimientos con sus respectivos formatos y demás documentación requerida, de conformidad con el alcance del proceso Gestión Tecnologías de la Información y las Comunicaciones y buscando la mejora continua El responsable de ejecutar es el/la Profesional Universitario Oficina TIC y se espera que esta acción finalice el 31/12/2019"/>
    <s v="3 procedimientos documentados, con sus respectivos formatos actualizados y divulgados en la organización, acordes a la nueva forma de operar de la Caja de la vivienda popular y la oficina TIC"/>
    <s v="Camilo Augusto Ramos"/>
    <d v="2019-01-15T00:00:00"/>
    <d v="2019-12-31T00:00:00"/>
    <m/>
    <m/>
    <s v="No se ha realizado la actualización de los procedimientos"/>
    <s v="No se ha realizado la actualización de los procedimientos"/>
    <n v="0"/>
    <s v="No se ha realizado la actualización de los procedimientos"/>
    <s v="INCUMPLIMIENTO"/>
  </r>
  <r>
    <x v="13"/>
    <s v="Seguridad Informatica"/>
    <s v="Jefe Oficina TIC"/>
    <s v="Oficina TIC"/>
    <s v="Fuga de información_x000a_y/o mal manejo de la misma"/>
    <s v="Cierta información que maneja la CVP acerca de sus beneficiarios y/o grupos de interés, es de carácter confidencial, por esto la misma debe ser manejada de manera cauteloza y siempre procurando la privacidad de la misma, pues de estar expuesta podría ser usada para fines maliciosos."/>
    <s v="Corrupción"/>
    <s v="-Sustracción parcial o total de información para beneficio propio y/o de terceros, por personal interno o intrución de un externo a la entidad y/o a la red de la CVP._x000a_-Acceso no autorizado a los equipos y/o redes de computo._x000a_- Robo y/o manipulación de información sensible"/>
    <s v="* Falta de credibilidad en la información generada por la entidad._x000a_* Posibles procesos judiciales en contra de la entidad_x000a_* Investigaciones disciplinarias_x000a_* Uso de información sensible con fines maliciosos"/>
    <s v="Catastrófico"/>
    <s v="Posible"/>
    <s v="Extremo"/>
    <s v="Se realizó evaluación a los controles asociados a los riesgos en terminos relacionados con documentación, soportes, responsables, frecuencia y efectividad, evidenciandose una efectividad del 90%"/>
    <s v="Moderado"/>
    <s v="Para dar un manejo adecuado a este riesgo se plantea Mitigarlo, mediante el desarrollo de una acción consistente en:Realizar charlas pedagógicas cuatrimestrales que apoyen la sensibilización de los funcionarios y/o contratistas de la entidad con respecto al cuidado y buen manejo de la información._x000a_Generar comunicaciones mensuales al interior de la entidad, con el fin de propender por la seguridad de la información. El responsable de ejecutar es el/la Profesional de la Oficina TIC y se espera que esta acción finalice el 31/12/2019"/>
    <s v="Registro de asistencia de las tres charlas para la vigencia 2019 que realice la Oficina TIC de sensibilización respecto a la importancia de la seguridad de la información en la Entidad y el buen manejo de la misma."/>
    <s v="Camilo Augusto Ramos"/>
    <d v="2019-01-15T00:00:00"/>
    <d v="2019-12-31T00:00:00"/>
    <m/>
    <m/>
    <s v="Se evidenció que se realizó primera charla adelantada el 09 de abril de 2019 , orientada al levantamiento de la Matríz de Activos de Información para generar posteriormente la matríz de Información Clasificada y Reservada._x000a__x000a_Se evidenció que se realizarón 3 mesages masivos que propenden por la seguridad de la información enviados el 21 de marzo de 2019, 22 de marzo y 4 de abril."/>
    <s v="Acta de reunión de charla adelantada el 09 de abril de 2019 , orientada al levantamiento de la Matríz de Activos de Información_x000a__x000a_Correos masivos de fechas 21 de marzo de 2019, 22 de marzo y 4 de abril."/>
    <n v="0.28999999999999998"/>
    <s v="Se debe seguir realizando las actividades durante la vigencia"/>
    <s v="INCUMPLIMIENTO"/>
  </r>
  <r>
    <x v="14"/>
    <s v="Control Interno Disciplinario"/>
    <s v="Director de Gestión Corporativa y CID"/>
    <s v="Dirección de Gestión Corporativa y Control Interno Disciplinario"/>
    <s v="Violación de la reserva legal"/>
    <s v="Conforme a lo consagrado en el artículo 95 de la Ley 734 de 2002:_x000a__x000a_Las actuaciones disciplinarias serán reservadas hasta cuando se formule el pliego de cargos/ auto de citación de audiencia o la providencia que ordene el archivo definitivo, sin perjuicio de los derechos de los sujetos procesales._x000a_"/>
    <s v="Operacional"/>
    <s v="La poca seguridad de la oficina de Control Interno Disciplinario de la Entidad dificulta la reserva legar del proceso._x000a__x000a_Desconocimiento del personal de lo oficina de Control Interno Disciplinario, que recibe y asigna las quejas disciplinarias, sobre lo consagrado en el artículo 95 de la Ley 734 de 2002._x000a__x000a_Divulgación o utilización indebida de la información que reposa en los procesos disciplinarios "/>
    <s v="*Sanciones por parte de los entes de control._x000a__x000a_*Pérdida de información. - Pérdida de la buena imagen y credibilidad de la Entidad._x000a__x000a_*Destitución o inhabilitación_x000a__x000a_*Suspensión del cargo. _x000a__x000a_* Incursión en conductas sancionadas penalmente"/>
    <s v="Mayor"/>
    <s v="Posible"/>
    <s v="Moderada"/>
    <s v="Se realizó evaluación a los controles asociados a los riesgos en terminos relacionados con documentación, soportes, responsables, frecuencia y efectividad, evidenciandose una efectividad del 60%"/>
    <s v="Bajo"/>
    <s v="Para dar un manejo adecuado a este riesgo se plantea Prevenirlo, mediante el desarrollo de una acción consistente en: _x000a__x000a_Realizar una (1) sesion semestral de divulgación y socialización sobre la apliación del  artículo 95 de la Ley 734 de 2002; dirigida a los funcionarios y contratistas de la Oficina de Control Interno Disciplinario (CID)."/>
    <s v="Dos (2) reuniones de trabajo (con su respectiva acta) en donde se haya divulgado y socializado a los funcionarios y contratistas de la oficina de CID, sobre las pautas para mantener la Reserva Legal de las actuaciones disciplinarias."/>
    <s v="Director de Gestión Corporativa y CID"/>
    <d v="2019-01-01T00:00:00"/>
    <d v="2019-12-31T00:00:00"/>
    <s v="_x000a_Número de reuniones de trabajo de Divulgacion y Socializacion a funcionarios y contratistas de CID_x000a__x000a_Fórmula:_x000a_(Número de reuniones realizadas / Número de reuniones programadas) * 100"/>
    <m/>
    <s v="se tiene programada la reunión para el 27 de mayo a las 10:00 AM"/>
    <s v="Correo institucional"/>
    <n v="0"/>
    <m/>
    <s v="INCUMPLIMIENTO"/>
  </r>
  <r>
    <x v="14"/>
    <s v="Control Interno Disciplinario"/>
    <s v="Director de Gestión Corporativa y CID"/>
    <s v="Dirección de Gestión Corporativa y Control Interno Disciplinario"/>
    <s v="Prescripción o  caducidad de la acción disciplinaria."/>
    <s v="Interferir en el impulso procesal, desconociendo los términos establecidos en cada etapa de las actuaciones disciplinarios; generando una  dilación en las actuaciones procesales."/>
    <s v="Corrupción"/>
    <s v="_x000a__x000a_Beneficiar a los sujetos procesales dentro de las actuaciones disciplinarias contrariando lo señalado en la ley._x000a__x000a_"/>
    <s v="Acciones judiciales en contra de la CVP - Perdida del objetivo de la accion disciplinaria - Acciones disciplinarias por parte de los entes de control (Procuraduria y Personeria y fiscalia) _x000a__x000a_Prescripción de la acción disciplinaria. - Sanciones disciplinarias o penales por algún tipo de omisión. - Acciones legales por el acaecimiento de estas sanciones procesales."/>
    <s v="Mayor"/>
    <s v="Improbable"/>
    <s v="Moderada"/>
    <s v="Se realizó evaluación a los controles asociados a los riesgos en terminos relacionados con documentación, soportes, responsables, frecuencia y efectividad, evidenciandose una efectividad del 70%"/>
    <s v="Baja"/>
    <s v="Para dar un manejo adecuado a este riesgo se plantea Prevenirlo, mediante el desarrollo de una acción consistente en:  _x000a__x000a_Verificar el numero de procesos disciplinarios en curso y estado actual en el cual se encuentran."/>
    <s v="Doce (12) reuniones de trabajo con los operadores disciplinarios con el fin de verificar el estado de los procesos y su etapa actual."/>
    <s v="Director de Gestión Corporativa y CID"/>
    <d v="2019-01-01T00:00:00"/>
    <d v="2019-12-31T00:00:00"/>
    <s v="Número de reuniones de trabajo de la oficina de CID              _x000a__x000a_Fórmula:_x000a_(Número de reuniones de trabajo realizadas / Número de reuniones de trabajo programadas) * 100"/>
    <m/>
    <s v="Se han realizado cuatro (4) reuniones de trabajo por parte del funcionario y contratista de la oficina de Control Interno Disciplinario en la vigencia, de las cuales se verificaron los procesos disciplinarios en curso, su estado en la CVP._x000a__x000a_Para la Primera mesa de trabajo (30/01/2019) tuvo como resultado: _x000a__x000a_La revisión  a corte del 29 de enero del presente año es de  procesos en curso. Se utilizó la herramienta (Hoja de cálculo en formato Excel) en donde se registra en la base de datos los procesos que adelanta la oficina CID. _x000a__x000a_A la fecha se contón con 83 actuaciones disciplinarias vigentes, las cuales se encuentran determinadas  de la siguiente manera: • EXPEDIENTES DISCIPLINARIOS  EN INDAGACION PRELIMINAR: (73) setenta y tres;   _x000a__x000a_• EXPEDIENTES DISCIPLINARIOS  EN  INVESTIGACION  DISCIPLINARIA: (10) diez,  _x000a_Se establece  un  reparto   ordinario mensual de 10 procesos a cada uno de los asesores   para su revisión y proyección  de los autos que corresponda en cada una de las etapas. _x000a_ _x000a__x000a_Para la segunda mesa de trabajo (27/02/2019) tuvo como resultado_x000a__x000a_La revisión  a corte del 20 de febrero del presente año es de 91 procesos en curso. Se utilizó la herramienta (Hoja de cálculo en formato Excel) en donde se registra en la base de datos los procesos que adelanta la oficina CID.                                                 • EXPEDIENTES DISCIPLINARIOS  EN INDAGACION PRELIMINAR: (79) setenta y nueve;   _x000a__x000a_• EXPEDIENTES DISCIPLINARIOS  EN  INVESTIGACION  DISCIPLINARIA: (12) doce, _x000a__x000a_Durante la presente vigencia 2019  se han expedido 54 autos  que corresponden  en su orden a los siguientes:_x000a__x000a_• 42 autos  de apertura de Indagación Preliminar_x000a_• 04 autos de apertura de investigación Disciplinaria_x000a_• 04 autos de  pruebas_x000a_• 02 autos de archivo_x000a_• 01 auto de remisión por competencia_x000a_• 01 auto de orden interno_x000a__x000a__x000a_Para la tercera mesa de trabajo (26/03/2019) tuvo como resultado_x000a_La revisión  a corte del 22  de Marzo del presente año es de 81  procesos en curso. Se utilizó la herramienta (Hoja de cálculo en formato Excel) en donde se registra en la base de datos los procesos que adelanta la oficina CID.                                                  • EXPEDIENTES DISCIPLINARIOS  EN INDAGACION PRELIMINAR: (67) sesenta y siete   _x000a__x000a_• EXPEDIENTES DISCIPLINARIOS  EN  INVESTIGACION  DISCIPLINARIA: (16), diesiseis _x000a__x000a_• Durante la vigencia 2019 se han expedido  76 autos así_x000a__x000a_- 44- Autos de apertura de indagación  preliminar _x000a_- 7-   Autos de apertura de investigación disciplinaria _x000a_- 7-   Autos de pruebas_x000a_- 10- Autos de archivo_x000a_- 4-   Autos de remisión por competencia _x000a_- 1-   Auto de orden interno_x000a_- 1-   Auto  que autoriza  copias _x000a_- 1-   Auto que posesiona defensor_x000a_- 1-   Auto inhibitorio_x000a__x000a__x000a_Para la cuarta mesa de trabajo (29/04/2019) tuvo como resultado_x000a_La revisión  a corte del 25  de abril del presente año es de 79  procesos en curso. Se utilizó la herramienta (Hoja de cálculo en formato Excel) en donde se registra en la base de datos los procesos que adelanta la oficina CID.                 • EXPEDIENTES DISCIPLINARIOS  EN INDAGACION PRELIMINAR: (60);   sesenta que se dividen  por anualidad así:_x000a_2017= 03_x000a_2018= 10_x000a_2019= 47_x000a__x000a_• EXPEDIENTES DISCIPLINARIOS  EN  INVESTIGACION  DISCIPLINARIA: (19), diecinueve que se dividen  por anualidad así:_x000a_2016= 06_x000a_2017= 10 _x000a_2018= 03                                                                                       • Durante   el mes de abril  de  2019 se han expedido  12 autos así_x000a__x000a_- 04- Autos de apertura de indagación  preliminar _x000a_- 02- Autos de archivo_x000a_- 04-   Autos de remisión por competencia _x000a_- 02-   Auto  que autoriza  copias _x000a_  _x000a_"/>
    <s v="asistencia de reunion fisicas"/>
    <n v="0.33"/>
    <m/>
    <s v="INCUMPLIMIENTO"/>
  </r>
  <r>
    <x v="15"/>
    <s v="Auditoría Interna y Visitas"/>
    <s v="Asesor de Control Interno"/>
    <s v="Asesoría de Control Interno"/>
    <s v="Incumplimiento del Plan Anual Auditorías aprobado para la vigencia"/>
    <s v="Incumplimiento de las acciones planteadas incluidas en el Plan Anual de Auditorías."/>
    <s v="Operacional"/>
    <s v="Personal Insuficiente para la ejecución de las actividades planteadas - Reprogramación de actividades o procesos de auditoría que modifican el Plan establecido - Demora en la generación de informes que prolongan los procesos de auditoría - Falta de idoneidad del equipo auditor"/>
    <s v="Incumplimiento de elementos legales aplicables a control Interno_x000a_ - Hallazgos por parte de entes de control"/>
    <s v="Moderado"/>
    <s v="Probable"/>
    <s v="Alto"/>
    <s v="Se realizó evaluación a los controles asociados a los riesgos en terminos relacionados con documentación, soportes, responsables, frecuencia y efectividad, evidenciandose una efectividad del 100%"/>
    <s v="Medio"/>
    <s v="Para dar un manejo adecuado a este riesgo se plantea Prevenirlo, mediante el desarrollo de una acción consistente en: Realizar reportes trimestrales del avance del Plan Anual de Auditorías 2019 (formato 208-CI-Ft-04) en el Plan de Acción de Gestión 2019 (formato 208-PLA-Ft-55). El responsable de ejecutar es el Asesor de Control Interno y se espera que esta acción finalice el 31/10/2019"/>
    <s v="Tres (3) reportes de seguimiento al avance del Plan Anual de Auditorías 2019 (formato 208-CI-Ft-04) en el Plan de Acción de Gestión 2019 (formato 208-PLA-Ft-55)"/>
    <s v="Asesor de Control Interno"/>
    <d v="2019-04-01T00:00:00"/>
    <d v="2019-10-31T00:00:00"/>
    <s v="(No. de reportes de seguimiento al Plan Anual de Auditorías 2019 (formato 208-CI-Ft-04) en el Plan de Acción de Gestión 2019 (formato 208-PLA-Ft-55) / 3) X 100%"/>
    <m/>
    <s v="Se realizó la formulación del Plan Anual de Auditorías 2019 – PAA (formato 208-CI-Ft-04) y del Plan de Acción de Gestión 2019 (formato 208-PLA-Ft-55), dicho PAA fue aprobado por el Comité Institucional de Coordinación de Control Interno - CICCI en sesión del 11 de febrero de 2019. Se realizó el primer seguimiento del PAA en el formato del Plan de Acción de Gestión 2019 (formato 208-PLA-Ft-55) con corte al 31 de marzo de 2019, el cual fue remitido por correo electrónico del 29 de abril de 2019 a la Oficina Asesora de Planeación.  _x000a_"/>
    <s v="correo de entrega del PAA con el primer seguimiento."/>
    <n v="0.33"/>
    <m/>
    <s v="INCUMPLIMIENTO"/>
  </r>
  <r>
    <x v="15"/>
    <s v="Auditoría Interna y Visitas"/>
    <s v="Asesor de Control Interno"/>
    <s v="Asesoría de Control Interno"/>
    <s v="Documentación errada de hallazgos y conceptos de seguimiento tras revisión de herramientas de gestión de los procesos"/>
    <s v="Se puede presentar la documentación errada de hallazgos por la complejidad del reporte en los instrumentos de gestión establecidos para los procesos de la CVP."/>
    <s v="Operacional"/>
    <s v="No se revisan los formatos de las herramientas de gestión por parte de los responsables, ni se acogen a las versiones publicadas. - No hay instrumentos o lineamientos claramente establecidos para la documentación de las herramientas de Gestión. - No existe un criterio unificado en la documentación de las herramientas de gestión por parte de los responsables de su construcción. - Desconocimiento básico de la funcionalidad de las herramientas de gestión por los funcionarios que lo construyen o lo reportan."/>
    <s v="Dificultad para el seguimiento de las acciones planteadas - Carga operacional adicional por el mal planteamiento de las acciones relacionadas. - Ineficiencia operativa general - Resultados por dependencias y/o procesos que no corresponden a la realidad"/>
    <s v="Moderado"/>
    <s v="Posible"/>
    <s v="Alto"/>
    <s v="Se realizó evaluación a los controles asociados a los riesgos en terminos relacionados con documentación, soportes, responsables, frecuencia y efectividad, evidenciandose una efectividad del 100%"/>
    <s v="Medio"/>
    <s v="Para dar un manejo adecuado a este riesgo se plantea Mitigarlo, mediante el desarrollo de una acción consistente en: Realizar seguimiento a los planes de mejoramiento y planes de acción de gestión de todos los procesos de la entidad que permitan mejorar la formulación, monitoreo y autocontrol por parte de los líderes de los procesos. El responsable de ejecutar es el Asesor de Control Interno y se espera que esta acción finalice el 30/11/2019"/>
    <s v="Ocho (8) matrices o informes de seguimiento a los planes de mejoramiento internos (3) y externos (3) y a los planes de acción de gestión de la entidad (2)"/>
    <s v="Asesor de Control Interno"/>
    <d v="2019-03-01T00:00:00"/>
    <d v="2019-11-30T00:00:00"/>
    <s v="(No. de matrices o informes de seguimiento a los planes de mejoramiento internos (3) y externos (3) y a los planes de acción de gestión de la entidad (2) / 8) X 100%"/>
    <m/>
    <s v="Seguimiento al Plan de Mejoramiento Interno se realizará a partir del 01 de mayo y el segundo se realizará en noviembre, el Seguimiento al Plan de Acción de Gestión se realizará en noviembre. Al 30 de abril se han realizado dos seguimientos al Plan de Mejoramiento Externo. Con corte al 31-dic-2018 se realizó en el periodo de enero y febrero de 2019."/>
    <s v="el informe se encuentra publicado en la siguiente ruta:_x000a_https://www.cajaviviendapopular.gov.co/sites/default/files/Informe%20de%20Seguimiento.%20Corte%20%2831-Dic-2018%29.pdf._x000a_Con corte al 15-feb-2019 se realizó  en el periodo de febrero y marzo de 2019, la matriz se encuentra publicada en la siguiente ruta: \\10.216.160.201\control interno\2019\3. 054 PLANES\EXTERNO\CONTRALORIA\I Seg 2019"/>
    <n v="0.25"/>
    <m/>
    <s v="INCUMPLIMIENTO"/>
  </r>
  <r>
    <x v="15"/>
    <s v="Auditoría Interna y Visitas"/>
    <s v="Asesor de Control Interno"/>
    <s v="Asesoría de Control Interno"/>
    <s v="Omitir Hallazgos identificados en los informes de CI"/>
    <s v="Omitir hallazgos de manera consiente y voluntaria en los informes durante el proceso de auditoría o generación de informes de Ley."/>
    <s v="Corrupción"/>
    <s v="Falta de objetividad  de los auditores por algún tipo de compromiso - Interés en obtener dádivas por la omisión de reporte de inconsistencias - Debilidad en valores éticos y morales_x000a_Falta de idoneidad del equipo auditor - Desconocimiento de la cultura del autocontrol"/>
    <s v="Hallazgos por parte de los entes de control  - Pérdidas económicas para la entidad - Posible afectación a la operación de los procesos"/>
    <s v="Catastrofico"/>
    <s v="Improbable"/>
    <s v="Alta"/>
    <s v="Se realizó evaluación a los controles asociados a los riesgos en terminos relacionados con documentación, soportes, responsables, frecuencia y efectividad, evidenciandose una efectividad del 60%"/>
    <s v="Moderada"/>
    <s v="Para dar un manejo adecuado a este riesgo se plantea Mitigarlo, mediante el desarrollo de una acción consistente en: Realizar dos actividades de sensibilización durante la vigencia relacionada con elementos éticos y los roles a desempeñar por parte de Control Interno El responsable de ejecutar es el Asesor de Control Interno y se espera que esta acción finalice el 30/11/2019"/>
    <s v="Dos (2) actividades de sensibilización relacionadas con elementos éticos y roles a desempeñar por parte de Control Interno"/>
    <s v="Asesor de Control Interno"/>
    <d v="2019-03-01T00:00:00"/>
    <d v="2019-11-30T00:00:00"/>
    <s v="(No. de actividades de sensibilización realizadas / 2) X 100%"/>
    <m/>
    <s v="Se ha realizado una actividad de Capacitación en el Sistema de Control Interno - SCI y Política de Control Interno el 20-feb-2019. Evidencia: \\10.216.160.201\control interno\2019\4.  APOYO\5. Inducción Capacitación\Capacitacion SCI._x000a_Se elaboró presentación del Sistema de Control Interno y se remitió un vídeo de los Principios y Generalidades de la actividad de auditoría para la jornada de inducción virtual que tiene previsto realizar la Subdirección Administrativa."/>
    <s v=" Las evidencias se encuentran en la siguiente ruta: \\10.216.160.201\control interno\2019\4.  APOYO\5. Inducción Capacitación\Induccion.  El correo  se envio el 5-04-2019."/>
    <n v="0.5"/>
    <m/>
    <s v="INCUMPLIMIENT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rowHeaderCaption="Procesos">
  <location ref="A3:B20" firstHeaderRow="1" firstDataRow="1" firstDataCol="1"/>
  <pivotFields count="26">
    <pivotField axis="axisRow" showAll="0">
      <items count="18">
        <item x="0"/>
        <item x="1"/>
        <item x="2"/>
        <item x="3"/>
        <item x="4"/>
        <item x="5"/>
        <item x="6"/>
        <item x="7"/>
        <item x="8"/>
        <item x="9"/>
        <item x="10"/>
        <item x="11"/>
        <item x="12"/>
        <item m="1" x="16"/>
        <item x="13"/>
        <item x="14"/>
        <item x="1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s>
  <rowFields count="1">
    <field x="0"/>
  </rowFields>
  <rowItems count="17">
    <i>
      <x/>
    </i>
    <i>
      <x v="1"/>
    </i>
    <i>
      <x v="2"/>
    </i>
    <i>
      <x v="3"/>
    </i>
    <i>
      <x v="4"/>
    </i>
    <i>
      <x v="5"/>
    </i>
    <i>
      <x v="6"/>
    </i>
    <i>
      <x v="7"/>
    </i>
    <i>
      <x v="8"/>
    </i>
    <i>
      <x v="9"/>
    </i>
    <i>
      <x v="10"/>
    </i>
    <i>
      <x v="11"/>
    </i>
    <i>
      <x v="12"/>
    </i>
    <i>
      <x v="14"/>
    </i>
    <i>
      <x v="15"/>
    </i>
    <i>
      <x v="16"/>
    </i>
    <i t="grand">
      <x/>
    </i>
  </rowItems>
  <colItems count="1">
    <i/>
  </colItems>
  <dataFields count="1">
    <dataField name="Calificación." fld="23" subtotal="average" baseField="0" baseItem="0" numFmtId="10"/>
  </dataFields>
  <formats count="7">
    <format dxfId="107">
      <pivotArea outline="0" collapsedLevelsAreSubtotals="1" fieldPosition="0"/>
    </format>
    <format dxfId="106">
      <pivotArea type="all" dataOnly="0" outline="0" fieldPosition="0"/>
    </format>
    <format dxfId="105">
      <pivotArea outline="0" collapsedLevelsAreSubtotals="1" fieldPosition="0"/>
    </format>
    <format dxfId="104">
      <pivotArea outline="0" collapsedLevelsAreSubtotals="1" fieldPosition="0"/>
    </format>
    <format dxfId="103">
      <pivotArea grandRow="1" outline="0" collapsedLevelsAreSubtotals="1" fieldPosition="0"/>
    </format>
    <format dxfId="102">
      <pivotArea collapsedLevelsAreSubtotals="1" fieldPosition="0">
        <references count="1">
          <reference field="0" count="0"/>
        </references>
      </pivotArea>
    </format>
    <format dxfId="10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hyperlink" Target="file:///\\10.216.160.201\calidad\13.%20PROCESO%20ADQUISICI&#211;N%20DE%20BIENES%20Y%20SERVICIOS\FORMATOS%20CONTRATOS" TargetMode="External"/><Relationship Id="rId2" Type="http://schemas.openxmlformats.org/officeDocument/2006/relationships/hyperlink" Target="file:///\\10.216.160.201\calidad\2.%20PROCESO%20DE%20GESTI&#211;N%20DE%20COMUNICACIONES\PLAN%20ESTRAT&#201;GICO\2019" TargetMode="External"/><Relationship Id="rId1" Type="http://schemas.openxmlformats.org/officeDocument/2006/relationships/hyperlink" Target="file:///\\10.216.160.201\calidad\30.%20PRESENTACIONES%20E%20INFORMES\SISTEMA%20INTEGRADO%20DE%20GESTI&#211;N\2019\HERRAMIENTAS%20DE%20GESTI&#211;N%20OAP"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ajaviviendapopular.gov.co/?q=tr%C3%A1mites-ante-la-caja-de-la-vivienda-popular" TargetMode="External"/><Relationship Id="rId1" Type="http://schemas.openxmlformats.org/officeDocument/2006/relationships/hyperlink" Target="https://www.cajaviviendapopular.gov.co/?q=tr%C3%A1mites-ante-la-caja-de-la-vivienda-popular"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cajaviviendapopular.gov.co/sites/default/files/Estrategia%20RdC%20CVP%202018%20v2.pdf" TargetMode="External"/><Relationship Id="rId2" Type="http://schemas.openxmlformats.org/officeDocument/2006/relationships/hyperlink" Target="https://www.cajaviviendapopular.gov.co/?q=Nosotros/Informes/rendicion-de-cuentas" TargetMode="External"/><Relationship Id="rId1" Type="http://schemas.openxmlformats.org/officeDocument/2006/relationships/hyperlink" Target="https://www.cajaviviendapopular.gov.co/?q=Nosotros/Informes/informe-de-ejecucion-del-presupuesto-de-gastos-e-inversiones" TargetMode="External"/><Relationship Id="rId6" Type="http://schemas.openxmlformats.org/officeDocument/2006/relationships/printerSettings" Target="../printerSettings/printerSettings5.bin"/><Relationship Id="rId5" Type="http://schemas.openxmlformats.org/officeDocument/2006/relationships/hyperlink" Target="https://www.cajaviviendapopular.gov.co/?q=Nosotros/Informes/rendicion-de-cuentas" TargetMode="External"/><Relationship Id="rId4" Type="http://schemas.openxmlformats.org/officeDocument/2006/relationships/hyperlink" Target="https://www.cajaviviendapopular.gov.co/?q=Nosotros/Informes/rendicion-de-cuenta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hyperlink" Target="file:///\\10.216.160.201\calidad\8.%20PROCESO%20SERVICIO%20AL%20CIUDADANO\PROCEDIMIENTO\208-SC-Pr-07%20ATENCION%20PQRSD" TargetMode="Externa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cajaviviendapopular.gov.co/?q=transparencia-0" TargetMode="External"/><Relationship Id="rId3" Type="http://schemas.openxmlformats.org/officeDocument/2006/relationships/hyperlink" Target="http://www.cajaviviendapopular.gov.co/?q=content/transparencia" TargetMode="External"/><Relationship Id="rId7" Type="http://schemas.openxmlformats.org/officeDocument/2006/relationships/hyperlink" Target="https://www.cajaviviendapopular.gov.co/?q=Servicio-al-ciudadano/solicitudes-de-acceso-la-informacion" TargetMode="External"/><Relationship Id="rId12" Type="http://schemas.openxmlformats.org/officeDocument/2006/relationships/printerSettings" Target="../printerSettings/printerSettings7.bin"/><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hyperlink" Target="http://www.cajaviviendapopular.gov.co/?q=content/transparencia10.4%20Esquema%20de%20p%C3%BAblicaci%C3%B3n%20de%20informaci%C3%B3n" TargetMode="External"/><Relationship Id="rId11" Type="http://schemas.openxmlformats.org/officeDocument/2006/relationships/hyperlink" Target="https://www.cajaviviendapopular.gov.co/?q=transparencia-0Matriz%20de%20cumplimiento%20de%20la%20Ley%201712%20en%20custodia%20de%20Oficina%20de%20Asesoria%20de%20Planeaci&#243;n" TargetMode="External"/><Relationship Id="rId5" Type="http://schemas.openxmlformats.org/officeDocument/2006/relationships/hyperlink" Target="http://www.cajaviviendapopular.gov.co/?q=content/transparencia" TargetMode="External"/><Relationship Id="rId10" Type="http://schemas.openxmlformats.org/officeDocument/2006/relationships/hyperlink" Target="https://www.cajaviviendapopular.gov.co/?q=estrategia-anticorrupcion" TargetMode="External"/><Relationship Id="rId4" Type="http://schemas.openxmlformats.org/officeDocument/2006/relationships/hyperlink" Target="http://www.cajaviviendapopular.gov.co/?q=content/transparencia" TargetMode="External"/><Relationship Id="rId9" Type="http://schemas.openxmlformats.org/officeDocument/2006/relationships/hyperlink" Target="https://www.cajaviviendapopular.gov.co/?q=transparencia-0"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cajaviviendapopular.gov.co/?q=transparencia-0" TargetMode="External"/><Relationship Id="rId2" Type="http://schemas.openxmlformats.org/officeDocument/2006/relationships/hyperlink" Target="file:///\\10.216.160.201\vivienda\CONVENIO%20575%20DE%202017\EVIDENCIAS%20SOCIALES\EVIDENCIAS%20AVANCE%20TERRITORIOS\DOCUMENTOS" TargetMode="External"/><Relationship Id="rId1" Type="http://schemas.openxmlformats.org/officeDocument/2006/relationships/hyperlink" Target="http://www.cajaviviendapopular.gov.co/?q=content/transparencia" TargetMode="External"/><Relationship Id="rId5" Type="http://schemas.openxmlformats.org/officeDocument/2006/relationships/printerSettings" Target="../printerSettings/printerSettings8.bin"/><Relationship Id="rId4" Type="http://schemas.openxmlformats.org/officeDocument/2006/relationships/hyperlink" Target="https://www.cajaviviendapopular.gov.co/?q=estrategia-anticorrup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workbookViewId="0">
      <selection activeCell="A17" sqref="A17"/>
    </sheetView>
  </sheetViews>
  <sheetFormatPr baseColWidth="10" defaultRowHeight="15"/>
  <cols>
    <col min="1" max="1" width="34.28515625" customWidth="1"/>
    <col min="2" max="2" width="11" customWidth="1"/>
    <col min="3" max="3" width="13.85546875" customWidth="1"/>
    <col min="4" max="4" width="12.140625" customWidth="1"/>
    <col min="5" max="5" width="12.5703125" customWidth="1"/>
    <col min="6" max="6" width="14.85546875" customWidth="1"/>
    <col min="7" max="7" width="12.140625" customWidth="1"/>
    <col min="8" max="8" width="12.7109375" customWidth="1"/>
  </cols>
  <sheetData>
    <row r="2" spans="1:8" ht="5.25" customHeight="1"/>
    <row r="3" spans="1:8" ht="30">
      <c r="A3" s="502" t="s">
        <v>1055</v>
      </c>
      <c r="B3" s="502" t="s">
        <v>1083</v>
      </c>
      <c r="C3" s="502" t="s">
        <v>1082</v>
      </c>
      <c r="D3" s="502" t="s">
        <v>1064</v>
      </c>
      <c r="E3" s="502" t="s">
        <v>1081</v>
      </c>
      <c r="F3" s="503" t="s">
        <v>1080</v>
      </c>
      <c r="G3" s="503" t="s">
        <v>1067</v>
      </c>
      <c r="H3" s="503" t="s">
        <v>1079</v>
      </c>
    </row>
    <row r="4" spans="1:8">
      <c r="A4" s="504" t="s">
        <v>373</v>
      </c>
      <c r="B4" s="494">
        <f>+GETPIVOTDATA("CALIFICACIÓN",'Resultados riesgos'!$A$3,"1. Proceso","1. Gestión Estratégica")</f>
        <v>0.36749999999999999</v>
      </c>
      <c r="C4" s="495"/>
      <c r="D4" s="496">
        <f>+AVERAGE('3. RENDICION DE CUENTAS'!N6,'3. RENDICION DE CUENTAS'!N16,'3. RENDICION DE CUENTAS'!N18,'3. RENDICION DE CUENTAS'!N20,'3. RENDICION DE CUENTAS'!N29)</f>
        <v>0.51600000000000001</v>
      </c>
      <c r="E4" s="495"/>
      <c r="F4" s="497">
        <f>+AVERAGE('5. TRANSPARENCIA '!O8,'5. TRANSPARENCIA '!O9,'5. TRANSPARENCIA '!O15)</f>
        <v>0.22</v>
      </c>
      <c r="G4" s="495"/>
      <c r="H4" s="495"/>
    </row>
    <row r="5" spans="1:8">
      <c r="A5" s="504" t="s">
        <v>46</v>
      </c>
      <c r="B5" s="498">
        <f>+GETPIVOTDATA("CALIFICACIÓN",'Resultados riesgos'!$A$3,"1. Proceso","2. Gestión de Comunicaciones")</f>
        <v>0.16666666666666666</v>
      </c>
      <c r="C5" s="495"/>
      <c r="D5" s="496">
        <f>+AVERAGE('3. RENDICION DE CUENTAS'!N10,'3. RENDICION DE CUENTAS'!N11,'3. RENDICION DE CUENTAS'!N12,'3. RENDICION DE CUENTAS'!N17,'3. RENDICION DE CUENTAS'!N18,'3. RENDICION DE CUENTAS'!N20)</f>
        <v>0.47166666666666668</v>
      </c>
      <c r="E5" s="496">
        <f>+AVERAGE('4. ATENCION AL CIUDADANO'!N15)</f>
        <v>0.33</v>
      </c>
      <c r="F5" s="499">
        <f>+AVERAGE('5. TRANSPARENCIA '!O8,'5. TRANSPARENCIA '!O9,'5. TRANSPARENCIA '!O10,'5. TRANSPARENCIA '!O11,'5. TRANSPARENCIA '!O17,'5. TRANSPARENCIA '!O20,'5. TRANSPARENCIA '!O24,'5. TRANSPARENCIA '!O31)</f>
        <v>0.26875000000000004</v>
      </c>
      <c r="G5" s="496">
        <f>+AVERAGE('6. INICIATIVAS'!N7,'6. INICIATIVAS'!N8)</f>
        <v>0.33</v>
      </c>
      <c r="H5" s="495"/>
    </row>
    <row r="6" spans="1:8" ht="30">
      <c r="A6" s="504" t="s">
        <v>1056</v>
      </c>
      <c r="B6" s="494">
        <f>+GETPIVOTDATA("CALIFICACIÓN",'Resultados riesgos'!$A$3,"1. Proceso","3. Prevencion del Daño Antijuridico y Representacion Judicial")</f>
        <v>0.33</v>
      </c>
      <c r="C6" s="495"/>
      <c r="D6" s="495"/>
      <c r="E6" s="495"/>
      <c r="F6" s="495"/>
      <c r="G6" s="495"/>
      <c r="H6" s="495"/>
    </row>
    <row r="7" spans="1:8">
      <c r="A7" s="504" t="s">
        <v>268</v>
      </c>
      <c r="B7" s="494">
        <f>+GETPIVOTDATA("CALIFICACIÓN",'Resultados riesgos'!$A$3,"1. Proceso","4. Reasentamientos Humanos")</f>
        <v>0.3725</v>
      </c>
      <c r="C7" s="495"/>
      <c r="D7" s="496">
        <f>+AVERAGE('3. RENDICION DE CUENTAS'!N12,'3. RENDICION DE CUENTAS'!N21,'3. RENDICION DE CUENTAS'!N27)</f>
        <v>0.38666666666666671</v>
      </c>
      <c r="E7" s="495"/>
      <c r="F7" s="495"/>
      <c r="G7" s="495"/>
      <c r="H7" s="495"/>
    </row>
    <row r="8" spans="1:8">
      <c r="A8" s="504" t="s">
        <v>209</v>
      </c>
      <c r="B8" s="494">
        <f>+GETPIVOTDATA("CALIFICACIÓN",'Resultados riesgos'!$A$3,"1. Proceso","5. Mejoramiento de Vivienda")</f>
        <v>0.55882352941176472</v>
      </c>
      <c r="C8" s="495"/>
      <c r="D8" s="497">
        <f>+AVERAGE('3. RENDICION DE CUENTAS'!N13,'3. RENDICION DE CUENTAS'!N28)</f>
        <v>0</v>
      </c>
      <c r="E8" s="495"/>
      <c r="F8" s="495"/>
      <c r="G8" s="496">
        <f>+AVERAGE('6. INICIATIVAS'!N9,'6. INICIATIVAS'!N10)</f>
        <v>1</v>
      </c>
      <c r="H8" s="495"/>
    </row>
    <row r="9" spans="1:8">
      <c r="A9" s="504" t="s">
        <v>391</v>
      </c>
      <c r="B9" s="498">
        <f>+GETPIVOTDATA("CALIFICACIÓN",'Resultados riesgos'!$A$3,"1. Proceso","6. Mejoramiento de Barrios")</f>
        <v>0.22500000000000003</v>
      </c>
      <c r="C9" s="495"/>
      <c r="D9" s="497">
        <f>+AVERAGE('3. RENDICION DE CUENTAS'!N10,'3. RENDICION DE CUENTAS'!N22,'3. RENDICION DE CUENTAS'!N24)</f>
        <v>0</v>
      </c>
      <c r="E9" s="495"/>
      <c r="F9" s="495"/>
      <c r="G9" s="495"/>
      <c r="H9" s="495"/>
    </row>
    <row r="10" spans="1:8">
      <c r="A10" s="504" t="s">
        <v>424</v>
      </c>
      <c r="B10" s="498">
        <f>+GETPIVOTDATA("CALIFICACIÓN",'Resultados riesgos'!$A$3,"1. Proceso","7. Urbanizaciones y Titulación")</f>
        <v>0.16500000000000001</v>
      </c>
      <c r="C10" s="495"/>
      <c r="D10" s="497">
        <f>+AVERAGE('3. RENDICION DE CUENTAS'!N11)</f>
        <v>0</v>
      </c>
      <c r="E10" s="495"/>
      <c r="F10" s="495"/>
      <c r="G10" s="495"/>
      <c r="H10" s="495"/>
    </row>
    <row r="11" spans="1:8">
      <c r="A11" s="504" t="s">
        <v>414</v>
      </c>
      <c r="B11" s="498">
        <f>+GETPIVOTDATA("CALIFICACIÓN",'Resultados riesgos'!$A$3,"1. Proceso","8. Servicio al Ciudadano")</f>
        <v>0.14583333333333334</v>
      </c>
      <c r="C11" s="495"/>
      <c r="D11" s="495"/>
      <c r="E11" s="496">
        <f>+AVERAGE('4. ATENCION AL CIUDADANO'!N10,'4. ATENCION AL CIUDADANO'!N12,'4. ATENCION AL CIUDADANO'!N14,'4. ATENCION AL CIUDADANO'!N17,'4. ATENCION AL CIUDADANO'!N19,'4. ATENCION AL CIUDADANO'!N20)</f>
        <v>0.44388888888888883</v>
      </c>
      <c r="F11" s="499">
        <f>+AVERAGE('5. TRANSPARENCIA '!O17,'5. TRANSPARENCIA '!O18,'5. TRANSPARENCIA '!O19,'5. TRANSPARENCIA '!O32)</f>
        <v>0.27</v>
      </c>
      <c r="G11" s="495"/>
      <c r="H11" s="495"/>
    </row>
    <row r="12" spans="1:8">
      <c r="A12" s="504" t="s">
        <v>323</v>
      </c>
      <c r="B12" s="494">
        <f>+GETPIVOTDATA("CALIFICACIÓN",'Resultados riesgos'!$A$3,"1. Proceso","9. Gestión Administrativa")</f>
        <v>0.33</v>
      </c>
      <c r="C12" s="495"/>
      <c r="D12" s="495"/>
      <c r="E12" s="495"/>
      <c r="F12" s="497">
        <f>+AVERAGE('5. TRANSPARENCIA '!O27)</f>
        <v>0</v>
      </c>
      <c r="G12" s="495"/>
      <c r="H12" s="496">
        <f>+AVERAGE('7. CODIGO DE INTEGRIDAD'!K7)</f>
        <v>0.33</v>
      </c>
    </row>
    <row r="13" spans="1:8">
      <c r="A13" s="504" t="s">
        <v>253</v>
      </c>
      <c r="B13" s="494">
        <f>+GETPIVOTDATA("CALIFICACIÓN",'Resultados riesgos'!$A$3,"1. Proceso","10. Gestión Financiera")</f>
        <v>0.54</v>
      </c>
      <c r="C13" s="496">
        <f>+AVERAGE('2. ANTITRAMITES'!AJ7:AJ8)</f>
        <v>0.59</v>
      </c>
      <c r="D13" s="496">
        <f>+AVERAGE('3. RENDICION DE CUENTAS'!N19)</f>
        <v>0.33</v>
      </c>
      <c r="E13" s="495"/>
      <c r="F13" s="496">
        <f>+AVERAGE('5. TRANSPARENCIA '!O28)</f>
        <v>0.33</v>
      </c>
      <c r="G13" s="495"/>
      <c r="H13" s="495"/>
    </row>
    <row r="14" spans="1:8">
      <c r="A14" s="504" t="s">
        <v>243</v>
      </c>
      <c r="B14" s="494">
        <f>+GETPIVOTDATA("CALIFICACIÓN",'Resultados riesgos'!$A$3,"1. Proceso","11. Gestión Documental")</f>
        <v>0.33</v>
      </c>
      <c r="C14" s="495"/>
      <c r="D14" s="495"/>
      <c r="E14" s="495"/>
      <c r="F14" s="496">
        <f>+AVERAGE('5. TRANSPARENCIA '!O25,'5. TRANSPARENCIA '!O26)</f>
        <v>0.33</v>
      </c>
      <c r="G14" s="495"/>
      <c r="H14" s="495"/>
    </row>
    <row r="15" spans="1:8">
      <c r="A15" s="504" t="s">
        <v>331</v>
      </c>
      <c r="B15" s="494">
        <f>+GETPIVOTDATA("CALIFICACIÓN",'Resultados riesgos'!$A$3,"1. Proceso","12. Gestión del Talento Humano")</f>
        <v>0.33</v>
      </c>
      <c r="C15" s="495"/>
      <c r="D15" s="495"/>
      <c r="E15" s="495"/>
      <c r="F15" s="496">
        <f>+AVERAGE('5. TRANSPARENCIA '!O10)</f>
        <v>0.5</v>
      </c>
      <c r="G15" s="495"/>
      <c r="H15" s="495"/>
    </row>
    <row r="16" spans="1:8">
      <c r="A16" s="504" t="s">
        <v>447</v>
      </c>
      <c r="B16" s="500">
        <f>+GETPIVOTDATA("CALIFICACIÓN",'Resultados riesgos'!$A$3,"1. Proceso","13. Adquisición de Bienes y Servicios")</f>
        <v>0.27888888888888891</v>
      </c>
      <c r="C16" s="495"/>
      <c r="D16" s="495"/>
      <c r="E16" s="496">
        <f>+AVERAGE('4. ATENCION AL CIUDADANO'!N8)</f>
        <v>0.33</v>
      </c>
      <c r="F16" s="496">
        <f>+AVERAGE('5. TRANSPARENCIA '!O14)</f>
        <v>0.33</v>
      </c>
      <c r="G16" s="495"/>
      <c r="H16" s="495"/>
    </row>
    <row r="17" spans="1:8" ht="30">
      <c r="A17" s="504" t="s">
        <v>1057</v>
      </c>
      <c r="B17" s="498">
        <f>+GETPIVOTDATA("CALIFICACIÓN",'Resultados riesgos'!$A$3,"1. Proceso","14. Gestión Tecnología de la Información y Comunicaciones ")</f>
        <v>0.20666666666666667</v>
      </c>
      <c r="C17" s="495"/>
      <c r="D17" s="495"/>
      <c r="E17" s="495"/>
      <c r="F17" s="499">
        <f>+AVERAGE('5. TRANSPARENCIA '!O12,'5. TRANSPARENCIA '!O13,'5. TRANSPARENCIA '!O15,'5. TRANSPARENCIA '!O17,'5. TRANSPARENCIA '!O23,'5. TRANSPARENCIA '!O28,'5. TRANSPARENCIA '!O29,'5. TRANSPARENCIA '!O31)</f>
        <v>0.27374999999999999</v>
      </c>
      <c r="G17" s="495"/>
      <c r="H17" s="495"/>
    </row>
    <row r="18" spans="1:8" ht="30">
      <c r="A18" s="504" t="s">
        <v>463</v>
      </c>
      <c r="B18" s="498">
        <f>+GETPIVOTDATA("CALIFICACIÓN",'Resultados riesgos'!$A$3,"1. Proceso","15. Gestión del Control Interno Disciplinario")</f>
        <v>0.16500000000000001</v>
      </c>
      <c r="C18" s="495"/>
      <c r="D18" s="495"/>
      <c r="E18" s="501"/>
      <c r="F18" s="495"/>
      <c r="G18" s="495"/>
      <c r="H18" s="495"/>
    </row>
    <row r="19" spans="1:8">
      <c r="A19" s="504" t="s">
        <v>484</v>
      </c>
      <c r="B19" s="494">
        <f>+GETPIVOTDATA("CALIFICACIÓN",'Resultados riesgos'!$A$3,"1. Proceso","16. Evaluación de la Gestión")</f>
        <v>0.36000000000000004</v>
      </c>
      <c r="C19" s="495"/>
      <c r="D19" s="496">
        <f>+AVERAGE('3. RENDICION DE CUENTAS'!N26)</f>
        <v>1</v>
      </c>
      <c r="E19" s="497">
        <f>+AVERAGE('4. ATENCION AL CIUDADANO'!N21)</f>
        <v>0.2</v>
      </c>
      <c r="F19" s="497">
        <f>+AVERAGE('5. TRANSPARENCIA '!O21)</f>
        <v>0.15</v>
      </c>
      <c r="G19" s="495"/>
      <c r="H19" s="495"/>
    </row>
  </sheetData>
  <pageMargins left="0.7" right="0.7" top="0.75" bottom="0.75" header="0.3" footer="0.3"/>
  <pageSetup paperSize="9" orientation="portrait" r:id="rId1"/>
  <ignoredErrors>
    <ignoredError sqref="B5"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zoomScale="55" zoomScaleNormal="55" zoomScaleSheetLayoutView="55" workbookViewId="0">
      <selection activeCell="J8" sqref="J8"/>
    </sheetView>
  </sheetViews>
  <sheetFormatPr baseColWidth="10" defaultRowHeight="27.75" customHeight="1"/>
  <cols>
    <col min="1" max="1" width="31.28515625" customWidth="1"/>
    <col min="2" max="2" width="11.85546875" customWidth="1"/>
    <col min="3" max="3" width="35.28515625" customWidth="1"/>
    <col min="4" max="4" width="29.42578125" customWidth="1"/>
    <col min="5" max="5" width="44.85546875" customWidth="1"/>
    <col min="6" max="6" width="48.140625" customWidth="1"/>
    <col min="7" max="7" width="31.140625" customWidth="1"/>
    <col min="8" max="8" width="35.140625" customWidth="1"/>
    <col min="9" max="9" width="40" customWidth="1"/>
    <col min="10" max="10" width="37.7109375" customWidth="1"/>
    <col min="11" max="11" width="13.42578125" bestFit="1" customWidth="1"/>
    <col min="12" max="12" width="13.42578125" style="54" bestFit="1" customWidth="1"/>
    <col min="13" max="13" width="10.85546875" style="54" bestFit="1" customWidth="1"/>
    <col min="14" max="16384" width="11.42578125" style="54"/>
  </cols>
  <sheetData>
    <row r="1" spans="1:13" ht="27.75" customHeight="1" thickBot="1">
      <c r="A1" s="714" t="s">
        <v>191</v>
      </c>
      <c r="B1" s="715"/>
      <c r="C1" s="715"/>
      <c r="D1" s="715"/>
      <c r="E1" s="715"/>
      <c r="F1" s="715"/>
      <c r="G1" s="715"/>
      <c r="H1" s="716"/>
    </row>
    <row r="2" spans="1:13" ht="59.25" customHeight="1" thickBot="1">
      <c r="A2" s="717"/>
      <c r="B2" s="718"/>
      <c r="C2" s="718"/>
      <c r="D2" s="718"/>
      <c r="E2" s="718"/>
      <c r="F2" s="718"/>
      <c r="G2" s="718"/>
      <c r="H2" s="719"/>
      <c r="I2" s="586" t="s">
        <v>1127</v>
      </c>
      <c r="J2" s="587"/>
      <c r="K2" s="587"/>
      <c r="L2" s="587"/>
      <c r="M2" s="588"/>
    </row>
    <row r="3" spans="1:13" ht="36.75" customHeight="1" thickBot="1">
      <c r="A3" s="707" t="s">
        <v>782</v>
      </c>
      <c r="B3" s="708"/>
      <c r="C3" s="708"/>
      <c r="D3" s="708"/>
      <c r="E3" s="708"/>
      <c r="F3" s="708"/>
      <c r="G3" s="708"/>
      <c r="H3" s="709"/>
      <c r="I3" s="589"/>
      <c r="J3" s="590"/>
      <c r="K3" s="590"/>
      <c r="L3" s="590"/>
      <c r="M3" s="591"/>
    </row>
    <row r="4" spans="1:13" ht="27.75" customHeight="1" thickBot="1">
      <c r="A4" s="720" t="s">
        <v>169</v>
      </c>
      <c r="B4" s="722" t="s">
        <v>170</v>
      </c>
      <c r="C4" s="722"/>
      <c r="D4" s="724" t="s">
        <v>171</v>
      </c>
      <c r="E4" s="722" t="s">
        <v>92</v>
      </c>
      <c r="F4" s="726" t="s">
        <v>204</v>
      </c>
      <c r="G4" s="722" t="s">
        <v>172</v>
      </c>
      <c r="H4" s="727"/>
      <c r="I4" s="592"/>
      <c r="J4" s="593"/>
      <c r="K4" s="593"/>
      <c r="L4" s="593"/>
      <c r="M4" s="594"/>
    </row>
    <row r="5" spans="1:13" ht="137.25" customHeight="1" thickBot="1">
      <c r="A5" s="721"/>
      <c r="B5" s="723"/>
      <c r="C5" s="723"/>
      <c r="D5" s="725"/>
      <c r="E5" s="723"/>
      <c r="F5" s="724"/>
      <c r="G5" s="55" t="s">
        <v>173</v>
      </c>
      <c r="H5" s="52" t="s">
        <v>174</v>
      </c>
      <c r="I5" s="398" t="s">
        <v>854</v>
      </c>
      <c r="J5" s="399" t="s">
        <v>96</v>
      </c>
      <c r="K5" s="399" t="s">
        <v>855</v>
      </c>
      <c r="L5" s="399" t="s">
        <v>856</v>
      </c>
      <c r="M5" s="400" t="s">
        <v>857</v>
      </c>
    </row>
    <row r="6" spans="1:13" ht="29.25" customHeight="1" thickBot="1">
      <c r="A6" s="423"/>
      <c r="B6" s="403"/>
      <c r="C6" s="403"/>
      <c r="D6" s="405"/>
      <c r="E6" s="403"/>
      <c r="F6" s="404"/>
      <c r="G6" s="405"/>
      <c r="H6" s="52"/>
      <c r="I6" s="424"/>
      <c r="J6" s="399"/>
      <c r="K6" s="399"/>
      <c r="L6" s="399"/>
      <c r="M6" s="425"/>
    </row>
    <row r="7" spans="1:13" ht="86.25" thickBot="1">
      <c r="A7" s="710" t="s">
        <v>501</v>
      </c>
      <c r="B7" s="157">
        <v>1</v>
      </c>
      <c r="C7" s="141" t="s">
        <v>502</v>
      </c>
      <c r="D7" s="243" t="s">
        <v>205</v>
      </c>
      <c r="E7" s="241" t="s">
        <v>201</v>
      </c>
      <c r="F7" s="237"/>
      <c r="G7" s="389">
        <v>43497</v>
      </c>
      <c r="H7" s="390">
        <v>43553</v>
      </c>
      <c r="I7" s="464" t="s">
        <v>1049</v>
      </c>
      <c r="J7" s="463" t="s">
        <v>1050</v>
      </c>
      <c r="K7" s="446">
        <v>0.33</v>
      </c>
      <c r="L7" s="463" t="s">
        <v>982</v>
      </c>
      <c r="M7" s="507" t="s">
        <v>1114</v>
      </c>
    </row>
    <row r="8" spans="1:13" ht="45.75" thickBot="1">
      <c r="A8" s="711"/>
      <c r="B8" s="157">
        <v>2</v>
      </c>
      <c r="C8" s="141" t="s">
        <v>503</v>
      </c>
      <c r="D8" s="243" t="s">
        <v>504</v>
      </c>
      <c r="E8" s="241" t="s">
        <v>505</v>
      </c>
      <c r="F8" s="237"/>
      <c r="G8" s="391">
        <v>43556</v>
      </c>
      <c r="H8" s="390">
        <v>43600</v>
      </c>
      <c r="I8" s="401" t="s">
        <v>888</v>
      </c>
      <c r="J8" s="401" t="s">
        <v>888</v>
      </c>
      <c r="K8" s="402" t="s">
        <v>888</v>
      </c>
      <c r="L8" s="401" t="s">
        <v>888</v>
      </c>
      <c r="M8" s="428" t="str">
        <f t="shared" ref="M8:M14" si="0">+IF(K8="","",IF(K8&lt;=59%,"INCUMPLIMIENTO",IF(AND(K8&gt;59%,K8&lt;100%),"CUMPLIMIENTO PARCIAL",IF(K8=100%,"CUMPLIMIENTO",IF(K8="N/A","N/A","INFORMACIÓN MAL DILIGENCIADA")))))</f>
        <v>N/A</v>
      </c>
    </row>
    <row r="9" spans="1:13" ht="39" customHeight="1" thickBot="1">
      <c r="A9" s="711"/>
      <c r="B9" s="157">
        <v>3</v>
      </c>
      <c r="C9" s="141" t="s">
        <v>175</v>
      </c>
      <c r="D9" s="243" t="s">
        <v>176</v>
      </c>
      <c r="E9" s="241" t="s">
        <v>201</v>
      </c>
      <c r="F9" s="238"/>
      <c r="G9" s="390">
        <v>43601</v>
      </c>
      <c r="H9" s="390">
        <v>43644</v>
      </c>
      <c r="I9" s="401" t="s">
        <v>888</v>
      </c>
      <c r="J9" s="401" t="s">
        <v>888</v>
      </c>
      <c r="K9" s="402" t="s">
        <v>888</v>
      </c>
      <c r="L9" s="401" t="s">
        <v>888</v>
      </c>
      <c r="M9" s="428" t="str">
        <f t="shared" si="0"/>
        <v>N/A</v>
      </c>
    </row>
    <row r="10" spans="1:13" ht="89.25" customHeight="1" thickBot="1">
      <c r="A10" s="711"/>
      <c r="B10" s="157">
        <v>4</v>
      </c>
      <c r="C10" s="141" t="s">
        <v>506</v>
      </c>
      <c r="D10" s="243" t="s">
        <v>507</v>
      </c>
      <c r="E10" s="241" t="s">
        <v>201</v>
      </c>
      <c r="F10" s="237"/>
      <c r="G10" s="390">
        <v>43648</v>
      </c>
      <c r="H10" s="390">
        <v>43677</v>
      </c>
      <c r="I10" s="401" t="s">
        <v>888</v>
      </c>
      <c r="J10" s="401" t="s">
        <v>888</v>
      </c>
      <c r="K10" s="402" t="s">
        <v>888</v>
      </c>
      <c r="L10" s="401" t="s">
        <v>888</v>
      </c>
      <c r="M10" s="428" t="str">
        <f t="shared" si="0"/>
        <v>N/A</v>
      </c>
    </row>
    <row r="11" spans="1:13" ht="59.25" customHeight="1" thickBot="1">
      <c r="A11" s="712"/>
      <c r="B11" s="234">
        <v>5</v>
      </c>
      <c r="C11" s="235" t="s">
        <v>508</v>
      </c>
      <c r="D11" s="244" t="s">
        <v>202</v>
      </c>
      <c r="E11" s="242" t="s">
        <v>45</v>
      </c>
      <c r="F11" s="239"/>
      <c r="G11" s="392">
        <v>43678</v>
      </c>
      <c r="H11" s="392">
        <v>43315</v>
      </c>
      <c r="I11" s="401" t="s">
        <v>888</v>
      </c>
      <c r="J11" s="401" t="s">
        <v>888</v>
      </c>
      <c r="K11" s="402" t="s">
        <v>888</v>
      </c>
      <c r="L11" s="401" t="s">
        <v>888</v>
      </c>
      <c r="M11" s="428" t="str">
        <f t="shared" si="0"/>
        <v>N/A</v>
      </c>
    </row>
    <row r="12" spans="1:13" ht="66" customHeight="1" thickBot="1">
      <c r="A12" s="713" t="s">
        <v>509</v>
      </c>
      <c r="B12" s="234">
        <v>1</v>
      </c>
      <c r="C12" s="235" t="s">
        <v>510</v>
      </c>
      <c r="D12" s="245" t="s">
        <v>203</v>
      </c>
      <c r="E12" s="242" t="s">
        <v>200</v>
      </c>
      <c r="F12" s="240"/>
      <c r="G12" s="392">
        <v>43710</v>
      </c>
      <c r="H12" s="392">
        <v>43738</v>
      </c>
      <c r="I12" s="401" t="s">
        <v>888</v>
      </c>
      <c r="J12" s="401" t="s">
        <v>888</v>
      </c>
      <c r="K12" s="402" t="s">
        <v>888</v>
      </c>
      <c r="L12" s="401" t="s">
        <v>888</v>
      </c>
      <c r="M12" s="428" t="str">
        <f t="shared" si="0"/>
        <v>N/A</v>
      </c>
    </row>
    <row r="13" spans="1:13" ht="96" customHeight="1" thickBot="1">
      <c r="A13" s="713"/>
      <c r="B13" s="234">
        <v>2</v>
      </c>
      <c r="C13" s="235" t="s">
        <v>178</v>
      </c>
      <c r="D13" s="245" t="s">
        <v>177</v>
      </c>
      <c r="E13" s="242" t="s">
        <v>179</v>
      </c>
      <c r="F13" s="240"/>
      <c r="G13" s="392">
        <v>43739</v>
      </c>
      <c r="H13" s="392">
        <v>43798</v>
      </c>
      <c r="I13" s="401" t="s">
        <v>888</v>
      </c>
      <c r="J13" s="401" t="s">
        <v>888</v>
      </c>
      <c r="K13" s="402" t="s">
        <v>888</v>
      </c>
      <c r="L13" s="401" t="s">
        <v>888</v>
      </c>
      <c r="M13" s="428" t="str">
        <f t="shared" si="0"/>
        <v>N/A</v>
      </c>
    </row>
    <row r="14" spans="1:13" ht="116.25" customHeight="1">
      <c r="A14" s="236" t="s">
        <v>511</v>
      </c>
      <c r="B14" s="157">
        <v>1</v>
      </c>
      <c r="C14" s="141" t="s">
        <v>759</v>
      </c>
      <c r="D14" s="246" t="s">
        <v>512</v>
      </c>
      <c r="E14" s="241" t="s">
        <v>45</v>
      </c>
      <c r="F14" s="238"/>
      <c r="G14" s="390">
        <v>43801</v>
      </c>
      <c r="H14" s="390">
        <v>43830</v>
      </c>
      <c r="I14" s="401" t="s">
        <v>888</v>
      </c>
      <c r="J14" s="401" t="s">
        <v>888</v>
      </c>
      <c r="K14" s="402" t="s">
        <v>888</v>
      </c>
      <c r="L14" s="401" t="s">
        <v>888</v>
      </c>
      <c r="M14" s="428" t="str">
        <f t="shared" si="0"/>
        <v>N/A</v>
      </c>
    </row>
  </sheetData>
  <autoFilter ref="A6:M14"/>
  <mergeCells count="11">
    <mergeCell ref="I2:M4"/>
    <mergeCell ref="A3:H3"/>
    <mergeCell ref="A7:A11"/>
    <mergeCell ref="A12:A13"/>
    <mergeCell ref="A1:H2"/>
    <mergeCell ref="A4:A5"/>
    <mergeCell ref="B4:C5"/>
    <mergeCell ref="D4:D5"/>
    <mergeCell ref="E4:E5"/>
    <mergeCell ref="F4:F5"/>
    <mergeCell ref="G4:H4"/>
  </mergeCells>
  <conditionalFormatting sqref="M7:M14">
    <cfRule type="cellIs" dxfId="3" priority="1" operator="equal">
      <formula>#REF!</formula>
    </cfRule>
  </conditionalFormatting>
  <conditionalFormatting sqref="M7:M14">
    <cfRule type="cellIs" dxfId="2" priority="2" operator="equal">
      <formula>#REF!</formula>
    </cfRule>
    <cfRule type="cellIs" dxfId="1" priority="3" operator="equal">
      <formula>#REF!</formula>
    </cfRule>
  </conditionalFormatting>
  <pageMargins left="0.7" right="0.7" top="0.75" bottom="0.75" header="0.3" footer="0.3"/>
  <pageSetup scale="33" orientation="portrait" r:id="rId1"/>
  <colBreaks count="1" manualBreakCount="1">
    <brk id="8" max="1048575" man="1"/>
  </colBreaks>
  <extLst>
    <ext xmlns:x14="http://schemas.microsoft.com/office/spreadsheetml/2009/9/main" uri="{78C0D931-6437-407d-A8EE-F0AAD7539E65}">
      <x14:conditionalFormattings>
        <x14:conditionalFormatting xmlns:xm="http://schemas.microsoft.com/office/excel/2006/main">
          <x14:cfRule type="containsText" priority="4" operator="containsText" id="{58FFA515-77CD-4FC0-87AD-C88D8AC24861}">
            <xm:f>NOT(ISERROR(SEARCH(#REF!,M7)))</xm:f>
            <xm:f>#REF!</xm:f>
            <x14:dxf>
              <fill>
                <patternFill>
                  <bgColor rgb="FFFF0000"/>
                </patternFill>
              </fill>
            </x14:dxf>
          </x14:cfRule>
          <xm:sqref>M7:M14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workbookViewId="0">
      <selection activeCell="G20" sqref="G20:O20"/>
    </sheetView>
  </sheetViews>
  <sheetFormatPr baseColWidth="10" defaultRowHeight="15"/>
  <cols>
    <col min="2" max="4" width="11.42578125" style="176"/>
    <col min="5" max="6" width="11.42578125" style="177"/>
    <col min="16" max="18" width="11.42578125" style="54"/>
    <col min="19" max="22" width="0" hidden="1" customWidth="1"/>
  </cols>
  <sheetData>
    <row r="1" spans="1:22">
      <c r="A1" s="731" t="s">
        <v>180</v>
      </c>
      <c r="B1" s="731"/>
      <c r="C1" s="731"/>
      <c r="D1" s="731"/>
      <c r="E1" s="731"/>
      <c r="F1" s="731"/>
      <c r="G1" s="731"/>
      <c r="H1" s="731"/>
      <c r="I1" s="731"/>
      <c r="J1" s="731"/>
      <c r="K1" s="731"/>
      <c r="L1" s="731"/>
      <c r="M1" s="731"/>
      <c r="N1" s="731"/>
      <c r="O1" s="731"/>
      <c r="P1" s="168"/>
      <c r="Q1" s="168"/>
      <c r="R1" s="168"/>
    </row>
    <row r="2" spans="1:22">
      <c r="A2" s="731"/>
      <c r="B2" s="731"/>
      <c r="C2" s="731"/>
      <c r="D2" s="731"/>
      <c r="E2" s="731"/>
      <c r="F2" s="731"/>
      <c r="G2" s="731"/>
      <c r="H2" s="731"/>
      <c r="I2" s="731"/>
      <c r="J2" s="731"/>
      <c r="K2" s="731"/>
      <c r="L2" s="731"/>
      <c r="M2" s="731"/>
      <c r="N2" s="731"/>
      <c r="O2" s="731"/>
      <c r="P2" s="168"/>
      <c r="Q2" s="168"/>
      <c r="R2" s="168"/>
    </row>
    <row r="3" spans="1:22">
      <c r="A3" s="731"/>
      <c r="B3" s="731"/>
      <c r="C3" s="731"/>
      <c r="D3" s="731"/>
      <c r="E3" s="731"/>
      <c r="F3" s="731"/>
      <c r="G3" s="731"/>
      <c r="H3" s="731"/>
      <c r="I3" s="731"/>
      <c r="J3" s="731"/>
      <c r="K3" s="731"/>
      <c r="L3" s="731"/>
      <c r="M3" s="731"/>
      <c r="N3" s="731"/>
      <c r="O3" s="731"/>
      <c r="P3" s="168"/>
      <c r="Q3" s="168"/>
      <c r="R3" s="168"/>
    </row>
    <row r="4" spans="1:22">
      <c r="A4" s="167" t="s">
        <v>181</v>
      </c>
      <c r="B4" s="731" t="s">
        <v>182</v>
      </c>
      <c r="C4" s="731"/>
      <c r="D4" s="731"/>
      <c r="E4" s="732" t="s">
        <v>183</v>
      </c>
      <c r="F4" s="732"/>
      <c r="G4" s="733" t="s">
        <v>184</v>
      </c>
      <c r="H4" s="733"/>
      <c r="I4" s="733"/>
      <c r="J4" s="733"/>
      <c r="K4" s="733"/>
      <c r="L4" s="733"/>
      <c r="M4" s="733"/>
      <c r="N4" s="733"/>
      <c r="O4" s="733"/>
      <c r="P4" s="169"/>
      <c r="Q4" s="169"/>
      <c r="R4" s="169"/>
    </row>
    <row r="5" spans="1:22">
      <c r="A5" s="734" t="s">
        <v>185</v>
      </c>
      <c r="B5" s="734"/>
      <c r="C5" s="734"/>
      <c r="D5" s="734"/>
      <c r="E5" s="734"/>
      <c r="F5" s="734"/>
      <c r="G5" s="734"/>
      <c r="H5" s="734"/>
      <c r="I5" s="734"/>
      <c r="J5" s="734"/>
      <c r="K5" s="734"/>
      <c r="L5" s="734"/>
      <c r="M5" s="734"/>
      <c r="N5" s="734"/>
      <c r="O5" s="734"/>
      <c r="P5" s="169"/>
      <c r="Q5" s="169"/>
      <c r="R5" s="169"/>
    </row>
    <row r="6" spans="1:22" ht="50.25" customHeight="1">
      <c r="A6" s="170">
        <v>2</v>
      </c>
      <c r="B6" s="735" t="s">
        <v>802</v>
      </c>
      <c r="C6" s="728"/>
      <c r="D6" s="728"/>
      <c r="E6" s="729" t="s">
        <v>803</v>
      </c>
      <c r="F6" s="729"/>
      <c r="G6" s="736" t="s">
        <v>811</v>
      </c>
      <c r="H6" s="737"/>
      <c r="I6" s="737"/>
      <c r="J6" s="737"/>
      <c r="K6" s="737"/>
      <c r="L6" s="737"/>
      <c r="M6" s="737"/>
      <c r="N6" s="737"/>
      <c r="O6" s="737"/>
      <c r="P6" s="171"/>
      <c r="Q6" s="171"/>
      <c r="R6" s="171"/>
    </row>
    <row r="7" spans="1:22" ht="15.75">
      <c r="A7" s="397">
        <v>3</v>
      </c>
      <c r="B7" s="735" t="s">
        <v>838</v>
      </c>
      <c r="C7" s="728"/>
      <c r="D7" s="728"/>
      <c r="E7" s="729" t="s">
        <v>852</v>
      </c>
      <c r="F7" s="729"/>
      <c r="G7" s="739" t="s">
        <v>839</v>
      </c>
      <c r="H7" s="740"/>
      <c r="I7" s="740"/>
      <c r="J7" s="740"/>
      <c r="K7" s="740"/>
      <c r="L7" s="740"/>
      <c r="M7" s="740"/>
      <c r="N7" s="740"/>
      <c r="O7" s="740"/>
      <c r="P7" s="171"/>
      <c r="Q7" s="171"/>
      <c r="R7" s="171"/>
    </row>
    <row r="8" spans="1:22" ht="15.75">
      <c r="A8" s="397">
        <v>3</v>
      </c>
      <c r="B8" s="735" t="s">
        <v>843</v>
      </c>
      <c r="C8" s="728"/>
      <c r="D8" s="728"/>
      <c r="E8" s="729" t="s">
        <v>852</v>
      </c>
      <c r="F8" s="729"/>
      <c r="G8" s="739" t="s">
        <v>844</v>
      </c>
      <c r="H8" s="740"/>
      <c r="I8" s="740"/>
      <c r="J8" s="740"/>
      <c r="K8" s="740"/>
      <c r="L8" s="740"/>
      <c r="M8" s="740"/>
      <c r="N8" s="740"/>
      <c r="O8" s="740"/>
      <c r="P8" s="171"/>
      <c r="Q8" s="171"/>
      <c r="R8" s="171"/>
    </row>
    <row r="9" spans="1:22" ht="15.75">
      <c r="A9" s="397">
        <v>3</v>
      </c>
      <c r="B9" s="735" t="s">
        <v>845</v>
      </c>
      <c r="C9" s="728"/>
      <c r="D9" s="728"/>
      <c r="E9" s="729" t="s">
        <v>852</v>
      </c>
      <c r="F9" s="729"/>
      <c r="G9" s="739" t="s">
        <v>851</v>
      </c>
      <c r="H9" s="740"/>
      <c r="I9" s="740"/>
      <c r="J9" s="740"/>
      <c r="K9" s="740"/>
      <c r="L9" s="740"/>
      <c r="M9" s="740"/>
      <c r="N9" s="740"/>
      <c r="O9" s="740"/>
      <c r="P9" s="171"/>
      <c r="Q9" s="171"/>
      <c r="R9" s="171"/>
      <c r="S9" s="172"/>
      <c r="T9" s="173"/>
      <c r="U9" s="173"/>
      <c r="V9" s="174"/>
    </row>
    <row r="10" spans="1:22">
      <c r="A10" s="53"/>
      <c r="B10" s="735"/>
      <c r="C10" s="728"/>
      <c r="D10" s="728"/>
      <c r="E10" s="729"/>
      <c r="F10" s="729"/>
      <c r="G10" s="739"/>
      <c r="H10" s="740"/>
      <c r="I10" s="740"/>
      <c r="J10" s="740"/>
      <c r="K10" s="740"/>
      <c r="L10" s="740"/>
      <c r="M10" s="740"/>
      <c r="N10" s="740"/>
      <c r="O10" s="740"/>
      <c r="P10" s="171"/>
      <c r="Q10" s="171"/>
      <c r="R10" s="171"/>
    </row>
    <row r="11" spans="1:22">
      <c r="A11" s="53"/>
      <c r="B11" s="735"/>
      <c r="C11" s="728"/>
      <c r="D11" s="728"/>
      <c r="E11" s="729"/>
      <c r="F11" s="729"/>
      <c r="G11" s="738"/>
      <c r="H11" s="730"/>
      <c r="I11" s="730"/>
      <c r="J11" s="730"/>
      <c r="K11" s="730"/>
      <c r="L11" s="730"/>
      <c r="M11" s="730"/>
      <c r="N11" s="730"/>
      <c r="O11" s="730"/>
      <c r="P11" s="171"/>
      <c r="Q11" s="171"/>
      <c r="R11" s="171"/>
    </row>
    <row r="12" spans="1:22">
      <c r="A12" s="53"/>
      <c r="B12" s="728"/>
      <c r="C12" s="728"/>
      <c r="D12" s="728"/>
      <c r="E12" s="729"/>
      <c r="F12" s="729"/>
      <c r="G12" s="730"/>
      <c r="H12" s="730"/>
      <c r="I12" s="730"/>
      <c r="J12" s="730"/>
      <c r="K12" s="730"/>
      <c r="L12" s="730"/>
      <c r="M12" s="730"/>
      <c r="N12" s="730"/>
      <c r="O12" s="730"/>
      <c r="P12" s="171"/>
      <c r="Q12" s="171"/>
      <c r="R12" s="171"/>
    </row>
    <row r="13" spans="1:22">
      <c r="A13" s="53"/>
      <c r="B13" s="728"/>
      <c r="C13" s="728"/>
      <c r="D13" s="728"/>
      <c r="E13" s="729"/>
      <c r="F13" s="729"/>
      <c r="G13" s="730"/>
      <c r="H13" s="730"/>
      <c r="I13" s="730"/>
      <c r="J13" s="730"/>
      <c r="K13" s="730"/>
      <c r="L13" s="730"/>
      <c r="M13" s="730"/>
      <c r="N13" s="730"/>
      <c r="O13" s="730"/>
      <c r="P13" s="171"/>
      <c r="Q13" s="171"/>
      <c r="R13" s="171"/>
    </row>
    <row r="14" spans="1:22">
      <c r="A14" s="53"/>
      <c r="B14" s="728"/>
      <c r="C14" s="728"/>
      <c r="D14" s="728"/>
      <c r="E14" s="729"/>
      <c r="F14" s="729"/>
      <c r="G14" s="730"/>
      <c r="H14" s="730"/>
      <c r="I14" s="730"/>
      <c r="J14" s="730"/>
      <c r="K14" s="730"/>
      <c r="L14" s="730"/>
      <c r="M14" s="730"/>
      <c r="N14" s="730"/>
      <c r="O14" s="730"/>
      <c r="P14" s="171"/>
      <c r="Q14" s="171"/>
      <c r="R14" s="171"/>
    </row>
    <row r="15" spans="1:22">
      <c r="A15" s="53"/>
      <c r="B15" s="728"/>
      <c r="C15" s="728"/>
      <c r="D15" s="728"/>
      <c r="E15" s="729"/>
      <c r="F15" s="729"/>
      <c r="G15" s="730"/>
      <c r="H15" s="730"/>
      <c r="I15" s="730"/>
      <c r="J15" s="730"/>
      <c r="K15" s="730"/>
      <c r="L15" s="730"/>
      <c r="M15" s="730"/>
      <c r="N15" s="730"/>
      <c r="O15" s="730"/>
      <c r="P15" s="171"/>
      <c r="Q15" s="171"/>
      <c r="R15" s="171"/>
    </row>
    <row r="16" spans="1:22">
      <c r="A16" s="53"/>
      <c r="B16" s="728"/>
      <c r="C16" s="728"/>
      <c r="D16" s="728"/>
      <c r="E16" s="729"/>
      <c r="F16" s="729"/>
      <c r="G16" s="730"/>
      <c r="H16" s="730"/>
      <c r="I16" s="730"/>
      <c r="J16" s="730"/>
      <c r="K16" s="730"/>
      <c r="L16" s="730"/>
      <c r="M16" s="730"/>
      <c r="N16" s="730"/>
      <c r="O16" s="730"/>
      <c r="P16" s="171"/>
      <c r="Q16" s="171"/>
      <c r="R16" s="171"/>
    </row>
    <row r="17" spans="1:18">
      <c r="A17" s="53"/>
      <c r="B17" s="728"/>
      <c r="C17" s="728"/>
      <c r="D17" s="728"/>
      <c r="E17" s="729"/>
      <c r="F17" s="729"/>
      <c r="G17" s="730"/>
      <c r="H17" s="730"/>
      <c r="I17" s="730"/>
      <c r="J17" s="730"/>
      <c r="K17" s="730"/>
      <c r="L17" s="730"/>
      <c r="M17" s="730"/>
      <c r="N17" s="730"/>
      <c r="O17" s="730"/>
      <c r="P17" s="171"/>
      <c r="Q17" s="171"/>
      <c r="R17" s="171"/>
    </row>
    <row r="18" spans="1:18">
      <c r="A18" s="53"/>
      <c r="B18" s="728"/>
      <c r="C18" s="728"/>
      <c r="D18" s="728"/>
      <c r="E18" s="729"/>
      <c r="F18" s="729"/>
      <c r="G18" s="730"/>
      <c r="H18" s="730"/>
      <c r="I18" s="730"/>
      <c r="J18" s="730"/>
      <c r="K18" s="730"/>
      <c r="L18" s="730"/>
      <c r="M18" s="730"/>
      <c r="N18" s="730"/>
      <c r="O18" s="730"/>
      <c r="P18" s="171"/>
      <c r="Q18" s="171"/>
      <c r="R18" s="171"/>
    </row>
    <row r="19" spans="1:18">
      <c r="A19" s="741" t="s">
        <v>186</v>
      </c>
      <c r="B19" s="741"/>
      <c r="C19" s="741"/>
      <c r="D19" s="741"/>
      <c r="E19" s="741"/>
      <c r="F19" s="741"/>
      <c r="G19" s="741"/>
      <c r="H19" s="741"/>
      <c r="I19" s="741"/>
      <c r="J19" s="741"/>
      <c r="K19" s="741"/>
      <c r="L19" s="741"/>
      <c r="M19" s="741"/>
      <c r="N19" s="741"/>
      <c r="O19" s="741"/>
      <c r="P19" s="169"/>
      <c r="Q19" s="169"/>
      <c r="R19" s="169"/>
    </row>
    <row r="20" spans="1:18" ht="35.25" customHeight="1">
      <c r="A20" s="393">
        <v>4</v>
      </c>
      <c r="B20" s="735" t="s">
        <v>802</v>
      </c>
      <c r="C20" s="728"/>
      <c r="D20" s="728"/>
      <c r="E20" s="729" t="s">
        <v>822</v>
      </c>
      <c r="F20" s="729"/>
      <c r="G20" s="739" t="s">
        <v>823</v>
      </c>
      <c r="H20" s="740"/>
      <c r="I20" s="740"/>
      <c r="J20" s="740"/>
      <c r="K20" s="740"/>
      <c r="L20" s="740"/>
      <c r="M20" s="740"/>
      <c r="N20" s="740"/>
      <c r="O20" s="740"/>
      <c r="P20" s="171"/>
      <c r="Q20" s="171"/>
      <c r="R20" s="171"/>
    </row>
    <row r="21" spans="1:18">
      <c r="A21" s="53"/>
      <c r="B21" s="728"/>
      <c r="C21" s="728"/>
      <c r="D21" s="728"/>
      <c r="E21" s="729"/>
      <c r="F21" s="729"/>
      <c r="G21" s="730"/>
      <c r="H21" s="730"/>
      <c r="I21" s="730"/>
      <c r="J21" s="730"/>
      <c r="K21" s="730"/>
      <c r="L21" s="730"/>
      <c r="M21" s="730"/>
      <c r="N21" s="730"/>
      <c r="O21" s="730"/>
      <c r="P21" s="171"/>
      <c r="Q21" s="171"/>
      <c r="R21" s="171"/>
    </row>
    <row r="22" spans="1:18">
      <c r="A22" s="53"/>
      <c r="B22" s="728"/>
      <c r="C22" s="728"/>
      <c r="D22" s="728"/>
      <c r="E22" s="729"/>
      <c r="F22" s="729"/>
      <c r="G22" s="730"/>
      <c r="H22" s="730"/>
      <c r="I22" s="730"/>
      <c r="J22" s="730"/>
      <c r="K22" s="730"/>
      <c r="L22" s="730"/>
      <c r="M22" s="730"/>
      <c r="N22" s="730"/>
      <c r="O22" s="730"/>
      <c r="P22" s="171"/>
      <c r="Q22" s="171"/>
      <c r="R22" s="171"/>
    </row>
    <row r="23" spans="1:18">
      <c r="A23" s="53"/>
      <c r="B23" s="728"/>
      <c r="C23" s="728"/>
      <c r="D23" s="728"/>
      <c r="E23" s="729"/>
      <c r="F23" s="729"/>
      <c r="G23" s="730"/>
      <c r="H23" s="730"/>
      <c r="I23" s="730"/>
      <c r="J23" s="730"/>
      <c r="K23" s="730"/>
      <c r="L23" s="730"/>
      <c r="M23" s="730"/>
      <c r="N23" s="730"/>
      <c r="O23" s="730"/>
      <c r="P23" s="171"/>
      <c r="Q23" s="171"/>
      <c r="R23" s="171"/>
    </row>
    <row r="24" spans="1:18">
      <c r="A24" s="53"/>
      <c r="B24" s="728"/>
      <c r="C24" s="728"/>
      <c r="D24" s="728"/>
      <c r="E24" s="729"/>
      <c r="F24" s="729"/>
      <c r="G24" s="730"/>
      <c r="H24" s="730"/>
      <c r="I24" s="730"/>
      <c r="J24" s="730"/>
      <c r="K24" s="730"/>
      <c r="L24" s="730"/>
      <c r="M24" s="730"/>
      <c r="N24" s="730"/>
      <c r="O24" s="730"/>
      <c r="P24" s="171"/>
      <c r="Q24" s="171"/>
      <c r="R24" s="171"/>
    </row>
    <row r="25" spans="1:18">
      <c r="A25" s="53"/>
      <c r="B25" s="728"/>
      <c r="C25" s="728"/>
      <c r="D25" s="728"/>
      <c r="E25" s="729"/>
      <c r="F25" s="729"/>
      <c r="G25" s="730"/>
      <c r="H25" s="730"/>
      <c r="I25" s="730"/>
      <c r="J25" s="730"/>
      <c r="K25" s="730"/>
      <c r="L25" s="730"/>
      <c r="M25" s="730"/>
      <c r="N25" s="730"/>
      <c r="O25" s="730"/>
      <c r="P25" s="171"/>
      <c r="Q25" s="171"/>
      <c r="R25" s="171"/>
    </row>
    <row r="26" spans="1:18">
      <c r="A26" s="53"/>
      <c r="B26" s="728"/>
      <c r="C26" s="728"/>
      <c r="D26" s="728"/>
      <c r="E26" s="729"/>
      <c r="F26" s="729"/>
      <c r="G26" s="730"/>
      <c r="H26" s="730"/>
      <c r="I26" s="730"/>
      <c r="J26" s="730"/>
      <c r="K26" s="730"/>
      <c r="L26" s="730"/>
      <c r="M26" s="730"/>
      <c r="N26" s="730"/>
      <c r="O26" s="730"/>
      <c r="P26" s="171"/>
      <c r="Q26" s="171"/>
      <c r="R26" s="171"/>
    </row>
    <row r="27" spans="1:18">
      <c r="A27" s="53"/>
      <c r="B27" s="728"/>
      <c r="C27" s="728"/>
      <c r="D27" s="728"/>
      <c r="E27" s="729"/>
      <c r="F27" s="729"/>
      <c r="G27" s="742"/>
      <c r="H27" s="742"/>
      <c r="I27" s="742"/>
      <c r="J27" s="742"/>
      <c r="K27" s="742"/>
      <c r="L27" s="742"/>
      <c r="M27" s="742"/>
      <c r="N27" s="742"/>
      <c r="O27" s="742"/>
      <c r="P27" s="171"/>
      <c r="Q27" s="171"/>
      <c r="R27" s="171"/>
    </row>
    <row r="28" spans="1:18">
      <c r="A28" s="53"/>
      <c r="B28" s="728"/>
      <c r="C28" s="728"/>
      <c r="D28" s="728"/>
      <c r="E28" s="729"/>
      <c r="F28" s="729"/>
      <c r="G28" s="742"/>
      <c r="H28" s="742"/>
      <c r="I28" s="742"/>
      <c r="J28" s="742"/>
      <c r="K28" s="742"/>
      <c r="L28" s="742"/>
      <c r="M28" s="742"/>
      <c r="N28" s="742"/>
      <c r="O28" s="742"/>
      <c r="P28" s="171"/>
      <c r="Q28" s="171"/>
      <c r="R28" s="171"/>
    </row>
    <row r="29" spans="1:18">
      <c r="A29" s="53"/>
      <c r="B29" s="728"/>
      <c r="C29" s="728"/>
      <c r="D29" s="728"/>
      <c r="E29" s="729"/>
      <c r="F29" s="729"/>
      <c r="G29" s="742"/>
      <c r="H29" s="742"/>
      <c r="I29" s="742"/>
      <c r="J29" s="742"/>
      <c r="K29" s="742"/>
      <c r="L29" s="742"/>
      <c r="M29" s="742"/>
      <c r="N29" s="742"/>
      <c r="O29" s="742"/>
      <c r="P29" s="171"/>
      <c r="Q29" s="171"/>
      <c r="R29" s="171"/>
    </row>
    <row r="30" spans="1:18">
      <c r="A30" s="53"/>
      <c r="B30" s="728"/>
      <c r="C30" s="728"/>
      <c r="D30" s="728"/>
      <c r="E30" s="729"/>
      <c r="F30" s="729"/>
      <c r="G30" s="742"/>
      <c r="H30" s="742"/>
      <c r="I30" s="742"/>
      <c r="J30" s="742"/>
      <c r="K30" s="742"/>
      <c r="L30" s="742"/>
      <c r="M30" s="742"/>
      <c r="N30" s="742"/>
      <c r="O30" s="742"/>
      <c r="P30" s="171"/>
      <c r="Q30" s="171"/>
      <c r="R30" s="171"/>
    </row>
    <row r="31" spans="1:18">
      <c r="A31" s="53"/>
      <c r="B31" s="728"/>
      <c r="C31" s="728"/>
      <c r="D31" s="728"/>
      <c r="E31" s="729"/>
      <c r="F31" s="729"/>
      <c r="G31" s="742"/>
      <c r="H31" s="742"/>
      <c r="I31" s="742"/>
      <c r="J31" s="742"/>
      <c r="K31" s="742"/>
      <c r="L31" s="742"/>
      <c r="M31" s="742"/>
      <c r="N31" s="742"/>
      <c r="O31" s="742"/>
      <c r="P31" s="171"/>
      <c r="Q31" s="171"/>
      <c r="R31" s="171"/>
    </row>
    <row r="32" spans="1:18">
      <c r="A32" s="53"/>
      <c r="B32" s="728"/>
      <c r="C32" s="728"/>
      <c r="D32" s="728"/>
      <c r="E32" s="729"/>
      <c r="F32" s="729"/>
      <c r="G32" s="742"/>
      <c r="H32" s="742"/>
      <c r="I32" s="742"/>
      <c r="J32" s="742"/>
      <c r="K32" s="742"/>
      <c r="L32" s="742"/>
      <c r="M32" s="742"/>
      <c r="N32" s="742"/>
      <c r="O32" s="742"/>
      <c r="P32" s="171"/>
      <c r="Q32" s="171"/>
      <c r="R32" s="171"/>
    </row>
    <row r="33" spans="1:18">
      <c r="A33" s="744" t="s">
        <v>187</v>
      </c>
      <c r="B33" s="744"/>
      <c r="C33" s="744"/>
      <c r="D33" s="744"/>
      <c r="E33" s="744"/>
      <c r="F33" s="744"/>
      <c r="G33" s="744"/>
      <c r="H33" s="744"/>
      <c r="I33" s="744"/>
      <c r="J33" s="744"/>
      <c r="K33" s="744"/>
      <c r="L33" s="744"/>
      <c r="M33" s="744"/>
      <c r="N33" s="744"/>
      <c r="O33" s="744"/>
      <c r="P33" s="169"/>
      <c r="Q33" s="169"/>
      <c r="R33" s="169"/>
    </row>
    <row r="34" spans="1:18" ht="77.25" customHeight="1">
      <c r="A34" s="180">
        <v>3</v>
      </c>
      <c r="B34" s="728" t="s">
        <v>832</v>
      </c>
      <c r="C34" s="728"/>
      <c r="D34" s="728"/>
      <c r="E34" s="729" t="s">
        <v>833</v>
      </c>
      <c r="F34" s="729"/>
      <c r="G34" s="737" t="s">
        <v>853</v>
      </c>
      <c r="H34" s="737"/>
      <c r="I34" s="737"/>
      <c r="J34" s="737"/>
      <c r="K34" s="737"/>
      <c r="L34" s="737"/>
      <c r="M34" s="737"/>
      <c r="N34" s="737"/>
      <c r="O34" s="737"/>
      <c r="P34" s="171"/>
      <c r="Q34" s="171"/>
      <c r="R34" s="171"/>
    </row>
    <row r="35" spans="1:18" ht="94.5" customHeight="1">
      <c r="A35" s="180"/>
      <c r="B35" s="728"/>
      <c r="C35" s="728"/>
      <c r="D35" s="728"/>
      <c r="E35" s="729"/>
      <c r="F35" s="729"/>
      <c r="G35" s="743"/>
      <c r="H35" s="743"/>
      <c r="I35" s="743"/>
      <c r="J35" s="743"/>
      <c r="K35" s="743"/>
      <c r="L35" s="743"/>
      <c r="M35" s="743"/>
      <c r="N35" s="743"/>
      <c r="O35" s="743"/>
      <c r="P35" s="171"/>
      <c r="Q35" s="171"/>
      <c r="R35" s="171"/>
    </row>
    <row r="36" spans="1:18" ht="146.25" customHeight="1">
      <c r="A36" s="180"/>
      <c r="B36" s="728"/>
      <c r="C36" s="728"/>
      <c r="D36" s="728"/>
      <c r="E36" s="729"/>
      <c r="F36" s="729"/>
      <c r="G36" s="743"/>
      <c r="H36" s="743"/>
      <c r="I36" s="743"/>
      <c r="J36" s="743"/>
      <c r="K36" s="743"/>
      <c r="L36" s="743"/>
      <c r="M36" s="743"/>
      <c r="N36" s="743"/>
      <c r="O36" s="743"/>
      <c r="P36" s="171"/>
      <c r="Q36" s="171"/>
      <c r="R36" s="171"/>
    </row>
    <row r="37" spans="1:18" ht="72" customHeight="1">
      <c r="A37" s="178"/>
      <c r="B37" s="728"/>
      <c r="C37" s="728"/>
      <c r="D37" s="728"/>
      <c r="E37" s="729"/>
      <c r="F37" s="729"/>
      <c r="G37" s="743"/>
      <c r="H37" s="743"/>
      <c r="I37" s="743"/>
      <c r="J37" s="743"/>
      <c r="K37" s="743"/>
      <c r="L37" s="743"/>
      <c r="M37" s="743"/>
      <c r="N37" s="743"/>
      <c r="O37" s="743"/>
      <c r="P37" s="171"/>
      <c r="Q37" s="171"/>
      <c r="R37" s="171"/>
    </row>
    <row r="38" spans="1:18">
      <c r="A38" s="53"/>
      <c r="B38" s="728"/>
      <c r="C38" s="728"/>
      <c r="D38" s="728"/>
      <c r="E38" s="729"/>
      <c r="F38" s="729"/>
      <c r="G38" s="742"/>
      <c r="H38" s="742"/>
      <c r="I38" s="742"/>
      <c r="J38" s="742"/>
      <c r="K38" s="742"/>
      <c r="L38" s="742"/>
      <c r="M38" s="742"/>
      <c r="N38" s="742"/>
      <c r="O38" s="742"/>
      <c r="P38" s="171"/>
      <c r="Q38" s="171"/>
      <c r="R38" s="171"/>
    </row>
    <row r="39" spans="1:18">
      <c r="A39" s="53"/>
      <c r="B39" s="728"/>
      <c r="C39" s="728"/>
      <c r="D39" s="728"/>
      <c r="E39" s="729"/>
      <c r="F39" s="729"/>
      <c r="G39" s="742"/>
      <c r="H39" s="742"/>
      <c r="I39" s="742"/>
      <c r="J39" s="742"/>
      <c r="K39" s="742"/>
      <c r="L39" s="742"/>
      <c r="M39" s="742"/>
      <c r="N39" s="742"/>
      <c r="O39" s="742"/>
      <c r="P39" s="171"/>
      <c r="Q39" s="171"/>
      <c r="R39" s="171"/>
    </row>
    <row r="40" spans="1:18">
      <c r="A40" s="53"/>
      <c r="B40" s="728"/>
      <c r="C40" s="728"/>
      <c r="D40" s="728"/>
      <c r="E40" s="729"/>
      <c r="F40" s="729"/>
      <c r="G40" s="742"/>
      <c r="H40" s="742"/>
      <c r="I40" s="742"/>
      <c r="J40" s="742"/>
      <c r="K40" s="742"/>
      <c r="L40" s="742"/>
      <c r="M40" s="742"/>
      <c r="N40" s="742"/>
      <c r="O40" s="742"/>
      <c r="P40" s="171"/>
      <c r="Q40" s="171"/>
      <c r="R40" s="171"/>
    </row>
    <row r="41" spans="1:18">
      <c r="A41" s="53"/>
      <c r="B41" s="728"/>
      <c r="C41" s="728"/>
      <c r="D41" s="728"/>
      <c r="E41" s="729"/>
      <c r="F41" s="729"/>
      <c r="G41" s="742"/>
      <c r="H41" s="742"/>
      <c r="I41" s="742"/>
      <c r="J41" s="742"/>
      <c r="K41" s="742"/>
      <c r="L41" s="742"/>
      <c r="M41" s="742"/>
      <c r="N41" s="742"/>
      <c r="O41" s="742"/>
      <c r="P41" s="171"/>
      <c r="Q41" s="171"/>
      <c r="R41" s="171"/>
    </row>
    <row r="42" spans="1:18">
      <c r="A42" s="53"/>
      <c r="B42" s="728"/>
      <c r="C42" s="728"/>
      <c r="D42" s="728"/>
      <c r="E42" s="729"/>
      <c r="F42" s="729"/>
      <c r="G42" s="742"/>
      <c r="H42" s="742"/>
      <c r="I42" s="742"/>
      <c r="J42" s="742"/>
      <c r="K42" s="742"/>
      <c r="L42" s="742"/>
      <c r="M42" s="742"/>
      <c r="N42" s="742"/>
      <c r="O42" s="742"/>
      <c r="P42" s="171"/>
      <c r="Q42" s="171"/>
      <c r="R42" s="171"/>
    </row>
    <row r="43" spans="1:18">
      <c r="A43" s="53"/>
      <c r="B43" s="728"/>
      <c r="C43" s="728"/>
      <c r="D43" s="728"/>
      <c r="E43" s="729"/>
      <c r="F43" s="729"/>
      <c r="G43" s="742"/>
      <c r="H43" s="742"/>
      <c r="I43" s="742"/>
      <c r="J43" s="742"/>
      <c r="K43" s="742"/>
      <c r="L43" s="742"/>
      <c r="M43" s="742"/>
      <c r="N43" s="742"/>
      <c r="O43" s="742"/>
      <c r="P43" s="171"/>
      <c r="Q43" s="171"/>
      <c r="R43" s="171"/>
    </row>
    <row r="44" spans="1:18">
      <c r="A44" s="53"/>
      <c r="B44" s="728"/>
      <c r="C44" s="728"/>
      <c r="D44" s="728"/>
      <c r="E44" s="729"/>
      <c r="F44" s="729"/>
      <c r="G44" s="742"/>
      <c r="H44" s="742"/>
      <c r="I44" s="742"/>
      <c r="J44" s="742"/>
      <c r="K44" s="742"/>
      <c r="L44" s="742"/>
      <c r="M44" s="742"/>
      <c r="N44" s="742"/>
      <c r="O44" s="742"/>
      <c r="P44" s="171"/>
      <c r="Q44" s="171"/>
      <c r="R44" s="171"/>
    </row>
    <row r="45" spans="1:18">
      <c r="A45" s="53"/>
      <c r="B45" s="728"/>
      <c r="C45" s="728"/>
      <c r="D45" s="728"/>
      <c r="E45" s="729"/>
      <c r="F45" s="729"/>
      <c r="G45" s="742"/>
      <c r="H45" s="742"/>
      <c r="I45" s="742"/>
      <c r="J45" s="742"/>
      <c r="K45" s="742"/>
      <c r="L45" s="742"/>
      <c r="M45" s="742"/>
      <c r="N45" s="742"/>
      <c r="O45" s="742"/>
      <c r="P45" s="171"/>
      <c r="Q45" s="171"/>
      <c r="R45" s="171"/>
    </row>
    <row r="46" spans="1:18">
      <c r="A46" s="53"/>
      <c r="B46" s="728"/>
      <c r="C46" s="728"/>
      <c r="D46" s="728"/>
      <c r="E46" s="729"/>
      <c r="F46" s="729"/>
      <c r="G46" s="742"/>
      <c r="H46" s="742"/>
      <c r="I46" s="742"/>
      <c r="J46" s="742"/>
      <c r="K46" s="742"/>
      <c r="L46" s="742"/>
      <c r="M46" s="742"/>
      <c r="N46" s="742"/>
      <c r="O46" s="742"/>
      <c r="P46" s="171"/>
      <c r="Q46" s="171"/>
      <c r="R46" s="171"/>
    </row>
    <row r="47" spans="1:18">
      <c r="A47" s="745" t="s">
        <v>188</v>
      </c>
      <c r="B47" s="745"/>
      <c r="C47" s="745"/>
      <c r="D47" s="745"/>
      <c r="E47" s="745"/>
      <c r="F47" s="745"/>
      <c r="G47" s="745"/>
      <c r="H47" s="745"/>
      <c r="I47" s="745"/>
      <c r="J47" s="745"/>
      <c r="K47" s="745"/>
      <c r="L47" s="745"/>
      <c r="M47" s="745"/>
      <c r="N47" s="745"/>
      <c r="O47" s="745"/>
      <c r="P47" s="169"/>
      <c r="Q47" s="169"/>
      <c r="R47" s="169"/>
    </row>
    <row r="48" spans="1:18" ht="54.75" customHeight="1">
      <c r="A48" s="395">
        <v>3</v>
      </c>
      <c r="B48" s="728" t="s">
        <v>832</v>
      </c>
      <c r="C48" s="728"/>
      <c r="D48" s="728"/>
      <c r="E48" s="729" t="s">
        <v>833</v>
      </c>
      <c r="F48" s="729"/>
      <c r="G48" s="739" t="s">
        <v>834</v>
      </c>
      <c r="H48" s="740"/>
      <c r="I48" s="740"/>
      <c r="J48" s="740"/>
      <c r="K48" s="740"/>
      <c r="L48" s="740"/>
      <c r="M48" s="740"/>
      <c r="N48" s="740"/>
      <c r="O48" s="740"/>
      <c r="P48" s="171"/>
      <c r="Q48" s="171"/>
      <c r="R48" s="171"/>
    </row>
    <row r="49" spans="1:18" ht="41.25" customHeight="1">
      <c r="A49" s="170"/>
      <c r="B49" s="735"/>
      <c r="C49" s="728"/>
      <c r="D49" s="728"/>
      <c r="E49" s="729"/>
      <c r="F49" s="729"/>
      <c r="G49" s="739"/>
      <c r="H49" s="740"/>
      <c r="I49" s="740"/>
      <c r="J49" s="740"/>
      <c r="K49" s="740"/>
      <c r="L49" s="740"/>
      <c r="M49" s="740"/>
      <c r="N49" s="740"/>
      <c r="O49" s="740"/>
      <c r="P49" s="171"/>
      <c r="Q49" s="171"/>
      <c r="R49" s="171"/>
    </row>
    <row r="50" spans="1:18" ht="42.75" customHeight="1">
      <c r="A50" s="170"/>
      <c r="B50" s="735"/>
      <c r="C50" s="728"/>
      <c r="D50" s="728"/>
      <c r="E50" s="729"/>
      <c r="F50" s="729"/>
      <c r="G50" s="739"/>
      <c r="H50" s="740"/>
      <c r="I50" s="740"/>
      <c r="J50" s="740"/>
      <c r="K50" s="740"/>
      <c r="L50" s="740"/>
      <c r="M50" s="740"/>
      <c r="N50" s="740"/>
      <c r="O50" s="740"/>
      <c r="P50" s="171"/>
      <c r="Q50" s="171"/>
      <c r="R50" s="171"/>
    </row>
    <row r="51" spans="1:18" ht="28.5" customHeight="1">
      <c r="A51" s="170"/>
      <c r="B51" s="735"/>
      <c r="C51" s="728"/>
      <c r="D51" s="728"/>
      <c r="E51" s="729"/>
      <c r="F51" s="729"/>
      <c r="G51" s="739"/>
      <c r="H51" s="740"/>
      <c r="I51" s="740"/>
      <c r="J51" s="740"/>
      <c r="K51" s="740"/>
      <c r="L51" s="740"/>
      <c r="M51" s="740"/>
      <c r="N51" s="740"/>
      <c r="O51" s="740"/>
      <c r="P51" s="171"/>
      <c r="Q51" s="171"/>
      <c r="R51" s="171"/>
    </row>
    <row r="52" spans="1:18">
      <c r="A52" s="53"/>
      <c r="B52" s="728"/>
      <c r="C52" s="728"/>
      <c r="D52" s="728"/>
      <c r="E52" s="729"/>
      <c r="F52" s="729"/>
      <c r="G52" s="742"/>
      <c r="H52" s="742"/>
      <c r="I52" s="742"/>
      <c r="J52" s="742"/>
      <c r="K52" s="742"/>
      <c r="L52" s="742"/>
      <c r="M52" s="742"/>
      <c r="N52" s="742"/>
      <c r="O52" s="742"/>
      <c r="P52" s="171"/>
      <c r="Q52" s="171"/>
      <c r="R52" s="171"/>
    </row>
    <row r="53" spans="1:18">
      <c r="A53" s="53"/>
      <c r="B53" s="728"/>
      <c r="C53" s="728"/>
      <c r="D53" s="728"/>
      <c r="E53" s="729"/>
      <c r="F53" s="729"/>
      <c r="G53" s="742"/>
      <c r="H53" s="742"/>
      <c r="I53" s="742"/>
      <c r="J53" s="742"/>
      <c r="K53" s="742"/>
      <c r="L53" s="742"/>
      <c r="M53" s="742"/>
      <c r="N53" s="742"/>
      <c r="O53" s="742"/>
      <c r="P53" s="171"/>
      <c r="Q53" s="171"/>
      <c r="R53" s="171"/>
    </row>
    <row r="54" spans="1:18">
      <c r="A54" s="53"/>
      <c r="B54" s="728"/>
      <c r="C54" s="728"/>
      <c r="D54" s="728"/>
      <c r="E54" s="729"/>
      <c r="F54" s="729"/>
      <c r="G54" s="742"/>
      <c r="H54" s="742"/>
      <c r="I54" s="742"/>
      <c r="J54" s="742"/>
      <c r="K54" s="742"/>
      <c r="L54" s="742"/>
      <c r="M54" s="742"/>
      <c r="N54" s="742"/>
      <c r="O54" s="742"/>
      <c r="P54" s="171"/>
      <c r="Q54" s="171"/>
      <c r="R54" s="171"/>
    </row>
    <row r="55" spans="1:18">
      <c r="A55" s="53"/>
      <c r="B55" s="728"/>
      <c r="C55" s="728"/>
      <c r="D55" s="728"/>
      <c r="E55" s="729"/>
      <c r="F55" s="729"/>
      <c r="G55" s="742"/>
      <c r="H55" s="742"/>
      <c r="I55" s="742"/>
      <c r="J55" s="742"/>
      <c r="K55" s="742"/>
      <c r="L55" s="742"/>
      <c r="M55" s="742"/>
      <c r="N55" s="742"/>
      <c r="O55" s="742"/>
      <c r="P55" s="171"/>
      <c r="Q55" s="171"/>
      <c r="R55" s="171"/>
    </row>
    <row r="56" spans="1:18">
      <c r="A56" s="53"/>
      <c r="B56" s="728"/>
      <c r="C56" s="728"/>
      <c r="D56" s="728"/>
      <c r="E56" s="729"/>
      <c r="F56" s="729"/>
      <c r="G56" s="742"/>
      <c r="H56" s="742"/>
      <c r="I56" s="742"/>
      <c r="J56" s="742"/>
      <c r="K56" s="742"/>
      <c r="L56" s="742"/>
      <c r="M56" s="742"/>
      <c r="N56" s="742"/>
      <c r="O56" s="742"/>
      <c r="P56" s="171"/>
      <c r="Q56" s="171"/>
      <c r="R56" s="171"/>
    </row>
    <row r="57" spans="1:18">
      <c r="A57" s="53"/>
      <c r="B57" s="728"/>
      <c r="C57" s="728"/>
      <c r="D57" s="728"/>
      <c r="E57" s="729"/>
      <c r="F57" s="729"/>
      <c r="G57" s="742"/>
      <c r="H57" s="742"/>
      <c r="I57" s="742"/>
      <c r="J57" s="742"/>
      <c r="K57" s="742"/>
      <c r="L57" s="742"/>
      <c r="M57" s="742"/>
      <c r="N57" s="742"/>
      <c r="O57" s="742"/>
      <c r="P57" s="171"/>
      <c r="Q57" s="171"/>
      <c r="R57" s="171"/>
    </row>
    <row r="58" spans="1:18">
      <c r="A58" s="53"/>
      <c r="B58" s="728"/>
      <c r="C58" s="728"/>
      <c r="D58" s="728"/>
      <c r="E58" s="729"/>
      <c r="F58" s="729"/>
      <c r="G58" s="742"/>
      <c r="H58" s="742"/>
      <c r="I58" s="742"/>
      <c r="J58" s="742"/>
      <c r="K58" s="742"/>
      <c r="L58" s="742"/>
      <c r="M58" s="742"/>
      <c r="N58" s="742"/>
      <c r="O58" s="742"/>
      <c r="P58" s="171"/>
      <c r="Q58" s="171"/>
      <c r="R58" s="171"/>
    </row>
    <row r="59" spans="1:18">
      <c r="A59" s="53"/>
      <c r="B59" s="728"/>
      <c r="C59" s="728"/>
      <c r="D59" s="728"/>
      <c r="E59" s="729"/>
      <c r="F59" s="729"/>
      <c r="G59" s="742"/>
      <c r="H59" s="742"/>
      <c r="I59" s="742"/>
      <c r="J59" s="742"/>
      <c r="K59" s="742"/>
      <c r="L59" s="742"/>
      <c r="M59" s="742"/>
      <c r="N59" s="742"/>
      <c r="O59" s="742"/>
      <c r="P59" s="171"/>
      <c r="Q59" s="171"/>
      <c r="R59" s="171"/>
    </row>
    <row r="60" spans="1:18">
      <c r="A60" s="53"/>
      <c r="B60" s="728"/>
      <c r="C60" s="728"/>
      <c r="D60" s="728"/>
      <c r="E60" s="729"/>
      <c r="F60" s="729"/>
      <c r="G60" s="742"/>
      <c r="H60" s="742"/>
      <c r="I60" s="742"/>
      <c r="J60" s="742"/>
      <c r="K60" s="742"/>
      <c r="L60" s="742"/>
      <c r="M60" s="742"/>
      <c r="N60" s="742"/>
      <c r="O60" s="742"/>
      <c r="P60" s="171"/>
      <c r="Q60" s="171"/>
      <c r="R60" s="171"/>
    </row>
    <row r="61" spans="1:18">
      <c r="A61" s="53"/>
      <c r="B61" s="728"/>
      <c r="C61" s="728"/>
      <c r="D61" s="728"/>
      <c r="E61" s="729"/>
      <c r="F61" s="729"/>
      <c r="G61" s="742"/>
      <c r="H61" s="742"/>
      <c r="I61" s="742"/>
      <c r="J61" s="742"/>
      <c r="K61" s="742"/>
      <c r="L61" s="742"/>
      <c r="M61" s="742"/>
      <c r="N61" s="742"/>
      <c r="O61" s="742"/>
      <c r="P61" s="171"/>
      <c r="Q61" s="171"/>
      <c r="R61" s="171"/>
    </row>
    <row r="62" spans="1:18">
      <c r="A62" s="53"/>
      <c r="B62" s="728"/>
      <c r="C62" s="728"/>
      <c r="D62" s="728"/>
      <c r="E62" s="729"/>
      <c r="F62" s="729"/>
      <c r="G62" s="742"/>
      <c r="H62" s="742"/>
      <c r="I62" s="742"/>
      <c r="J62" s="742"/>
      <c r="K62" s="742"/>
      <c r="L62" s="742"/>
      <c r="M62" s="742"/>
      <c r="N62" s="742"/>
      <c r="O62" s="742"/>
      <c r="P62" s="171"/>
      <c r="Q62" s="171"/>
      <c r="R62" s="171"/>
    </row>
    <row r="63" spans="1:18">
      <c r="A63" s="746" t="s">
        <v>513</v>
      </c>
      <c r="B63" s="746"/>
      <c r="C63" s="746"/>
      <c r="D63" s="746"/>
      <c r="E63" s="746"/>
      <c r="F63" s="746"/>
      <c r="G63" s="746"/>
      <c r="H63" s="746"/>
      <c r="I63" s="746"/>
      <c r="J63" s="746"/>
      <c r="K63" s="746"/>
      <c r="L63" s="746"/>
      <c r="M63" s="746"/>
      <c r="N63" s="746"/>
      <c r="O63" s="746"/>
      <c r="P63" s="169"/>
      <c r="Q63" s="169"/>
      <c r="R63" s="169"/>
    </row>
    <row r="64" spans="1:18" ht="45" customHeight="1">
      <c r="A64" s="395">
        <v>3</v>
      </c>
      <c r="B64" s="728" t="s">
        <v>832</v>
      </c>
      <c r="C64" s="728"/>
      <c r="D64" s="728"/>
      <c r="E64" s="729" t="s">
        <v>833</v>
      </c>
      <c r="F64" s="729"/>
      <c r="G64" s="739" t="s">
        <v>835</v>
      </c>
      <c r="H64" s="740"/>
      <c r="I64" s="740"/>
      <c r="J64" s="740"/>
      <c r="K64" s="740"/>
      <c r="L64" s="740"/>
      <c r="M64" s="740"/>
      <c r="N64" s="740"/>
      <c r="O64" s="740"/>
      <c r="P64" s="171"/>
      <c r="Q64" s="171"/>
      <c r="R64" s="171"/>
    </row>
    <row r="65" spans="1:18" ht="25.5" customHeight="1">
      <c r="A65" s="395"/>
      <c r="B65" s="752"/>
      <c r="C65" s="753"/>
      <c r="D65" s="754"/>
      <c r="E65" s="750"/>
      <c r="F65" s="751"/>
      <c r="G65" s="747"/>
      <c r="H65" s="748"/>
      <c r="I65" s="748"/>
      <c r="J65" s="748"/>
      <c r="K65" s="748"/>
      <c r="L65" s="748"/>
      <c r="M65" s="748"/>
      <c r="N65" s="748"/>
      <c r="O65" s="749"/>
      <c r="P65" s="171"/>
      <c r="Q65" s="171"/>
      <c r="R65" s="171"/>
    </row>
    <row r="66" spans="1:18" ht="26.25" customHeight="1">
      <c r="A66" s="170"/>
      <c r="B66" s="735"/>
      <c r="C66" s="728"/>
      <c r="D66" s="728"/>
      <c r="E66" s="729"/>
      <c r="F66" s="729"/>
      <c r="G66" s="739"/>
      <c r="H66" s="740"/>
      <c r="I66" s="740"/>
      <c r="J66" s="740"/>
      <c r="K66" s="740"/>
      <c r="L66" s="740"/>
      <c r="M66" s="740"/>
      <c r="N66" s="740"/>
      <c r="O66" s="740"/>
      <c r="P66" s="171"/>
      <c r="Q66" s="171"/>
      <c r="R66" s="171"/>
    </row>
    <row r="67" spans="1:18" ht="28.5" customHeight="1">
      <c r="A67" s="170"/>
      <c r="B67" s="735"/>
      <c r="C67" s="728"/>
      <c r="D67" s="728"/>
      <c r="E67" s="729"/>
      <c r="F67" s="729"/>
      <c r="G67" s="739"/>
      <c r="H67" s="740"/>
      <c r="I67" s="740"/>
      <c r="J67" s="740"/>
      <c r="K67" s="740"/>
      <c r="L67" s="740"/>
      <c r="M67" s="740"/>
      <c r="N67" s="740"/>
      <c r="O67" s="740"/>
      <c r="P67" s="171"/>
      <c r="Q67" s="171"/>
      <c r="R67" s="171"/>
    </row>
    <row r="68" spans="1:18" ht="26.25" customHeight="1">
      <c r="A68" s="170"/>
      <c r="B68" s="735"/>
      <c r="C68" s="728"/>
      <c r="D68" s="728"/>
      <c r="E68" s="729"/>
      <c r="F68" s="729"/>
      <c r="G68" s="739"/>
      <c r="H68" s="740"/>
      <c r="I68" s="740"/>
      <c r="J68" s="740"/>
      <c r="K68" s="740"/>
      <c r="L68" s="740"/>
      <c r="M68" s="740"/>
      <c r="N68" s="740"/>
      <c r="O68" s="740"/>
      <c r="P68" s="171"/>
      <c r="Q68" s="171"/>
      <c r="R68" s="171"/>
    </row>
    <row r="69" spans="1:18">
      <c r="A69" s="53"/>
      <c r="B69" s="728"/>
      <c r="C69" s="728"/>
      <c r="D69" s="728"/>
      <c r="E69" s="729"/>
      <c r="F69" s="729"/>
      <c r="G69" s="730"/>
      <c r="H69" s="730"/>
      <c r="I69" s="730"/>
      <c r="J69" s="730"/>
      <c r="K69" s="730"/>
      <c r="L69" s="730"/>
      <c r="M69" s="730"/>
      <c r="N69" s="730"/>
      <c r="O69" s="730"/>
      <c r="P69" s="171"/>
      <c r="Q69" s="171"/>
      <c r="R69" s="171"/>
    </row>
    <row r="70" spans="1:18">
      <c r="A70" s="53"/>
      <c r="B70" s="728"/>
      <c r="C70" s="728"/>
      <c r="D70" s="728"/>
      <c r="E70" s="729"/>
      <c r="F70" s="729"/>
      <c r="G70" s="730"/>
      <c r="H70" s="730"/>
      <c r="I70" s="730"/>
      <c r="J70" s="730"/>
      <c r="K70" s="730"/>
      <c r="L70" s="730"/>
      <c r="M70" s="730"/>
      <c r="N70" s="730"/>
      <c r="O70" s="730"/>
      <c r="P70" s="171"/>
      <c r="Q70" s="171"/>
      <c r="R70" s="171"/>
    </row>
    <row r="71" spans="1:18">
      <c r="A71" s="53"/>
      <c r="B71" s="728"/>
      <c r="C71" s="728"/>
      <c r="D71" s="728"/>
      <c r="E71" s="729"/>
      <c r="F71" s="729"/>
      <c r="G71" s="742"/>
      <c r="H71" s="742"/>
      <c r="I71" s="742"/>
      <c r="J71" s="742"/>
      <c r="K71" s="742"/>
      <c r="L71" s="742"/>
      <c r="M71" s="742"/>
      <c r="N71" s="742"/>
      <c r="O71" s="742"/>
      <c r="P71" s="171"/>
      <c r="Q71" s="171"/>
      <c r="R71" s="171"/>
    </row>
    <row r="72" spans="1:18">
      <c r="A72" s="53"/>
      <c r="B72" s="728"/>
      <c r="C72" s="728"/>
      <c r="D72" s="728"/>
      <c r="E72" s="729"/>
      <c r="F72" s="729"/>
      <c r="G72" s="742"/>
      <c r="H72" s="742"/>
      <c r="I72" s="742"/>
      <c r="J72" s="742"/>
      <c r="K72" s="742"/>
      <c r="L72" s="742"/>
      <c r="M72" s="742"/>
      <c r="N72" s="742"/>
      <c r="O72" s="742"/>
      <c r="P72" s="171"/>
      <c r="Q72" s="171"/>
      <c r="R72" s="171"/>
    </row>
    <row r="73" spans="1:18">
      <c r="A73" s="53"/>
      <c r="B73" s="728"/>
      <c r="C73" s="728"/>
      <c r="D73" s="728"/>
      <c r="E73" s="729"/>
      <c r="F73" s="729"/>
      <c r="G73" s="742"/>
      <c r="H73" s="742"/>
      <c r="I73" s="742"/>
      <c r="J73" s="742"/>
      <c r="K73" s="742"/>
      <c r="L73" s="742"/>
      <c r="M73" s="742"/>
      <c r="N73" s="742"/>
      <c r="O73" s="742"/>
      <c r="P73" s="171"/>
      <c r="Q73" s="171"/>
      <c r="R73" s="171"/>
    </row>
    <row r="74" spans="1:18">
      <c r="A74" s="53"/>
      <c r="B74" s="728"/>
      <c r="C74" s="728"/>
      <c r="D74" s="728"/>
      <c r="E74" s="729"/>
      <c r="F74" s="729"/>
      <c r="G74" s="742"/>
      <c r="H74" s="742"/>
      <c r="I74" s="742"/>
      <c r="J74" s="742"/>
      <c r="K74" s="742"/>
      <c r="L74" s="742"/>
      <c r="M74" s="742"/>
      <c r="N74" s="742"/>
      <c r="O74" s="742"/>
      <c r="P74" s="171"/>
      <c r="Q74" s="171"/>
      <c r="R74" s="171"/>
    </row>
    <row r="75" spans="1:18">
      <c r="A75" s="53"/>
      <c r="B75" s="728"/>
      <c r="C75" s="728"/>
      <c r="D75" s="728"/>
      <c r="E75" s="729"/>
      <c r="F75" s="729"/>
      <c r="G75" s="742"/>
      <c r="H75" s="742"/>
      <c r="I75" s="742"/>
      <c r="J75" s="742"/>
      <c r="K75" s="742"/>
      <c r="L75" s="742"/>
      <c r="M75" s="742"/>
      <c r="N75" s="742"/>
      <c r="O75" s="742"/>
      <c r="P75" s="171"/>
      <c r="Q75" s="171"/>
      <c r="R75" s="171"/>
    </row>
    <row r="76" spans="1:18">
      <c r="A76" s="53"/>
      <c r="B76" s="728"/>
      <c r="C76" s="728"/>
      <c r="D76" s="728"/>
      <c r="E76" s="729"/>
      <c r="F76" s="729"/>
      <c r="G76" s="742"/>
      <c r="H76" s="742"/>
      <c r="I76" s="742"/>
      <c r="J76" s="742"/>
      <c r="K76" s="742"/>
      <c r="L76" s="742"/>
      <c r="M76" s="742"/>
      <c r="N76" s="742"/>
      <c r="O76" s="742"/>
      <c r="P76" s="171"/>
      <c r="Q76" s="171"/>
      <c r="R76" s="171"/>
    </row>
    <row r="77" spans="1:18">
      <c r="A77" s="53"/>
      <c r="B77" s="728"/>
      <c r="C77" s="728"/>
      <c r="D77" s="728"/>
      <c r="E77" s="729"/>
      <c r="F77" s="729"/>
      <c r="G77" s="742"/>
      <c r="H77" s="742"/>
      <c r="I77" s="742"/>
      <c r="J77" s="742"/>
      <c r="K77" s="742"/>
      <c r="L77" s="742"/>
      <c r="M77" s="742"/>
      <c r="N77" s="742"/>
      <c r="O77" s="742"/>
      <c r="P77" s="171"/>
      <c r="Q77" s="171"/>
      <c r="R77" s="171"/>
    </row>
    <row r="78" spans="1:18">
      <c r="A78" s="53"/>
      <c r="B78" s="728"/>
      <c r="C78" s="728"/>
      <c r="D78" s="728"/>
      <c r="E78" s="729"/>
      <c r="F78" s="729"/>
      <c r="G78" s="742"/>
      <c r="H78" s="742"/>
      <c r="I78" s="742"/>
      <c r="J78" s="742"/>
      <c r="K78" s="742"/>
      <c r="L78" s="742"/>
      <c r="M78" s="742"/>
      <c r="N78" s="742"/>
      <c r="O78" s="742"/>
      <c r="P78" s="171"/>
      <c r="Q78" s="171"/>
      <c r="R78" s="171"/>
    </row>
    <row r="79" spans="1:18">
      <c r="A79" s="53"/>
      <c r="B79" s="728"/>
      <c r="C79" s="728"/>
      <c r="D79" s="728"/>
      <c r="E79" s="729"/>
      <c r="F79" s="729"/>
      <c r="G79" s="742"/>
      <c r="H79" s="742"/>
      <c r="I79" s="742"/>
      <c r="J79" s="742"/>
      <c r="K79" s="742"/>
      <c r="L79" s="742"/>
      <c r="M79" s="742"/>
      <c r="N79" s="742"/>
      <c r="O79" s="742"/>
      <c r="P79" s="171"/>
      <c r="Q79" s="171"/>
      <c r="R79" s="171"/>
    </row>
    <row r="80" spans="1:18">
      <c r="A80" s="755" t="s">
        <v>189</v>
      </c>
      <c r="B80" s="755"/>
      <c r="C80" s="755"/>
      <c r="D80" s="755"/>
      <c r="E80" s="755"/>
      <c r="F80" s="755"/>
      <c r="G80" s="755"/>
      <c r="H80" s="755"/>
      <c r="I80" s="755"/>
      <c r="J80" s="755"/>
      <c r="K80" s="755"/>
      <c r="L80" s="755"/>
      <c r="M80" s="755"/>
      <c r="N80" s="755"/>
      <c r="O80" s="755"/>
      <c r="P80" s="169"/>
      <c r="Q80" s="169"/>
      <c r="R80" s="169"/>
    </row>
    <row r="81" spans="1:18" ht="42.75" customHeight="1">
      <c r="A81" s="170"/>
      <c r="B81" s="743"/>
      <c r="C81" s="743"/>
      <c r="D81" s="743"/>
      <c r="E81" s="729"/>
      <c r="F81" s="729"/>
      <c r="G81" s="737"/>
      <c r="H81" s="756"/>
      <c r="I81" s="756"/>
      <c r="J81" s="756"/>
      <c r="K81" s="756"/>
      <c r="L81" s="756"/>
      <c r="M81" s="756"/>
      <c r="N81" s="756"/>
      <c r="O81" s="756"/>
      <c r="P81" s="171"/>
      <c r="Q81" s="171"/>
      <c r="R81" s="171"/>
    </row>
    <row r="82" spans="1:18">
      <c r="A82" s="53"/>
      <c r="B82" s="728"/>
      <c r="C82" s="728"/>
      <c r="D82" s="728"/>
      <c r="E82" s="729"/>
      <c r="F82" s="729"/>
      <c r="G82" s="742"/>
      <c r="H82" s="742"/>
      <c r="I82" s="742"/>
      <c r="J82" s="742"/>
      <c r="K82" s="742"/>
      <c r="L82" s="742"/>
      <c r="M82" s="742"/>
      <c r="N82" s="742"/>
      <c r="O82" s="742"/>
      <c r="P82" s="171"/>
      <c r="Q82" s="171"/>
      <c r="R82" s="171"/>
    </row>
    <row r="83" spans="1:18">
      <c r="A83" s="53"/>
      <c r="B83" s="728"/>
      <c r="C83" s="728"/>
      <c r="D83" s="728"/>
      <c r="E83" s="729"/>
      <c r="F83" s="729"/>
      <c r="G83" s="742"/>
      <c r="H83" s="742"/>
      <c r="I83" s="742"/>
      <c r="J83" s="742"/>
      <c r="K83" s="742"/>
      <c r="L83" s="742"/>
      <c r="M83" s="742"/>
      <c r="N83" s="742"/>
      <c r="O83" s="742"/>
      <c r="P83" s="171"/>
      <c r="Q83" s="171"/>
      <c r="R83" s="171"/>
    </row>
    <row r="84" spans="1:18">
      <c r="A84" s="53"/>
      <c r="B84" s="728"/>
      <c r="C84" s="728"/>
      <c r="D84" s="728"/>
      <c r="E84" s="729"/>
      <c r="F84" s="729"/>
      <c r="G84" s="742"/>
      <c r="H84" s="742"/>
      <c r="I84" s="742"/>
      <c r="J84" s="742"/>
      <c r="K84" s="742"/>
      <c r="L84" s="742"/>
      <c r="M84" s="742"/>
      <c r="N84" s="742"/>
      <c r="O84" s="742"/>
      <c r="P84" s="171"/>
      <c r="Q84" s="171"/>
      <c r="R84" s="171"/>
    </row>
    <row r="85" spans="1:18">
      <c r="A85" s="53"/>
      <c r="B85" s="728"/>
      <c r="C85" s="728"/>
      <c r="D85" s="728"/>
      <c r="E85" s="729"/>
      <c r="F85" s="729"/>
      <c r="G85" s="742"/>
      <c r="H85" s="742"/>
      <c r="I85" s="742"/>
      <c r="J85" s="742"/>
      <c r="K85" s="742"/>
      <c r="L85" s="742"/>
      <c r="M85" s="742"/>
      <c r="N85" s="742"/>
      <c r="O85" s="742"/>
      <c r="P85" s="171"/>
      <c r="Q85" s="171"/>
      <c r="R85" s="171"/>
    </row>
    <row r="86" spans="1:18">
      <c r="A86" s="53"/>
      <c r="B86" s="728"/>
      <c r="C86" s="728"/>
      <c r="D86" s="728"/>
      <c r="E86" s="729"/>
      <c r="F86" s="729"/>
      <c r="G86" s="742"/>
      <c r="H86" s="742"/>
      <c r="I86" s="742"/>
      <c r="J86" s="742"/>
      <c r="K86" s="742"/>
      <c r="L86" s="742"/>
      <c r="M86" s="742"/>
      <c r="N86" s="742"/>
      <c r="O86" s="742"/>
      <c r="P86" s="171"/>
      <c r="Q86" s="171"/>
      <c r="R86" s="171"/>
    </row>
    <row r="87" spans="1:18">
      <c r="A87" s="53"/>
      <c r="B87" s="728"/>
      <c r="C87" s="728"/>
      <c r="D87" s="728"/>
      <c r="E87" s="729"/>
      <c r="F87" s="729"/>
      <c r="G87" s="742"/>
      <c r="H87" s="742"/>
      <c r="I87" s="742"/>
      <c r="J87" s="742"/>
      <c r="K87" s="742"/>
      <c r="L87" s="742"/>
      <c r="M87" s="742"/>
      <c r="N87" s="742"/>
      <c r="O87" s="742"/>
      <c r="P87" s="171"/>
      <c r="Q87" s="171"/>
      <c r="R87" s="171"/>
    </row>
    <row r="88" spans="1:18">
      <c r="A88" s="53"/>
      <c r="B88" s="728"/>
      <c r="C88" s="728"/>
      <c r="D88" s="728"/>
      <c r="E88" s="729"/>
      <c r="F88" s="729"/>
      <c r="G88" s="742"/>
      <c r="H88" s="742"/>
      <c r="I88" s="742"/>
      <c r="J88" s="742"/>
      <c r="K88" s="742"/>
      <c r="L88" s="742"/>
      <c r="M88" s="742"/>
      <c r="N88" s="742"/>
      <c r="O88" s="742"/>
      <c r="P88" s="171"/>
      <c r="Q88" s="171"/>
      <c r="R88" s="171"/>
    </row>
    <row r="89" spans="1:18">
      <c r="A89" s="53"/>
      <c r="B89" s="728"/>
      <c r="C89" s="728"/>
      <c r="D89" s="728"/>
      <c r="E89" s="729"/>
      <c r="F89" s="729"/>
      <c r="G89" s="742"/>
      <c r="H89" s="742"/>
      <c r="I89" s="742"/>
      <c r="J89" s="742"/>
      <c r="K89" s="742"/>
      <c r="L89" s="742"/>
      <c r="M89" s="742"/>
      <c r="N89" s="742"/>
      <c r="O89" s="742"/>
      <c r="P89" s="171"/>
      <c r="Q89" s="171"/>
      <c r="R89" s="171"/>
    </row>
    <row r="90" spans="1:18">
      <c r="A90" s="53"/>
      <c r="B90" s="728"/>
      <c r="C90" s="728"/>
      <c r="D90" s="728"/>
      <c r="E90" s="729"/>
      <c r="F90" s="729"/>
      <c r="G90" s="742"/>
      <c r="H90" s="742"/>
      <c r="I90" s="742"/>
      <c r="J90" s="742"/>
      <c r="K90" s="742"/>
      <c r="L90" s="742"/>
      <c r="M90" s="742"/>
      <c r="N90" s="742"/>
      <c r="O90" s="742"/>
      <c r="P90" s="171"/>
      <c r="Q90" s="171"/>
      <c r="R90" s="171"/>
    </row>
    <row r="91" spans="1:18">
      <c r="A91" s="53"/>
      <c r="B91" s="728"/>
      <c r="C91" s="728"/>
      <c r="D91" s="728"/>
      <c r="E91" s="729"/>
      <c r="F91" s="729"/>
      <c r="G91" s="742"/>
      <c r="H91" s="742"/>
      <c r="I91" s="742"/>
      <c r="J91" s="742"/>
      <c r="K91" s="742"/>
      <c r="L91" s="742"/>
      <c r="M91" s="742"/>
      <c r="N91" s="742"/>
      <c r="O91" s="742"/>
      <c r="P91" s="171"/>
      <c r="Q91" s="171"/>
      <c r="R91" s="171"/>
    </row>
    <row r="92" spans="1:18">
      <c r="A92" s="53"/>
      <c r="B92" s="728"/>
      <c r="C92" s="728"/>
      <c r="D92" s="728"/>
      <c r="E92" s="729"/>
      <c r="F92" s="729"/>
      <c r="G92" s="742"/>
      <c r="H92" s="742"/>
      <c r="I92" s="742"/>
      <c r="J92" s="742"/>
      <c r="K92" s="742"/>
      <c r="L92" s="742"/>
      <c r="M92" s="742"/>
      <c r="N92" s="742"/>
      <c r="O92" s="742"/>
      <c r="P92" s="171"/>
      <c r="Q92" s="171"/>
      <c r="R92" s="171"/>
    </row>
    <row r="93" spans="1:18">
      <c r="A93" s="53"/>
      <c r="B93" s="728"/>
      <c r="C93" s="728"/>
      <c r="D93" s="728"/>
      <c r="E93" s="729"/>
      <c r="F93" s="729"/>
      <c r="G93" s="742"/>
      <c r="H93" s="742"/>
      <c r="I93" s="742"/>
      <c r="J93" s="742"/>
      <c r="K93" s="742"/>
      <c r="L93" s="742"/>
      <c r="M93" s="742"/>
      <c r="N93" s="742"/>
      <c r="O93" s="742"/>
      <c r="P93" s="171"/>
      <c r="Q93" s="171"/>
      <c r="R93" s="171"/>
    </row>
    <row r="94" spans="1:18">
      <c r="A94" s="53"/>
      <c r="B94" s="728"/>
      <c r="C94" s="728"/>
      <c r="D94" s="728"/>
      <c r="E94" s="729"/>
      <c r="F94" s="729"/>
      <c r="G94" s="742"/>
      <c r="H94" s="742"/>
      <c r="I94" s="742"/>
      <c r="J94" s="742"/>
      <c r="K94" s="742"/>
      <c r="L94" s="742"/>
      <c r="M94" s="742"/>
      <c r="N94" s="742"/>
      <c r="O94" s="742"/>
      <c r="P94" s="171"/>
      <c r="Q94" s="171"/>
      <c r="R94" s="171"/>
    </row>
    <row r="95" spans="1:18">
      <c r="A95" s="53"/>
      <c r="B95" s="728"/>
      <c r="C95" s="728"/>
      <c r="D95" s="728"/>
      <c r="E95" s="729"/>
      <c r="F95" s="729"/>
      <c r="G95" s="742"/>
      <c r="H95" s="742"/>
      <c r="I95" s="742"/>
      <c r="J95" s="742"/>
      <c r="K95" s="742"/>
      <c r="L95" s="742"/>
      <c r="M95" s="742"/>
      <c r="N95" s="742"/>
      <c r="O95" s="742"/>
      <c r="P95" s="171"/>
      <c r="Q95" s="171"/>
      <c r="R95" s="171"/>
    </row>
    <row r="96" spans="1:18">
      <c r="A96" s="53"/>
      <c r="B96" s="728"/>
      <c r="C96" s="728"/>
      <c r="D96" s="728"/>
      <c r="E96" s="729"/>
      <c r="F96" s="729"/>
      <c r="G96" s="742"/>
      <c r="H96" s="742"/>
      <c r="I96" s="742"/>
      <c r="J96" s="742"/>
      <c r="K96" s="742"/>
      <c r="L96" s="742"/>
      <c r="M96" s="742"/>
      <c r="N96" s="742"/>
      <c r="O96" s="742"/>
      <c r="P96" s="171"/>
      <c r="Q96" s="171"/>
      <c r="R96" s="171"/>
    </row>
    <row r="97" spans="1:18">
      <c r="A97" s="757" t="s">
        <v>190</v>
      </c>
      <c r="B97" s="757"/>
      <c r="C97" s="757"/>
      <c r="D97" s="757"/>
      <c r="E97" s="757"/>
      <c r="F97" s="757"/>
      <c r="G97" s="757"/>
      <c r="H97" s="757"/>
      <c r="I97" s="757"/>
      <c r="J97" s="757"/>
      <c r="K97" s="757"/>
      <c r="L97" s="757"/>
      <c r="M97" s="757"/>
      <c r="N97" s="757"/>
      <c r="O97" s="757"/>
      <c r="P97" s="169"/>
      <c r="Q97" s="169"/>
      <c r="R97" s="169"/>
    </row>
    <row r="98" spans="1:18" ht="37.5" customHeight="1">
      <c r="A98" s="170"/>
      <c r="B98" s="735"/>
      <c r="C98" s="728"/>
      <c r="D98" s="728"/>
      <c r="E98" s="729"/>
      <c r="F98" s="729"/>
      <c r="G98" s="739"/>
      <c r="H98" s="730"/>
      <c r="I98" s="730"/>
      <c r="J98" s="730"/>
      <c r="K98" s="730"/>
      <c r="L98" s="730"/>
      <c r="M98" s="730"/>
      <c r="N98" s="730"/>
      <c r="O98" s="730"/>
      <c r="P98" s="171"/>
      <c r="Q98" s="171"/>
      <c r="R98" s="171"/>
    </row>
    <row r="99" spans="1:18">
      <c r="A99" s="170"/>
      <c r="B99" s="735"/>
      <c r="C99" s="728"/>
      <c r="D99" s="728"/>
      <c r="E99" s="729"/>
      <c r="F99" s="729"/>
      <c r="G99" s="738"/>
      <c r="H99" s="730"/>
      <c r="I99" s="730"/>
      <c r="J99" s="730"/>
      <c r="K99" s="730"/>
      <c r="L99" s="730"/>
      <c r="M99" s="730"/>
      <c r="N99" s="730"/>
      <c r="O99" s="730"/>
      <c r="P99" s="171"/>
      <c r="Q99" s="171"/>
      <c r="R99" s="171"/>
    </row>
    <row r="100" spans="1:18">
      <c r="A100" s="170"/>
      <c r="B100" s="735"/>
      <c r="C100" s="728"/>
      <c r="D100" s="728"/>
      <c r="E100" s="729"/>
      <c r="F100" s="729"/>
      <c r="G100" s="738"/>
      <c r="H100" s="730"/>
      <c r="I100" s="730"/>
      <c r="J100" s="730"/>
      <c r="K100" s="730"/>
      <c r="L100" s="730"/>
      <c r="M100" s="730"/>
      <c r="N100" s="730"/>
      <c r="O100" s="730"/>
      <c r="P100" s="171"/>
      <c r="Q100" s="175"/>
      <c r="R100" s="171"/>
    </row>
    <row r="101" spans="1:18">
      <c r="A101" s="170"/>
      <c r="B101" s="735"/>
      <c r="C101" s="728"/>
      <c r="D101" s="728"/>
      <c r="E101" s="729"/>
      <c r="F101" s="729"/>
      <c r="G101" s="738"/>
      <c r="H101" s="730"/>
      <c r="I101" s="730"/>
      <c r="J101" s="730"/>
      <c r="K101" s="730"/>
      <c r="L101" s="730"/>
      <c r="M101" s="730"/>
      <c r="N101" s="730"/>
      <c r="O101" s="730"/>
      <c r="P101" s="171"/>
      <c r="Q101" s="171"/>
      <c r="R101" s="171"/>
    </row>
    <row r="102" spans="1:18" ht="22.5" customHeight="1">
      <c r="A102" s="170"/>
      <c r="B102" s="735"/>
      <c r="C102" s="728"/>
      <c r="D102" s="728"/>
      <c r="E102" s="729"/>
      <c r="F102" s="729"/>
      <c r="G102" s="739"/>
      <c r="H102" s="740"/>
      <c r="I102" s="740"/>
      <c r="J102" s="740"/>
      <c r="K102" s="740"/>
      <c r="L102" s="740"/>
      <c r="M102" s="740"/>
      <c r="N102" s="740"/>
      <c r="O102" s="740"/>
      <c r="P102" s="171"/>
      <c r="Q102" s="171"/>
      <c r="R102" s="171"/>
    </row>
    <row r="103" spans="1:18">
      <c r="A103" s="170"/>
      <c r="B103" s="735"/>
      <c r="C103" s="728"/>
      <c r="D103" s="728"/>
      <c r="E103" s="729"/>
      <c r="F103" s="729"/>
      <c r="G103" s="738"/>
      <c r="H103" s="730"/>
      <c r="I103" s="730"/>
      <c r="J103" s="730"/>
      <c r="K103" s="730"/>
      <c r="L103" s="730"/>
      <c r="M103" s="730"/>
      <c r="N103" s="730"/>
      <c r="O103" s="730"/>
      <c r="P103" s="171"/>
      <c r="Q103" s="171"/>
      <c r="R103" s="171"/>
    </row>
    <row r="104" spans="1:18" ht="22.5" customHeight="1">
      <c r="A104" s="170"/>
      <c r="B104" s="735"/>
      <c r="C104" s="728"/>
      <c r="D104" s="728"/>
      <c r="E104" s="729"/>
      <c r="F104" s="729"/>
      <c r="G104" s="739"/>
      <c r="H104" s="740"/>
      <c r="I104" s="740"/>
      <c r="J104" s="740"/>
      <c r="K104" s="740"/>
      <c r="L104" s="740"/>
      <c r="M104" s="740"/>
      <c r="N104" s="740"/>
      <c r="O104" s="740"/>
      <c r="P104" s="171"/>
      <c r="Q104" s="171"/>
      <c r="R104" s="171"/>
    </row>
    <row r="105" spans="1:18" ht="24.75" customHeight="1">
      <c r="A105" s="170"/>
      <c r="B105" s="735"/>
      <c r="C105" s="728"/>
      <c r="D105" s="728"/>
      <c r="E105" s="729"/>
      <c r="F105" s="729"/>
      <c r="G105" s="739"/>
      <c r="H105" s="740"/>
      <c r="I105" s="740"/>
      <c r="J105" s="740"/>
      <c r="K105" s="740"/>
      <c r="L105" s="740"/>
      <c r="M105" s="740"/>
      <c r="N105" s="740"/>
      <c r="O105" s="740"/>
      <c r="P105" s="171"/>
      <c r="Q105" s="171"/>
      <c r="R105" s="171"/>
    </row>
    <row r="106" spans="1:18" ht="26.25" customHeight="1">
      <c r="A106" s="170"/>
      <c r="B106" s="735"/>
      <c r="C106" s="728"/>
      <c r="D106" s="728"/>
      <c r="E106" s="729"/>
      <c r="F106" s="729"/>
      <c r="G106" s="739"/>
      <c r="H106" s="740"/>
      <c r="I106" s="740"/>
      <c r="J106" s="740"/>
      <c r="K106" s="740"/>
      <c r="L106" s="740"/>
      <c r="M106" s="740"/>
      <c r="N106" s="740"/>
      <c r="O106" s="740"/>
      <c r="P106" s="171"/>
      <c r="Q106" s="171"/>
      <c r="R106" s="171"/>
    </row>
    <row r="107" spans="1:18" ht="37.5" customHeight="1">
      <c r="A107" s="170"/>
      <c r="B107" s="735"/>
      <c r="C107" s="728"/>
      <c r="D107" s="728"/>
      <c r="E107" s="729"/>
      <c r="F107" s="729"/>
      <c r="G107" s="739"/>
      <c r="H107" s="740"/>
      <c r="I107" s="740"/>
      <c r="J107" s="740"/>
      <c r="K107" s="740"/>
      <c r="L107" s="740"/>
      <c r="M107" s="740"/>
      <c r="N107" s="740"/>
      <c r="O107" s="740"/>
      <c r="P107" s="171"/>
      <c r="Q107" s="171"/>
      <c r="R107" s="171"/>
    </row>
    <row r="108" spans="1:18" ht="24.75" customHeight="1">
      <c r="A108" s="170"/>
      <c r="B108" s="735"/>
      <c r="C108" s="728"/>
      <c r="D108" s="728"/>
      <c r="E108" s="729"/>
      <c r="F108" s="729"/>
      <c r="G108" s="739"/>
      <c r="H108" s="740"/>
      <c r="I108" s="740"/>
      <c r="J108" s="740"/>
      <c r="K108" s="740"/>
      <c r="L108" s="740"/>
      <c r="M108" s="740"/>
      <c r="N108" s="740"/>
      <c r="O108" s="740"/>
      <c r="P108" s="171"/>
      <c r="Q108" s="171"/>
      <c r="R108" s="171"/>
    </row>
    <row r="109" spans="1:18" ht="24.75" customHeight="1">
      <c r="A109" s="170"/>
      <c r="B109" s="735"/>
      <c r="C109" s="728"/>
      <c r="D109" s="728"/>
      <c r="E109" s="729"/>
      <c r="F109" s="729"/>
      <c r="G109" s="739"/>
      <c r="H109" s="740"/>
      <c r="I109" s="740"/>
      <c r="J109" s="740"/>
      <c r="K109" s="740"/>
      <c r="L109" s="740"/>
      <c r="M109" s="740"/>
      <c r="N109" s="740"/>
      <c r="O109" s="740"/>
      <c r="P109" s="171"/>
      <c r="Q109" s="171"/>
      <c r="R109" s="171"/>
    </row>
    <row r="110" spans="1:18" ht="38.25" customHeight="1">
      <c r="A110" s="170"/>
      <c r="B110" s="735"/>
      <c r="C110" s="728"/>
      <c r="D110" s="728"/>
      <c r="E110" s="729"/>
      <c r="F110" s="729"/>
      <c r="G110" s="740"/>
      <c r="H110" s="730"/>
      <c r="I110" s="730"/>
      <c r="J110" s="730"/>
      <c r="K110" s="730"/>
      <c r="L110" s="730"/>
      <c r="M110" s="730"/>
      <c r="N110" s="730"/>
      <c r="O110" s="730"/>
      <c r="P110" s="171"/>
      <c r="Q110" s="171"/>
      <c r="R110" s="171"/>
    </row>
    <row r="111" spans="1:18" ht="27.75" customHeight="1">
      <c r="A111" s="170"/>
      <c r="B111" s="735"/>
      <c r="C111" s="728"/>
      <c r="D111" s="728"/>
      <c r="E111" s="729"/>
      <c r="F111" s="729"/>
      <c r="G111" s="759"/>
      <c r="H111" s="759"/>
      <c r="I111" s="759"/>
      <c r="J111" s="759"/>
      <c r="K111" s="759"/>
      <c r="L111" s="759"/>
      <c r="M111" s="759"/>
      <c r="N111" s="759"/>
      <c r="O111" s="759"/>
      <c r="P111" s="171"/>
      <c r="Q111" s="171"/>
      <c r="R111" s="171"/>
    </row>
    <row r="112" spans="1:18">
      <c r="A112" s="53"/>
      <c r="B112" s="728"/>
      <c r="C112" s="728"/>
      <c r="D112" s="728"/>
      <c r="E112" s="729"/>
      <c r="F112" s="729"/>
      <c r="G112" s="758"/>
      <c r="H112" s="758"/>
      <c r="I112" s="758"/>
      <c r="J112" s="758"/>
      <c r="K112" s="758"/>
      <c r="L112" s="758"/>
      <c r="M112" s="758"/>
      <c r="N112" s="758"/>
      <c r="O112" s="758"/>
      <c r="P112" s="171"/>
      <c r="Q112" s="171"/>
      <c r="R112" s="171"/>
    </row>
    <row r="113" spans="1:18">
      <c r="A113" s="53"/>
      <c r="B113" s="728"/>
      <c r="C113" s="728"/>
      <c r="D113" s="728"/>
      <c r="E113" s="729"/>
      <c r="F113" s="729"/>
      <c r="G113" s="758"/>
      <c r="H113" s="758"/>
      <c r="I113" s="758"/>
      <c r="J113" s="758"/>
      <c r="K113" s="758"/>
      <c r="L113" s="758"/>
      <c r="M113" s="758"/>
      <c r="N113" s="758"/>
      <c r="O113" s="758"/>
      <c r="P113" s="171"/>
      <c r="Q113" s="171"/>
      <c r="R113" s="171"/>
    </row>
    <row r="114" spans="1:18">
      <c r="A114" s="53"/>
      <c r="B114" s="728"/>
      <c r="C114" s="728"/>
      <c r="D114" s="728"/>
      <c r="E114" s="729"/>
      <c r="F114" s="729"/>
      <c r="G114" s="758"/>
      <c r="H114" s="758"/>
      <c r="I114" s="758"/>
      <c r="J114" s="758"/>
      <c r="K114" s="758"/>
      <c r="L114" s="758"/>
      <c r="M114" s="758"/>
      <c r="N114" s="758"/>
      <c r="O114" s="758"/>
      <c r="P114" s="171"/>
      <c r="Q114" s="171"/>
      <c r="R114" s="171"/>
    </row>
    <row r="115" spans="1:18">
      <c r="A115" s="53"/>
      <c r="B115" s="728"/>
      <c r="C115" s="728"/>
      <c r="D115" s="728"/>
      <c r="E115" s="729"/>
      <c r="F115" s="729"/>
      <c r="G115" s="758"/>
      <c r="H115" s="758"/>
      <c r="I115" s="758"/>
      <c r="J115" s="758"/>
      <c r="K115" s="758"/>
      <c r="L115" s="758"/>
      <c r="M115" s="758"/>
      <c r="N115" s="758"/>
      <c r="O115" s="758"/>
      <c r="P115" s="171"/>
      <c r="Q115" s="171"/>
      <c r="R115" s="171"/>
    </row>
  </sheetData>
  <mergeCells count="323">
    <mergeCell ref="B110:D110"/>
    <mergeCell ref="E110:F110"/>
    <mergeCell ref="G110:O110"/>
    <mergeCell ref="B111:D111"/>
    <mergeCell ref="E111:F111"/>
    <mergeCell ref="G111:O111"/>
    <mergeCell ref="B108:D108"/>
    <mergeCell ref="E108:F108"/>
    <mergeCell ref="G108:O108"/>
    <mergeCell ref="B109:D109"/>
    <mergeCell ref="E109:F109"/>
    <mergeCell ref="G109:O109"/>
    <mergeCell ref="B114:D114"/>
    <mergeCell ref="E114:F114"/>
    <mergeCell ref="G114:O114"/>
    <mergeCell ref="B115:D115"/>
    <mergeCell ref="E115:F115"/>
    <mergeCell ref="G115:O115"/>
    <mergeCell ref="B112:D112"/>
    <mergeCell ref="E112:F112"/>
    <mergeCell ref="G112:O112"/>
    <mergeCell ref="B113:D113"/>
    <mergeCell ref="E113:F113"/>
    <mergeCell ref="G113:O113"/>
    <mergeCell ref="B106:D106"/>
    <mergeCell ref="E106:F106"/>
    <mergeCell ref="G106:O106"/>
    <mergeCell ref="B107:D107"/>
    <mergeCell ref="E107:F107"/>
    <mergeCell ref="G107:O107"/>
    <mergeCell ref="B104:D104"/>
    <mergeCell ref="E104:F104"/>
    <mergeCell ref="G104:O104"/>
    <mergeCell ref="B105:D105"/>
    <mergeCell ref="E105:F105"/>
    <mergeCell ref="G105:O105"/>
    <mergeCell ref="B102:D102"/>
    <mergeCell ref="E102:F102"/>
    <mergeCell ref="G102:O102"/>
    <mergeCell ref="B103:D103"/>
    <mergeCell ref="E103:F103"/>
    <mergeCell ref="G103:O103"/>
    <mergeCell ref="B100:D100"/>
    <mergeCell ref="E100:F100"/>
    <mergeCell ref="G100:O100"/>
    <mergeCell ref="B101:D101"/>
    <mergeCell ref="E101:F101"/>
    <mergeCell ref="G101:O101"/>
    <mergeCell ref="A97:O97"/>
    <mergeCell ref="B98:D98"/>
    <mergeCell ref="E98:F98"/>
    <mergeCell ref="G98:O98"/>
    <mergeCell ref="B99:D99"/>
    <mergeCell ref="E99:F99"/>
    <mergeCell ref="G99:O99"/>
    <mergeCell ref="B95:D95"/>
    <mergeCell ref="E95:F95"/>
    <mergeCell ref="G95:O95"/>
    <mergeCell ref="B96:D96"/>
    <mergeCell ref="E96:F96"/>
    <mergeCell ref="G96:O96"/>
    <mergeCell ref="B93:D93"/>
    <mergeCell ref="E93:F93"/>
    <mergeCell ref="G93:O93"/>
    <mergeCell ref="B94:D94"/>
    <mergeCell ref="E94:F94"/>
    <mergeCell ref="G94:O94"/>
    <mergeCell ref="B91:D91"/>
    <mergeCell ref="E91:F91"/>
    <mergeCell ref="G91:O91"/>
    <mergeCell ref="B92:D92"/>
    <mergeCell ref="E92:F92"/>
    <mergeCell ref="G92:O92"/>
    <mergeCell ref="B89:D89"/>
    <mergeCell ref="E89:F89"/>
    <mergeCell ref="G89:O89"/>
    <mergeCell ref="B90:D90"/>
    <mergeCell ref="E90:F90"/>
    <mergeCell ref="G90:O90"/>
    <mergeCell ref="B87:D87"/>
    <mergeCell ref="E87:F87"/>
    <mergeCell ref="G87:O87"/>
    <mergeCell ref="B88:D88"/>
    <mergeCell ref="E88:F88"/>
    <mergeCell ref="G88:O88"/>
    <mergeCell ref="B85:D85"/>
    <mergeCell ref="E85:F85"/>
    <mergeCell ref="G85:O85"/>
    <mergeCell ref="B86:D86"/>
    <mergeCell ref="E86:F86"/>
    <mergeCell ref="G86:O86"/>
    <mergeCell ref="B83:D83"/>
    <mergeCell ref="E83:F83"/>
    <mergeCell ref="G83:O83"/>
    <mergeCell ref="B84:D84"/>
    <mergeCell ref="E84:F84"/>
    <mergeCell ref="G84:O84"/>
    <mergeCell ref="A80:O80"/>
    <mergeCell ref="B81:D81"/>
    <mergeCell ref="E81:F81"/>
    <mergeCell ref="G81:O81"/>
    <mergeCell ref="B82:D82"/>
    <mergeCell ref="E82:F82"/>
    <mergeCell ref="G82:O82"/>
    <mergeCell ref="B78:D78"/>
    <mergeCell ref="E78:F78"/>
    <mergeCell ref="G78:O78"/>
    <mergeCell ref="B79:D79"/>
    <mergeCell ref="E79:F79"/>
    <mergeCell ref="G79:O79"/>
    <mergeCell ref="B76:D76"/>
    <mergeCell ref="E76:F76"/>
    <mergeCell ref="G76:O76"/>
    <mergeCell ref="B77:D77"/>
    <mergeCell ref="E77:F77"/>
    <mergeCell ref="G77:O77"/>
    <mergeCell ref="B74:D74"/>
    <mergeCell ref="E74:F74"/>
    <mergeCell ref="G74:O74"/>
    <mergeCell ref="B75:D75"/>
    <mergeCell ref="E75:F75"/>
    <mergeCell ref="G75:O75"/>
    <mergeCell ref="B72:D72"/>
    <mergeCell ref="E72:F72"/>
    <mergeCell ref="G72:O72"/>
    <mergeCell ref="B73:D73"/>
    <mergeCell ref="E73:F73"/>
    <mergeCell ref="G73:O73"/>
    <mergeCell ref="B70:D70"/>
    <mergeCell ref="E70:F70"/>
    <mergeCell ref="G70:O70"/>
    <mergeCell ref="B71:D71"/>
    <mergeCell ref="E71:F71"/>
    <mergeCell ref="G71:O71"/>
    <mergeCell ref="B68:D68"/>
    <mergeCell ref="E68:F68"/>
    <mergeCell ref="G68:O68"/>
    <mergeCell ref="B69:D69"/>
    <mergeCell ref="E69:F69"/>
    <mergeCell ref="G69:O69"/>
    <mergeCell ref="B66:D66"/>
    <mergeCell ref="E66:F66"/>
    <mergeCell ref="G66:O66"/>
    <mergeCell ref="B67:D67"/>
    <mergeCell ref="E67:F67"/>
    <mergeCell ref="G67:O67"/>
    <mergeCell ref="A63:O63"/>
    <mergeCell ref="B64:D64"/>
    <mergeCell ref="E64:F64"/>
    <mergeCell ref="G64:O64"/>
    <mergeCell ref="G65:O65"/>
    <mergeCell ref="E65:F65"/>
    <mergeCell ref="B65:D65"/>
    <mergeCell ref="B61:D61"/>
    <mergeCell ref="E61:F61"/>
    <mergeCell ref="G61:O61"/>
    <mergeCell ref="B62:D62"/>
    <mergeCell ref="E62:F62"/>
    <mergeCell ref="G62:O62"/>
    <mergeCell ref="B59:D59"/>
    <mergeCell ref="E59:F59"/>
    <mergeCell ref="G59:O59"/>
    <mergeCell ref="B60:D60"/>
    <mergeCell ref="E60:F60"/>
    <mergeCell ref="G60:O60"/>
    <mergeCell ref="B57:D57"/>
    <mergeCell ref="E57:F57"/>
    <mergeCell ref="G57:O57"/>
    <mergeCell ref="B58:D58"/>
    <mergeCell ref="E58:F58"/>
    <mergeCell ref="G58:O58"/>
    <mergeCell ref="B55:D55"/>
    <mergeCell ref="E55:F55"/>
    <mergeCell ref="G55:O55"/>
    <mergeCell ref="B56:D56"/>
    <mergeCell ref="E56:F56"/>
    <mergeCell ref="G56:O56"/>
    <mergeCell ref="B53:D53"/>
    <mergeCell ref="E53:F53"/>
    <mergeCell ref="G53:O53"/>
    <mergeCell ref="B54:D54"/>
    <mergeCell ref="E54:F54"/>
    <mergeCell ref="G54:O54"/>
    <mergeCell ref="B51:D51"/>
    <mergeCell ref="E51:F51"/>
    <mergeCell ref="G51:O51"/>
    <mergeCell ref="B52:D52"/>
    <mergeCell ref="E52:F52"/>
    <mergeCell ref="G52:O52"/>
    <mergeCell ref="B49:D49"/>
    <mergeCell ref="E49:F49"/>
    <mergeCell ref="G49:O49"/>
    <mergeCell ref="B50:D50"/>
    <mergeCell ref="E50:F50"/>
    <mergeCell ref="G50:O50"/>
    <mergeCell ref="B46:D46"/>
    <mergeCell ref="E46:F46"/>
    <mergeCell ref="G46:O46"/>
    <mergeCell ref="A47:O47"/>
    <mergeCell ref="B48:D48"/>
    <mergeCell ref="E48:F48"/>
    <mergeCell ref="G48:O48"/>
    <mergeCell ref="B44:D44"/>
    <mergeCell ref="E44:F44"/>
    <mergeCell ref="G44:O44"/>
    <mergeCell ref="B45:D45"/>
    <mergeCell ref="E45:F45"/>
    <mergeCell ref="G45:O45"/>
    <mergeCell ref="B42:D42"/>
    <mergeCell ref="E42:F42"/>
    <mergeCell ref="G42:O42"/>
    <mergeCell ref="B43:D43"/>
    <mergeCell ref="E43:F43"/>
    <mergeCell ref="G43:O43"/>
    <mergeCell ref="B40:D40"/>
    <mergeCell ref="E40:F40"/>
    <mergeCell ref="G40:O40"/>
    <mergeCell ref="B41:D41"/>
    <mergeCell ref="E41:F41"/>
    <mergeCell ref="G41:O41"/>
    <mergeCell ref="B38:D38"/>
    <mergeCell ref="E38:F38"/>
    <mergeCell ref="G38:O38"/>
    <mergeCell ref="B39:D39"/>
    <mergeCell ref="E39:F39"/>
    <mergeCell ref="G39:O39"/>
    <mergeCell ref="B36:D36"/>
    <mergeCell ref="E36:F36"/>
    <mergeCell ref="G36:O36"/>
    <mergeCell ref="B37:D37"/>
    <mergeCell ref="E37:F37"/>
    <mergeCell ref="G37:O37"/>
    <mergeCell ref="B34:D34"/>
    <mergeCell ref="E34:F34"/>
    <mergeCell ref="G34:O34"/>
    <mergeCell ref="B35:D35"/>
    <mergeCell ref="E35:F35"/>
    <mergeCell ref="G35:O35"/>
    <mergeCell ref="B32:D32"/>
    <mergeCell ref="E32:F32"/>
    <mergeCell ref="G32:O32"/>
    <mergeCell ref="A33:O33"/>
    <mergeCell ref="B30:D30"/>
    <mergeCell ref="E30:F30"/>
    <mergeCell ref="G30:O30"/>
    <mergeCell ref="B31:D31"/>
    <mergeCell ref="E31:F31"/>
    <mergeCell ref="G31:O31"/>
    <mergeCell ref="B28:D28"/>
    <mergeCell ref="E28:F28"/>
    <mergeCell ref="G28:O28"/>
    <mergeCell ref="B29:D29"/>
    <mergeCell ref="E29:F29"/>
    <mergeCell ref="G29:O29"/>
    <mergeCell ref="B26:D26"/>
    <mergeCell ref="E26:F26"/>
    <mergeCell ref="G26:O26"/>
    <mergeCell ref="B27:D27"/>
    <mergeCell ref="E27:F27"/>
    <mergeCell ref="G27:O27"/>
    <mergeCell ref="B24:D24"/>
    <mergeCell ref="E24:F24"/>
    <mergeCell ref="G24:O24"/>
    <mergeCell ref="B25:D25"/>
    <mergeCell ref="E25:F25"/>
    <mergeCell ref="G25:O25"/>
    <mergeCell ref="B22:D22"/>
    <mergeCell ref="E22:F22"/>
    <mergeCell ref="G22:O22"/>
    <mergeCell ref="B23:D23"/>
    <mergeCell ref="E23:F23"/>
    <mergeCell ref="G23:O23"/>
    <mergeCell ref="A19:O19"/>
    <mergeCell ref="B20:D20"/>
    <mergeCell ref="E20:F20"/>
    <mergeCell ref="G20:O20"/>
    <mergeCell ref="B21:D21"/>
    <mergeCell ref="E21:F21"/>
    <mergeCell ref="G21:O21"/>
    <mergeCell ref="B17:D17"/>
    <mergeCell ref="E17:F17"/>
    <mergeCell ref="G17:O17"/>
    <mergeCell ref="B18:D18"/>
    <mergeCell ref="E18:F18"/>
    <mergeCell ref="G18:O18"/>
    <mergeCell ref="B16:D16"/>
    <mergeCell ref="E16:F16"/>
    <mergeCell ref="G16:O16"/>
    <mergeCell ref="B14:D14"/>
    <mergeCell ref="E14:F14"/>
    <mergeCell ref="G14:O14"/>
    <mergeCell ref="B12:D12"/>
    <mergeCell ref="E12:F12"/>
    <mergeCell ref="G12:O12"/>
    <mergeCell ref="E8:F8"/>
    <mergeCell ref="G8:O8"/>
    <mergeCell ref="B10:D10"/>
    <mergeCell ref="E10:F10"/>
    <mergeCell ref="G10:O10"/>
    <mergeCell ref="B15:D15"/>
    <mergeCell ref="E15:F15"/>
    <mergeCell ref="G15:O15"/>
    <mergeCell ref="A1:O3"/>
    <mergeCell ref="B4:D4"/>
    <mergeCell ref="E4:F4"/>
    <mergeCell ref="G4:O4"/>
    <mergeCell ref="A5:O5"/>
    <mergeCell ref="B6:D6"/>
    <mergeCell ref="E6:F6"/>
    <mergeCell ref="G6:O6"/>
    <mergeCell ref="B11:D11"/>
    <mergeCell ref="E11:F11"/>
    <mergeCell ref="G11:O11"/>
    <mergeCell ref="B9:D9"/>
    <mergeCell ref="E9:F9"/>
    <mergeCell ref="G9:O9"/>
    <mergeCell ref="B7:D7"/>
    <mergeCell ref="E7:F7"/>
    <mergeCell ref="G7:O7"/>
    <mergeCell ref="B8:D8"/>
    <mergeCell ref="B13:D13"/>
    <mergeCell ref="E13:F13"/>
    <mergeCell ref="G13:O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zoomScale="85" zoomScaleNormal="85" workbookViewId="0">
      <selection activeCell="F31" sqref="F31"/>
    </sheetView>
  </sheetViews>
  <sheetFormatPr baseColWidth="10" defaultColWidth="25.28515625" defaultRowHeight="15"/>
  <cols>
    <col min="5" max="5" width="66.42578125" customWidth="1"/>
  </cols>
  <sheetData>
    <row r="1" spans="1:5" ht="68.25" customHeight="1">
      <c r="A1" s="474"/>
      <c r="B1" s="584" t="s">
        <v>1070</v>
      </c>
      <c r="C1" s="584"/>
      <c r="D1" s="584"/>
      <c r="E1" s="584"/>
    </row>
    <row r="2" spans="1:5">
      <c r="A2" s="581" t="s">
        <v>1071</v>
      </c>
      <c r="B2" s="582"/>
      <c r="C2" s="582"/>
      <c r="D2" s="582"/>
      <c r="E2" s="583"/>
    </row>
    <row r="3" spans="1:5">
      <c r="A3" s="578" t="s">
        <v>1072</v>
      </c>
      <c r="B3" s="579"/>
      <c r="C3" s="579"/>
      <c r="D3" s="579"/>
      <c r="E3" s="580"/>
    </row>
    <row r="4" spans="1:5" ht="39" customHeight="1">
      <c r="A4" s="476" t="s">
        <v>1073</v>
      </c>
      <c r="B4" s="478" t="s">
        <v>1077</v>
      </c>
      <c r="C4" s="478" t="s">
        <v>1078</v>
      </c>
      <c r="D4" s="478" t="s">
        <v>1061</v>
      </c>
      <c r="E4" s="477" t="s">
        <v>1074</v>
      </c>
    </row>
    <row r="5" spans="1:5" ht="216.75">
      <c r="A5" s="469" t="s">
        <v>1062</v>
      </c>
      <c r="B5" s="479">
        <v>50</v>
      </c>
      <c r="C5" s="479">
        <v>44</v>
      </c>
      <c r="D5" s="480">
        <f>+AVERAGE('1. MAPA DE RIESGOS '!X7:X58)</f>
        <v>0.30463627450980396</v>
      </c>
      <c r="E5" s="505" t="s">
        <v>1119</v>
      </c>
    </row>
    <row r="6" spans="1:5" ht="153">
      <c r="A6" s="469" t="s">
        <v>1063</v>
      </c>
      <c r="B6" s="479">
        <v>2</v>
      </c>
      <c r="C6" s="479">
        <v>2</v>
      </c>
      <c r="D6" s="480">
        <f>+AVERAGE('2. ANTITRAMITES'!AJ7:AJ8)</f>
        <v>0.59</v>
      </c>
      <c r="E6" s="475" t="s">
        <v>1124</v>
      </c>
    </row>
    <row r="7" spans="1:5" ht="318.75">
      <c r="A7" s="469" t="s">
        <v>1064</v>
      </c>
      <c r="B7" s="479">
        <v>21</v>
      </c>
      <c r="C7" s="479">
        <v>10</v>
      </c>
      <c r="D7" s="480">
        <f>+AVERAGE('3. RENDICION DE CUENTAS'!N6,'3. RENDICION DE CUENTAS'!N10,'3. RENDICION DE CUENTAS'!N11,'3. RENDICION DE CUENTAS'!N12,'3. RENDICION DE CUENTAS'!N13,'3. RENDICION DE CUENTAS'!N16,'3. RENDICION DE CUENTAS'!N17,'3. RENDICION DE CUENTAS'!N18,'3. RENDICION DE CUENTAS'!N19,'3. RENDICION DE CUENTAS'!N20,'3. RENDICION DE CUENTAS'!N21,'3. RENDICION DE CUENTAS'!N22,'3. RENDICION DE CUENTAS'!N24,'3. RENDICION DE CUENTAS'!N26,'3. RENDICION DE CUENTAS'!N27,'3. RENDICION DE CUENTAS'!N28,'3. RENDICION DE CUENTAS'!N29)</f>
        <v>0.35705882352941176</v>
      </c>
      <c r="E7" s="505" t="s">
        <v>1125</v>
      </c>
    </row>
    <row r="8" spans="1:5" ht="127.5">
      <c r="A8" s="469" t="s">
        <v>1065</v>
      </c>
      <c r="B8" s="479">
        <v>9</v>
      </c>
      <c r="C8" s="479">
        <v>9</v>
      </c>
      <c r="D8" s="480">
        <f>+AVERAGE('4. ATENCION AL CIUDADANO'!N8:N21)</f>
        <v>0.39148148148148149</v>
      </c>
      <c r="E8" s="505" t="s">
        <v>1120</v>
      </c>
    </row>
    <row r="9" spans="1:5" ht="89.25">
      <c r="A9" s="469" t="s">
        <v>1066</v>
      </c>
      <c r="B9" s="479">
        <v>25</v>
      </c>
      <c r="C9" s="479">
        <v>17</v>
      </c>
      <c r="D9" s="480">
        <f>+AVERAGE('5. TRANSPARENCIA '!O8:O32)</f>
        <v>0.26818181818181819</v>
      </c>
      <c r="E9" s="505" t="s">
        <v>1121</v>
      </c>
    </row>
    <row r="10" spans="1:5" ht="63.75">
      <c r="A10" s="469" t="s">
        <v>1067</v>
      </c>
      <c r="B10" s="479">
        <v>4</v>
      </c>
      <c r="C10" s="479">
        <v>4</v>
      </c>
      <c r="D10" s="480">
        <f>+AVERAGE('6. INICIATIVAS'!N7:N10)</f>
        <v>0.66500000000000004</v>
      </c>
      <c r="E10" s="505" t="s">
        <v>1122</v>
      </c>
    </row>
    <row r="11" spans="1:5" ht="89.25">
      <c r="A11" s="469" t="s">
        <v>1068</v>
      </c>
      <c r="B11" s="479">
        <v>8</v>
      </c>
      <c r="C11" s="479">
        <v>1</v>
      </c>
      <c r="D11" s="480">
        <f>+AVERAGE('7. CODIGO DE INTEGRIDAD'!K7)</f>
        <v>0.33</v>
      </c>
      <c r="E11" s="505" t="s">
        <v>1123</v>
      </c>
    </row>
    <row r="12" spans="1:5">
      <c r="A12" s="470" t="s">
        <v>1069</v>
      </c>
      <c r="B12" s="471">
        <f>SUM(B5:B11)</f>
        <v>119</v>
      </c>
      <c r="C12" s="471">
        <f>SUM(C5:C11)</f>
        <v>87</v>
      </c>
      <c r="D12" s="472">
        <f>+AVERAGE('1. MAPA DE RIESGOS '!X7:X58,'2. ANTITRAMITES'!AJ7:AJ8,'3. RENDICION DE CUENTAS'!N6:N29,'4. ATENCION AL CIUDADANO'!N10:N20,'5. TRANSPARENCIA '!O8:O32,'6. INICIATIVAS'!N7:N10,'7. CODIGO DE INTEGRIDAD'!K7)</f>
        <v>0.33364220445459702</v>
      </c>
      <c r="E12" s="473"/>
    </row>
    <row r="13" spans="1:5">
      <c r="D13" s="493"/>
    </row>
  </sheetData>
  <mergeCells count="3">
    <mergeCell ref="A3:E3"/>
    <mergeCell ref="A2:E2"/>
    <mergeCell ref="B1:E1"/>
  </mergeCells>
  <pageMargins left="0.7" right="0.7" top="0.75" bottom="0.75" header="0.3" footer="0.3"/>
  <pageSetup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A33" sqref="A33"/>
    </sheetView>
  </sheetViews>
  <sheetFormatPr baseColWidth="10" defaultRowHeight="15"/>
  <cols>
    <col min="1" max="1" width="58.85546875" customWidth="1"/>
    <col min="2" max="2" width="18.42578125" customWidth="1"/>
  </cols>
  <sheetData>
    <row r="1" spans="1:2">
      <c r="A1" s="585" t="s">
        <v>1060</v>
      </c>
      <c r="B1" s="585"/>
    </row>
    <row r="2" spans="1:2">
      <c r="A2" t="s">
        <v>1054</v>
      </c>
    </row>
    <row r="3" spans="1:2">
      <c r="A3" s="467" t="s">
        <v>1058</v>
      </c>
      <c r="B3" s="468" t="s">
        <v>1059</v>
      </c>
    </row>
    <row r="4" spans="1:2">
      <c r="A4" s="465" t="s">
        <v>373</v>
      </c>
      <c r="B4" s="466">
        <v>0.36749999999999999</v>
      </c>
    </row>
    <row r="5" spans="1:2">
      <c r="A5" s="465" t="s">
        <v>46</v>
      </c>
      <c r="B5" s="466">
        <v>0.16666666666666666</v>
      </c>
    </row>
    <row r="6" spans="1:2">
      <c r="A6" s="465" t="s">
        <v>311</v>
      </c>
      <c r="B6" s="466">
        <v>0.33</v>
      </c>
    </row>
    <row r="7" spans="1:2">
      <c r="A7" s="465" t="s">
        <v>268</v>
      </c>
      <c r="B7" s="466">
        <v>0.3725</v>
      </c>
    </row>
    <row r="8" spans="1:2">
      <c r="A8" s="465" t="s">
        <v>209</v>
      </c>
      <c r="B8" s="466">
        <v>0.55882352941176472</v>
      </c>
    </row>
    <row r="9" spans="1:2">
      <c r="A9" s="465" t="s">
        <v>391</v>
      </c>
      <c r="B9" s="466">
        <v>0.22500000000000003</v>
      </c>
    </row>
    <row r="10" spans="1:2">
      <c r="A10" s="465" t="s">
        <v>424</v>
      </c>
      <c r="B10" s="466">
        <v>0.16500000000000001</v>
      </c>
    </row>
    <row r="11" spans="1:2">
      <c r="A11" s="465" t="s">
        <v>414</v>
      </c>
      <c r="B11" s="466">
        <v>0.14583333333333334</v>
      </c>
    </row>
    <row r="12" spans="1:2">
      <c r="A12" s="465" t="s">
        <v>323</v>
      </c>
      <c r="B12" s="466">
        <v>0.33</v>
      </c>
    </row>
    <row r="13" spans="1:2">
      <c r="A13" s="465" t="s">
        <v>253</v>
      </c>
      <c r="B13" s="466">
        <v>0.54</v>
      </c>
    </row>
    <row r="14" spans="1:2">
      <c r="A14" s="465" t="s">
        <v>243</v>
      </c>
      <c r="B14" s="466">
        <v>0.33</v>
      </c>
    </row>
    <row r="15" spans="1:2">
      <c r="A15" s="465" t="s">
        <v>331</v>
      </c>
      <c r="B15" s="466">
        <v>0.33</v>
      </c>
    </row>
    <row r="16" spans="1:2">
      <c r="A16" s="465" t="s">
        <v>447</v>
      </c>
      <c r="B16" s="466">
        <v>0.27888888888888891</v>
      </c>
    </row>
    <row r="17" spans="1:2">
      <c r="A17" s="465" t="s">
        <v>654</v>
      </c>
      <c r="B17" s="466">
        <v>0.20666666666666667</v>
      </c>
    </row>
    <row r="18" spans="1:2">
      <c r="A18" s="465" t="s">
        <v>463</v>
      </c>
      <c r="B18" s="466">
        <v>0.16500000000000001</v>
      </c>
    </row>
    <row r="19" spans="1:2">
      <c r="A19" s="465" t="s">
        <v>484</v>
      </c>
      <c r="B19" s="466">
        <v>0.36000000000000004</v>
      </c>
    </row>
    <row r="20" spans="1:2">
      <c r="A20" s="465" t="s">
        <v>1053</v>
      </c>
      <c r="B20" s="466">
        <v>0.30463627450980396</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tabSelected="1" zoomScale="40" zoomScaleNormal="40" zoomScaleSheetLayoutView="40" workbookViewId="0">
      <pane ySplit="6" topLeftCell="A7" activePane="bottomLeft" state="frozen"/>
      <selection pane="bottomLeft" activeCell="Z8" sqref="Z8"/>
    </sheetView>
  </sheetViews>
  <sheetFormatPr baseColWidth="10" defaultColWidth="11.42578125" defaultRowHeight="15"/>
  <cols>
    <col min="1" max="1" width="29.42578125" style="281" customWidth="1"/>
    <col min="2" max="3" width="21.28515625" style="281" bestFit="1" customWidth="1"/>
    <col min="4" max="4" width="17.140625" style="281" customWidth="1"/>
    <col min="5" max="5" width="17.28515625" style="281" customWidth="1"/>
    <col min="6" max="6" width="31.42578125" style="281" customWidth="1"/>
    <col min="7" max="7" width="14.28515625" style="281" customWidth="1"/>
    <col min="8" max="8" width="36" style="281" customWidth="1"/>
    <col min="9" max="9" width="31.42578125" style="281" customWidth="1"/>
    <col min="10" max="12" width="14.28515625" style="281" customWidth="1"/>
    <col min="13" max="13" width="31.85546875" style="281" customWidth="1"/>
    <col min="14" max="14" width="18.5703125" style="281" customWidth="1"/>
    <col min="15" max="15" width="42.28515625" style="281" customWidth="1"/>
    <col min="16" max="16" width="42.28515625" style="282" customWidth="1"/>
    <col min="17" max="17" width="31.85546875" style="281" customWidth="1"/>
    <col min="18" max="19" width="17.140625" style="281" customWidth="1"/>
    <col min="20" max="20" width="26.140625" style="281" customWidth="1"/>
    <col min="21" max="21" width="38.140625" style="281" customWidth="1"/>
    <col min="22" max="22" width="77" style="281" customWidth="1"/>
    <col min="23" max="23" width="67.140625" style="281" customWidth="1"/>
    <col min="24" max="24" width="23.28515625" style="281" customWidth="1"/>
    <col min="25" max="25" width="45.85546875" style="281" customWidth="1"/>
    <col min="26" max="26" width="30.140625" style="281" customWidth="1"/>
  </cols>
  <sheetData>
    <row r="1" spans="1:26" ht="30" customHeight="1"/>
    <row r="2" spans="1:26" ht="22.5" customHeight="1" thickBot="1">
      <c r="A2" s="595"/>
      <c r="B2" s="595"/>
      <c r="C2" s="595"/>
      <c r="D2" s="595"/>
      <c r="E2" s="595"/>
      <c r="F2" s="595"/>
      <c r="G2" s="597" t="s">
        <v>47</v>
      </c>
      <c r="H2" s="597"/>
      <c r="I2" s="597"/>
      <c r="J2" s="597"/>
      <c r="K2" s="597"/>
      <c r="L2" s="597"/>
      <c r="M2" s="597"/>
      <c r="N2" s="597"/>
      <c r="O2" s="597"/>
      <c r="P2" s="597"/>
      <c r="Q2" s="597"/>
      <c r="R2" s="597"/>
      <c r="S2" s="597"/>
      <c r="T2" s="599" t="s">
        <v>48</v>
      </c>
      <c r="U2" s="600"/>
      <c r="V2" s="283"/>
      <c r="W2" s="283"/>
      <c r="X2" s="283"/>
      <c r="Y2" s="283"/>
      <c r="Z2" s="283"/>
    </row>
    <row r="3" spans="1:26" ht="22.5" customHeight="1">
      <c r="A3" s="595"/>
      <c r="B3" s="595"/>
      <c r="C3" s="595"/>
      <c r="D3" s="595"/>
      <c r="E3" s="595"/>
      <c r="F3" s="595"/>
      <c r="G3" s="597"/>
      <c r="H3" s="597"/>
      <c r="I3" s="597"/>
      <c r="J3" s="597"/>
      <c r="K3" s="597"/>
      <c r="L3" s="597"/>
      <c r="M3" s="597"/>
      <c r="N3" s="597"/>
      <c r="O3" s="597"/>
      <c r="P3" s="597"/>
      <c r="Q3" s="597"/>
      <c r="R3" s="597"/>
      <c r="S3" s="597"/>
      <c r="T3" s="284" t="s">
        <v>41</v>
      </c>
      <c r="U3" s="285" t="s">
        <v>198</v>
      </c>
      <c r="V3" s="586" t="s">
        <v>1126</v>
      </c>
      <c r="W3" s="587"/>
      <c r="X3" s="587"/>
      <c r="Y3" s="587"/>
      <c r="Z3" s="588"/>
    </row>
    <row r="4" spans="1:26" ht="24" customHeight="1" thickBot="1">
      <c r="A4" s="596"/>
      <c r="B4" s="596"/>
      <c r="C4" s="596"/>
      <c r="D4" s="596"/>
      <c r="E4" s="596"/>
      <c r="F4" s="596"/>
      <c r="G4" s="598"/>
      <c r="H4" s="598"/>
      <c r="I4" s="598"/>
      <c r="J4" s="598"/>
      <c r="K4" s="598"/>
      <c r="L4" s="598"/>
      <c r="M4" s="598"/>
      <c r="N4" s="598"/>
      <c r="O4" s="598"/>
      <c r="P4" s="598"/>
      <c r="Q4" s="598"/>
      <c r="R4" s="598"/>
      <c r="S4" s="598"/>
      <c r="T4" s="601" t="s">
        <v>199</v>
      </c>
      <c r="U4" s="602"/>
      <c r="V4" s="589"/>
      <c r="W4" s="590"/>
      <c r="X4" s="590"/>
      <c r="Y4" s="590"/>
      <c r="Z4" s="591"/>
    </row>
    <row r="5" spans="1:26" ht="42.75" customHeight="1" thickBot="1">
      <c r="A5" s="603" t="s">
        <v>783</v>
      </c>
      <c r="B5" s="604"/>
      <c r="C5" s="604"/>
      <c r="D5" s="604"/>
      <c r="E5" s="604"/>
      <c r="F5" s="604"/>
      <c r="G5" s="604"/>
      <c r="H5" s="604"/>
      <c r="I5" s="604"/>
      <c r="J5" s="604"/>
      <c r="K5" s="604"/>
      <c r="L5" s="604"/>
      <c r="M5" s="604"/>
      <c r="N5" s="604"/>
      <c r="O5" s="604"/>
      <c r="P5" s="604"/>
      <c r="Q5" s="604"/>
      <c r="R5" s="604"/>
      <c r="S5" s="604"/>
      <c r="T5" s="604"/>
      <c r="U5" s="604"/>
      <c r="V5" s="592"/>
      <c r="W5" s="593"/>
      <c r="X5" s="593"/>
      <c r="Y5" s="593"/>
      <c r="Z5" s="594"/>
    </row>
    <row r="6" spans="1:26" ht="45.75" customHeight="1" thickBot="1">
      <c r="A6" s="286" t="s">
        <v>0</v>
      </c>
      <c r="B6" s="286" t="s">
        <v>1</v>
      </c>
      <c r="C6" s="286" t="s">
        <v>2</v>
      </c>
      <c r="D6" s="286" t="s">
        <v>3</v>
      </c>
      <c r="E6" s="286" t="s">
        <v>4</v>
      </c>
      <c r="F6" s="286" t="s">
        <v>5</v>
      </c>
      <c r="G6" s="286" t="s">
        <v>6</v>
      </c>
      <c r="H6" s="286" t="s">
        <v>7</v>
      </c>
      <c r="I6" s="286" t="s">
        <v>8</v>
      </c>
      <c r="J6" s="286" t="s">
        <v>9</v>
      </c>
      <c r="K6" s="286" t="s">
        <v>10</v>
      </c>
      <c r="L6" s="287" t="s">
        <v>11</v>
      </c>
      <c r="M6" s="287" t="s">
        <v>12</v>
      </c>
      <c r="N6" s="287" t="s">
        <v>13</v>
      </c>
      <c r="O6" s="287" t="s">
        <v>14</v>
      </c>
      <c r="P6" s="288" t="s">
        <v>192</v>
      </c>
      <c r="Q6" s="287" t="s">
        <v>193</v>
      </c>
      <c r="R6" s="287" t="s">
        <v>194</v>
      </c>
      <c r="S6" s="287" t="s">
        <v>195</v>
      </c>
      <c r="T6" s="288" t="s">
        <v>196</v>
      </c>
      <c r="U6" s="288" t="s">
        <v>197</v>
      </c>
      <c r="V6" s="398" t="s">
        <v>854</v>
      </c>
      <c r="W6" s="399" t="s">
        <v>96</v>
      </c>
      <c r="X6" s="399" t="s">
        <v>855</v>
      </c>
      <c r="Y6" s="399" t="s">
        <v>856</v>
      </c>
      <c r="Z6" s="400" t="s">
        <v>857</v>
      </c>
    </row>
    <row r="7" spans="1:26" ht="256.5" customHeight="1" thickBot="1">
      <c r="A7" s="289" t="s">
        <v>373</v>
      </c>
      <c r="B7" s="289" t="s">
        <v>374</v>
      </c>
      <c r="C7" s="289" t="s">
        <v>375</v>
      </c>
      <c r="D7" s="289" t="s">
        <v>42</v>
      </c>
      <c r="E7" s="290" t="s">
        <v>762</v>
      </c>
      <c r="F7" s="290" t="s">
        <v>763</v>
      </c>
      <c r="G7" s="289" t="s">
        <v>215</v>
      </c>
      <c r="H7" s="290" t="s">
        <v>764</v>
      </c>
      <c r="I7" s="290" t="s">
        <v>376</v>
      </c>
      <c r="J7" s="289" t="s">
        <v>20</v>
      </c>
      <c r="K7" s="289" t="s">
        <v>15</v>
      </c>
      <c r="L7" s="289" t="s">
        <v>22</v>
      </c>
      <c r="M7" s="101" t="s">
        <v>28</v>
      </c>
      <c r="N7" s="289" t="s">
        <v>23</v>
      </c>
      <c r="O7" s="290" t="s">
        <v>765</v>
      </c>
      <c r="P7" s="101" t="s">
        <v>766</v>
      </c>
      <c r="Q7" s="101" t="s">
        <v>42</v>
      </c>
      <c r="R7" s="291">
        <v>43525</v>
      </c>
      <c r="S7" s="291">
        <v>43830</v>
      </c>
      <c r="T7" s="306" t="s">
        <v>767</v>
      </c>
      <c r="U7" s="101"/>
      <c r="V7" s="401" t="s">
        <v>899</v>
      </c>
      <c r="W7" s="401" t="s">
        <v>898</v>
      </c>
      <c r="X7" s="406">
        <v>0.25</v>
      </c>
      <c r="Y7" s="401" t="s">
        <v>900</v>
      </c>
      <c r="Z7" s="507" t="s">
        <v>1114</v>
      </c>
    </row>
    <row r="8" spans="1:26" ht="357.75" customHeight="1" thickBot="1">
      <c r="A8" s="289" t="s">
        <v>373</v>
      </c>
      <c r="B8" s="289" t="s">
        <v>377</v>
      </c>
      <c r="C8" s="289" t="s">
        <v>375</v>
      </c>
      <c r="D8" s="289" t="s">
        <v>42</v>
      </c>
      <c r="E8" s="290" t="s">
        <v>378</v>
      </c>
      <c r="F8" s="290" t="s">
        <v>755</v>
      </c>
      <c r="G8" s="289" t="s">
        <v>379</v>
      </c>
      <c r="H8" s="290" t="s">
        <v>380</v>
      </c>
      <c r="I8" s="290" t="s">
        <v>381</v>
      </c>
      <c r="J8" s="289" t="s">
        <v>20</v>
      </c>
      <c r="K8" s="289" t="s">
        <v>15</v>
      </c>
      <c r="L8" s="289" t="s">
        <v>22</v>
      </c>
      <c r="M8" s="290" t="s">
        <v>28</v>
      </c>
      <c r="N8" s="289" t="s">
        <v>22</v>
      </c>
      <c r="O8" s="290" t="s">
        <v>756</v>
      </c>
      <c r="P8" s="101" t="s">
        <v>757</v>
      </c>
      <c r="Q8" s="290" t="s">
        <v>382</v>
      </c>
      <c r="R8" s="291">
        <v>43525</v>
      </c>
      <c r="S8" s="291">
        <v>43830</v>
      </c>
      <c r="T8" s="388" t="s">
        <v>758</v>
      </c>
      <c r="U8" s="290"/>
      <c r="V8" s="401" t="s">
        <v>1085</v>
      </c>
      <c r="W8" s="401" t="s">
        <v>1086</v>
      </c>
      <c r="X8" s="402">
        <v>0.22</v>
      </c>
      <c r="Y8" s="401" t="s">
        <v>901</v>
      </c>
      <c r="Z8" s="507" t="s">
        <v>1114</v>
      </c>
    </row>
    <row r="9" spans="1:26" ht="348.75" customHeight="1" thickBot="1">
      <c r="A9" s="289" t="s">
        <v>373</v>
      </c>
      <c r="B9" s="289" t="s">
        <v>383</v>
      </c>
      <c r="C9" s="289" t="s">
        <v>375</v>
      </c>
      <c r="D9" s="289" t="s">
        <v>42</v>
      </c>
      <c r="E9" s="290" t="s">
        <v>384</v>
      </c>
      <c r="F9" s="290" t="s">
        <v>385</v>
      </c>
      <c r="G9" s="289" t="s">
        <v>379</v>
      </c>
      <c r="H9" s="290" t="s">
        <v>386</v>
      </c>
      <c r="I9" s="290" t="s">
        <v>387</v>
      </c>
      <c r="J9" s="289" t="s">
        <v>29</v>
      </c>
      <c r="K9" s="289" t="s">
        <v>15</v>
      </c>
      <c r="L9" s="289" t="s">
        <v>23</v>
      </c>
      <c r="M9" s="290" t="s">
        <v>28</v>
      </c>
      <c r="N9" s="289" t="s">
        <v>16</v>
      </c>
      <c r="O9" s="290" t="s">
        <v>485</v>
      </c>
      <c r="P9" s="101" t="s">
        <v>486</v>
      </c>
      <c r="Q9" s="290" t="s">
        <v>388</v>
      </c>
      <c r="R9" s="291">
        <v>43497</v>
      </c>
      <c r="S9" s="291">
        <v>43830</v>
      </c>
      <c r="T9" s="388" t="s">
        <v>760</v>
      </c>
      <c r="U9" s="290"/>
      <c r="V9" s="401" t="s">
        <v>1087</v>
      </c>
      <c r="W9" s="426" t="s">
        <v>902</v>
      </c>
      <c r="X9" s="402">
        <v>0.5</v>
      </c>
      <c r="Y9" s="401" t="s">
        <v>903</v>
      </c>
      <c r="Z9" s="507" t="s">
        <v>1114</v>
      </c>
    </row>
    <row r="10" spans="1:26" ht="347.25" customHeight="1" thickBot="1">
      <c r="A10" s="289" t="s">
        <v>373</v>
      </c>
      <c r="B10" s="289" t="s">
        <v>389</v>
      </c>
      <c r="C10" s="289" t="s">
        <v>375</v>
      </c>
      <c r="D10" s="289" t="s">
        <v>42</v>
      </c>
      <c r="E10" s="290" t="s">
        <v>488</v>
      </c>
      <c r="F10" s="290" t="s">
        <v>489</v>
      </c>
      <c r="G10" s="289" t="s">
        <v>390</v>
      </c>
      <c r="H10" s="290" t="s">
        <v>490</v>
      </c>
      <c r="I10" s="290" t="s">
        <v>491</v>
      </c>
      <c r="J10" s="289" t="s">
        <v>249</v>
      </c>
      <c r="K10" s="289" t="s">
        <v>218</v>
      </c>
      <c r="L10" s="289" t="s">
        <v>24</v>
      </c>
      <c r="M10" s="290" t="s">
        <v>28</v>
      </c>
      <c r="N10" s="289" t="s">
        <v>252</v>
      </c>
      <c r="O10" s="290" t="s">
        <v>492</v>
      </c>
      <c r="P10" s="101" t="s">
        <v>493</v>
      </c>
      <c r="Q10" s="290" t="s">
        <v>487</v>
      </c>
      <c r="R10" s="291">
        <v>43497</v>
      </c>
      <c r="S10" s="291">
        <v>43616</v>
      </c>
      <c r="T10" s="388" t="s">
        <v>761</v>
      </c>
      <c r="U10" s="290"/>
      <c r="V10" s="401" t="s">
        <v>1088</v>
      </c>
      <c r="W10" s="401" t="s">
        <v>904</v>
      </c>
      <c r="X10" s="402">
        <v>0.5</v>
      </c>
      <c r="Y10" s="401" t="s">
        <v>905</v>
      </c>
      <c r="Z10" s="507" t="s">
        <v>1114</v>
      </c>
    </row>
    <row r="11" spans="1:26" ht="272.25" customHeight="1" thickBot="1">
      <c r="A11" s="293" t="s">
        <v>46</v>
      </c>
      <c r="B11" s="293" t="s">
        <v>30</v>
      </c>
      <c r="C11" s="293" t="s">
        <v>43</v>
      </c>
      <c r="D11" s="293" t="s">
        <v>44</v>
      </c>
      <c r="E11" s="294" t="s">
        <v>494</v>
      </c>
      <c r="F11" s="294" t="s">
        <v>495</v>
      </c>
      <c r="G11" s="293" t="s">
        <v>25</v>
      </c>
      <c r="H11" s="294" t="s">
        <v>496</v>
      </c>
      <c r="I11" s="294" t="s">
        <v>497</v>
      </c>
      <c r="J11" s="293" t="s">
        <v>29</v>
      </c>
      <c r="K11" s="293" t="s">
        <v>15</v>
      </c>
      <c r="L11" s="293" t="s">
        <v>22</v>
      </c>
      <c r="M11" s="294" t="s">
        <v>27</v>
      </c>
      <c r="N11" s="293" t="s">
        <v>16</v>
      </c>
      <c r="O11" s="294" t="s">
        <v>498</v>
      </c>
      <c r="P11" s="294" t="s">
        <v>499</v>
      </c>
      <c r="Q11" s="294" t="s">
        <v>43</v>
      </c>
      <c r="R11" s="295">
        <v>43496</v>
      </c>
      <c r="S11" s="295">
        <v>43830</v>
      </c>
      <c r="T11" s="294"/>
      <c r="U11" s="296"/>
      <c r="V11" s="401" t="s">
        <v>1089</v>
      </c>
      <c r="W11" s="401" t="s">
        <v>921</v>
      </c>
      <c r="X11" s="406">
        <v>0.25</v>
      </c>
      <c r="Y11" s="401" t="s">
        <v>1090</v>
      </c>
      <c r="Z11" s="507" t="s">
        <v>1114</v>
      </c>
    </row>
    <row r="12" spans="1:26" ht="228.75" thickBot="1">
      <c r="A12" s="293" t="s">
        <v>46</v>
      </c>
      <c r="B12" s="293" t="s">
        <v>31</v>
      </c>
      <c r="C12" s="293" t="s">
        <v>43</v>
      </c>
      <c r="D12" s="293" t="s">
        <v>44</v>
      </c>
      <c r="E12" s="294" t="s">
        <v>32</v>
      </c>
      <c r="F12" s="294" t="s">
        <v>33</v>
      </c>
      <c r="G12" s="293" t="s">
        <v>25</v>
      </c>
      <c r="H12" s="294" t="s">
        <v>37</v>
      </c>
      <c r="I12" s="294" t="s">
        <v>39</v>
      </c>
      <c r="J12" s="293" t="s">
        <v>29</v>
      </c>
      <c r="K12" s="293" t="s">
        <v>15</v>
      </c>
      <c r="L12" s="293" t="s">
        <v>23</v>
      </c>
      <c r="M12" s="294" t="s">
        <v>26</v>
      </c>
      <c r="N12" s="293" t="s">
        <v>16</v>
      </c>
      <c r="O12" s="294" t="s">
        <v>500</v>
      </c>
      <c r="P12" s="294" t="s">
        <v>206</v>
      </c>
      <c r="Q12" s="294" t="s">
        <v>43</v>
      </c>
      <c r="R12" s="295">
        <v>43496</v>
      </c>
      <c r="S12" s="295">
        <v>43830</v>
      </c>
      <c r="T12" s="294"/>
      <c r="U12" s="297"/>
      <c r="V12" s="401" t="s">
        <v>920</v>
      </c>
      <c r="W12" s="426" t="s">
        <v>919</v>
      </c>
      <c r="X12" s="406">
        <v>0.25</v>
      </c>
      <c r="Y12" s="401" t="s">
        <v>1091</v>
      </c>
      <c r="Z12" s="507" t="s">
        <v>1114</v>
      </c>
    </row>
    <row r="13" spans="1:26" ht="192.75" thickBot="1">
      <c r="A13" s="293" t="s">
        <v>46</v>
      </c>
      <c r="B13" s="293" t="s">
        <v>31</v>
      </c>
      <c r="C13" s="293" t="s">
        <v>43</v>
      </c>
      <c r="D13" s="293" t="s">
        <v>44</v>
      </c>
      <c r="E13" s="294" t="s">
        <v>34</v>
      </c>
      <c r="F13" s="294" t="s">
        <v>35</v>
      </c>
      <c r="G13" s="293" t="s">
        <v>17</v>
      </c>
      <c r="H13" s="294" t="s">
        <v>38</v>
      </c>
      <c r="I13" s="294" t="s">
        <v>40</v>
      </c>
      <c r="J13" s="293" t="s">
        <v>18</v>
      </c>
      <c r="K13" s="293" t="s">
        <v>21</v>
      </c>
      <c r="L13" s="293" t="s">
        <v>24</v>
      </c>
      <c r="M13" s="294" t="s">
        <v>28</v>
      </c>
      <c r="N13" s="293" t="s">
        <v>24</v>
      </c>
      <c r="O13" s="294" t="s">
        <v>207</v>
      </c>
      <c r="P13" s="294" t="s">
        <v>208</v>
      </c>
      <c r="Q13" s="294" t="s">
        <v>43</v>
      </c>
      <c r="R13" s="295">
        <v>43496</v>
      </c>
      <c r="S13" s="295">
        <v>43830</v>
      </c>
      <c r="T13" s="294"/>
      <c r="U13" s="297"/>
      <c r="V13" s="401" t="s">
        <v>1092</v>
      </c>
      <c r="W13" s="401" t="s">
        <v>922</v>
      </c>
      <c r="X13" s="402">
        <v>0</v>
      </c>
      <c r="Y13" s="401" t="s">
        <v>1093</v>
      </c>
      <c r="Z13" s="508" t="s">
        <v>1112</v>
      </c>
    </row>
    <row r="14" spans="1:26" ht="171" customHeight="1" thickBot="1">
      <c r="A14" s="298" t="s">
        <v>311</v>
      </c>
      <c r="B14" s="298" t="s">
        <v>312</v>
      </c>
      <c r="C14" s="298" t="s">
        <v>313</v>
      </c>
      <c r="D14" s="298" t="s">
        <v>314</v>
      </c>
      <c r="E14" s="299" t="s">
        <v>515</v>
      </c>
      <c r="F14" s="299" t="s">
        <v>516</v>
      </c>
      <c r="G14" s="298" t="s">
        <v>215</v>
      </c>
      <c r="H14" s="299" t="s">
        <v>315</v>
      </c>
      <c r="I14" s="299" t="s">
        <v>316</v>
      </c>
      <c r="J14" s="298" t="s">
        <v>29</v>
      </c>
      <c r="K14" s="298" t="s">
        <v>15</v>
      </c>
      <c r="L14" s="298" t="s">
        <v>23</v>
      </c>
      <c r="M14" s="299" t="s">
        <v>219</v>
      </c>
      <c r="N14" s="298" t="s">
        <v>16</v>
      </c>
      <c r="O14" s="299" t="s">
        <v>525</v>
      </c>
      <c r="P14" s="299" t="s">
        <v>528</v>
      </c>
      <c r="Q14" s="299" t="s">
        <v>530</v>
      </c>
      <c r="R14" s="300">
        <v>43495</v>
      </c>
      <c r="S14" s="300">
        <v>43829</v>
      </c>
      <c r="T14" s="301"/>
      <c r="U14" s="299"/>
      <c r="V14" s="401" t="s">
        <v>1094</v>
      </c>
      <c r="W14" s="401" t="s">
        <v>1095</v>
      </c>
      <c r="X14" s="402">
        <v>0.33</v>
      </c>
      <c r="Y14" s="401" t="s">
        <v>1096</v>
      </c>
      <c r="Z14" s="507" t="s">
        <v>1114</v>
      </c>
    </row>
    <row r="15" spans="1:26" ht="234" customHeight="1" thickBot="1">
      <c r="A15" s="298" t="s">
        <v>311</v>
      </c>
      <c r="B15" s="298" t="s">
        <v>317</v>
      </c>
      <c r="C15" s="298" t="s">
        <v>313</v>
      </c>
      <c r="D15" s="298" t="s">
        <v>314</v>
      </c>
      <c r="E15" s="299" t="s">
        <v>318</v>
      </c>
      <c r="F15" s="299" t="s">
        <v>319</v>
      </c>
      <c r="G15" s="298" t="s">
        <v>17</v>
      </c>
      <c r="H15" s="299" t="s">
        <v>320</v>
      </c>
      <c r="I15" s="299" t="s">
        <v>321</v>
      </c>
      <c r="J15" s="298" t="s">
        <v>249</v>
      </c>
      <c r="K15" s="298" t="s">
        <v>232</v>
      </c>
      <c r="L15" s="298" t="s">
        <v>252</v>
      </c>
      <c r="M15" s="299" t="s">
        <v>27</v>
      </c>
      <c r="N15" s="298" t="s">
        <v>252</v>
      </c>
      <c r="O15" s="299" t="s">
        <v>526</v>
      </c>
      <c r="P15" s="299" t="s">
        <v>529</v>
      </c>
      <c r="Q15" s="299" t="s">
        <v>322</v>
      </c>
      <c r="R15" s="300">
        <v>43495</v>
      </c>
      <c r="S15" s="300">
        <v>43829</v>
      </c>
      <c r="T15" s="301"/>
      <c r="U15" s="299"/>
      <c r="V15" s="401" t="s">
        <v>1094</v>
      </c>
      <c r="W15" s="401" t="s">
        <v>1095</v>
      </c>
      <c r="X15" s="402">
        <v>0.33</v>
      </c>
      <c r="Y15" s="401" t="s">
        <v>1096</v>
      </c>
      <c r="Z15" s="507" t="s">
        <v>1114</v>
      </c>
    </row>
    <row r="16" spans="1:26" ht="234" customHeight="1" thickBot="1">
      <c r="A16" s="298" t="s">
        <v>311</v>
      </c>
      <c r="B16" s="298" t="s">
        <v>317</v>
      </c>
      <c r="C16" s="298" t="s">
        <v>313</v>
      </c>
      <c r="D16" s="298" t="s">
        <v>314</v>
      </c>
      <c r="E16" s="299" t="s">
        <v>517</v>
      </c>
      <c r="F16" s="299" t="s">
        <v>518</v>
      </c>
      <c r="G16" s="298" t="s">
        <v>519</v>
      </c>
      <c r="H16" s="299" t="s">
        <v>520</v>
      </c>
      <c r="I16" s="299" t="s">
        <v>521</v>
      </c>
      <c r="J16" s="298" t="s">
        <v>522</v>
      </c>
      <c r="K16" s="298" t="s">
        <v>15</v>
      </c>
      <c r="L16" s="298" t="s">
        <v>16</v>
      </c>
      <c r="M16" s="299" t="s">
        <v>219</v>
      </c>
      <c r="N16" s="298" t="s">
        <v>523</v>
      </c>
      <c r="O16" s="299" t="s">
        <v>524</v>
      </c>
      <c r="P16" s="299" t="s">
        <v>527</v>
      </c>
      <c r="Q16" s="299" t="s">
        <v>530</v>
      </c>
      <c r="R16" s="300">
        <v>43495</v>
      </c>
      <c r="S16" s="300">
        <v>43829</v>
      </c>
      <c r="T16" s="301"/>
      <c r="U16" s="299"/>
      <c r="V16" s="401" t="s">
        <v>1097</v>
      </c>
      <c r="W16" s="401" t="s">
        <v>1098</v>
      </c>
      <c r="X16" s="402">
        <v>0.33</v>
      </c>
      <c r="Y16" s="401" t="s">
        <v>1096</v>
      </c>
      <c r="Z16" s="507" t="s">
        <v>1114</v>
      </c>
    </row>
    <row r="17" spans="1:26" ht="294.75" customHeight="1" thickBot="1">
      <c r="A17" s="328" t="s">
        <v>268</v>
      </c>
      <c r="B17" s="328" t="s">
        <v>269</v>
      </c>
      <c r="C17" s="328" t="s">
        <v>270</v>
      </c>
      <c r="D17" s="328" t="s">
        <v>271</v>
      </c>
      <c r="E17" s="329" t="s">
        <v>272</v>
      </c>
      <c r="F17" s="329" t="s">
        <v>273</v>
      </c>
      <c r="G17" s="328" t="s">
        <v>215</v>
      </c>
      <c r="H17" s="329" t="s">
        <v>274</v>
      </c>
      <c r="I17" s="329" t="s">
        <v>275</v>
      </c>
      <c r="J17" s="328" t="s">
        <v>20</v>
      </c>
      <c r="K17" s="328" t="s">
        <v>15</v>
      </c>
      <c r="L17" s="328" t="s">
        <v>16</v>
      </c>
      <c r="M17" s="329" t="s">
        <v>219</v>
      </c>
      <c r="N17" s="328" t="s">
        <v>16</v>
      </c>
      <c r="O17" s="329" t="s">
        <v>768</v>
      </c>
      <c r="P17" s="329" t="s">
        <v>769</v>
      </c>
      <c r="Q17" s="329" t="s">
        <v>276</v>
      </c>
      <c r="R17" s="332">
        <v>43497</v>
      </c>
      <c r="S17" s="332">
        <v>43830</v>
      </c>
      <c r="T17" s="329" t="s">
        <v>770</v>
      </c>
      <c r="U17" s="269"/>
      <c r="V17" s="401" t="s">
        <v>1099</v>
      </c>
      <c r="W17" s="401" t="s">
        <v>1100</v>
      </c>
      <c r="X17" s="402">
        <v>0.33</v>
      </c>
      <c r="Y17" s="401" t="s">
        <v>1101</v>
      </c>
      <c r="Z17" s="507" t="s">
        <v>1114</v>
      </c>
    </row>
    <row r="18" spans="1:26" ht="250.5" customHeight="1" thickBot="1">
      <c r="A18" s="328" t="s">
        <v>268</v>
      </c>
      <c r="B18" s="328" t="s">
        <v>269</v>
      </c>
      <c r="C18" s="328" t="s">
        <v>270</v>
      </c>
      <c r="D18" s="328" t="s">
        <v>271</v>
      </c>
      <c r="E18" s="329" t="s">
        <v>771</v>
      </c>
      <c r="F18" s="329" t="s">
        <v>772</v>
      </c>
      <c r="G18" s="328" t="s">
        <v>215</v>
      </c>
      <c r="H18" s="329" t="s">
        <v>846</v>
      </c>
      <c r="I18" s="329" t="s">
        <v>850</v>
      </c>
      <c r="J18" s="328" t="s">
        <v>20</v>
      </c>
      <c r="K18" s="328" t="s">
        <v>15</v>
      </c>
      <c r="L18" s="328" t="s">
        <v>22</v>
      </c>
      <c r="M18" s="329" t="s">
        <v>219</v>
      </c>
      <c r="N18" s="328" t="s">
        <v>16</v>
      </c>
      <c r="O18" s="329" t="s">
        <v>773</v>
      </c>
      <c r="P18" s="329" t="s">
        <v>774</v>
      </c>
      <c r="Q18" s="329" t="s">
        <v>655</v>
      </c>
      <c r="R18" s="332">
        <v>43497</v>
      </c>
      <c r="S18" s="332">
        <v>43830</v>
      </c>
      <c r="T18" s="329" t="s">
        <v>775</v>
      </c>
      <c r="U18" s="269"/>
      <c r="V18" s="401" t="s">
        <v>1102</v>
      </c>
      <c r="W18" s="401" t="s">
        <v>1102</v>
      </c>
      <c r="X18" s="402">
        <v>0.33</v>
      </c>
      <c r="Y18" s="401" t="s">
        <v>1101</v>
      </c>
      <c r="Z18" s="507" t="s">
        <v>1114</v>
      </c>
    </row>
    <row r="19" spans="1:26" ht="140.25" customHeight="1" thickBot="1">
      <c r="A19" s="328" t="s">
        <v>268</v>
      </c>
      <c r="B19" s="328" t="s">
        <v>277</v>
      </c>
      <c r="C19" s="328" t="s">
        <v>270</v>
      </c>
      <c r="D19" s="328" t="s">
        <v>271</v>
      </c>
      <c r="E19" s="329" t="s">
        <v>278</v>
      </c>
      <c r="F19" s="329" t="s">
        <v>754</v>
      </c>
      <c r="G19" s="328" t="s">
        <v>215</v>
      </c>
      <c r="H19" s="329" t="s">
        <v>847</v>
      </c>
      <c r="I19" s="329" t="s">
        <v>848</v>
      </c>
      <c r="J19" s="328" t="s">
        <v>20</v>
      </c>
      <c r="K19" s="328" t="s">
        <v>15</v>
      </c>
      <c r="L19" s="328" t="s">
        <v>22</v>
      </c>
      <c r="M19" s="329" t="s">
        <v>219</v>
      </c>
      <c r="N19" s="328" t="s">
        <v>23</v>
      </c>
      <c r="O19" s="329" t="s">
        <v>656</v>
      </c>
      <c r="P19" s="329" t="s">
        <v>849</v>
      </c>
      <c r="Q19" s="329" t="s">
        <v>655</v>
      </c>
      <c r="R19" s="332">
        <v>43497</v>
      </c>
      <c r="S19" s="332">
        <v>43830</v>
      </c>
      <c r="T19" s="329" t="s">
        <v>776</v>
      </c>
      <c r="U19" s="269"/>
      <c r="V19" s="401" t="s">
        <v>983</v>
      </c>
      <c r="W19" s="401" t="s">
        <v>984</v>
      </c>
      <c r="X19" s="402">
        <v>0.33</v>
      </c>
      <c r="Y19" s="401" t="s">
        <v>1101</v>
      </c>
      <c r="Z19" s="507" t="s">
        <v>1114</v>
      </c>
    </row>
    <row r="20" spans="1:26" ht="96.75" thickBot="1">
      <c r="A20" s="268" t="s">
        <v>268</v>
      </c>
      <c r="B20" s="268" t="s">
        <v>279</v>
      </c>
      <c r="C20" s="268" t="s">
        <v>270</v>
      </c>
      <c r="D20" s="268" t="s">
        <v>271</v>
      </c>
      <c r="E20" s="269" t="s">
        <v>280</v>
      </c>
      <c r="F20" s="269" t="s">
        <v>281</v>
      </c>
      <c r="G20" s="268" t="s">
        <v>17</v>
      </c>
      <c r="H20" s="269" t="s">
        <v>282</v>
      </c>
      <c r="I20" s="269" t="s">
        <v>283</v>
      </c>
      <c r="J20" s="268" t="s">
        <v>18</v>
      </c>
      <c r="K20" s="268" t="s">
        <v>21</v>
      </c>
      <c r="L20" s="268" t="s">
        <v>24</v>
      </c>
      <c r="M20" s="269" t="s">
        <v>284</v>
      </c>
      <c r="N20" s="268" t="s">
        <v>24</v>
      </c>
      <c r="O20" s="269" t="s">
        <v>657</v>
      </c>
      <c r="P20" s="269" t="s">
        <v>777</v>
      </c>
      <c r="Q20" s="269" t="s">
        <v>655</v>
      </c>
      <c r="R20" s="270">
        <v>43497</v>
      </c>
      <c r="S20" s="270">
        <v>43830</v>
      </c>
      <c r="T20" s="329" t="s">
        <v>778</v>
      </c>
      <c r="U20" s="269"/>
      <c r="V20" s="401" t="s">
        <v>1111</v>
      </c>
      <c r="W20" s="401" t="s">
        <v>985</v>
      </c>
      <c r="X20" s="402">
        <v>0.5</v>
      </c>
      <c r="Y20" s="401" t="s">
        <v>1101</v>
      </c>
      <c r="Z20" s="507" t="s">
        <v>1114</v>
      </c>
    </row>
    <row r="21" spans="1:26" ht="108.75" thickBot="1">
      <c r="A21" s="302" t="s">
        <v>209</v>
      </c>
      <c r="B21" s="302" t="s">
        <v>210</v>
      </c>
      <c r="C21" s="302" t="s">
        <v>211</v>
      </c>
      <c r="D21" s="302" t="s">
        <v>212</v>
      </c>
      <c r="E21" s="303" t="s">
        <v>213</v>
      </c>
      <c r="F21" s="303" t="s">
        <v>214</v>
      </c>
      <c r="G21" s="302" t="s">
        <v>215</v>
      </c>
      <c r="H21" s="303" t="s">
        <v>216</v>
      </c>
      <c r="I21" s="303" t="s">
        <v>217</v>
      </c>
      <c r="J21" s="302" t="s">
        <v>29</v>
      </c>
      <c r="K21" s="302" t="s">
        <v>218</v>
      </c>
      <c r="L21" s="302" t="s">
        <v>16</v>
      </c>
      <c r="M21" s="303" t="s">
        <v>219</v>
      </c>
      <c r="N21" s="302" t="s">
        <v>16</v>
      </c>
      <c r="O21" s="304" t="s">
        <v>220</v>
      </c>
      <c r="P21" s="304"/>
      <c r="Q21" s="302" t="s">
        <v>211</v>
      </c>
      <c r="R21" s="304"/>
      <c r="S21" s="304"/>
      <c r="T21" s="305"/>
      <c r="U21" s="303"/>
      <c r="V21" s="401" t="s">
        <v>888</v>
      </c>
      <c r="W21" s="401" t="s">
        <v>888</v>
      </c>
      <c r="X21" s="402" t="s">
        <v>888</v>
      </c>
      <c r="Y21" s="401" t="s">
        <v>888</v>
      </c>
      <c r="Z21" s="428" t="str">
        <f t="shared" ref="Z21" si="0">+IF(X21="","",IF(X21&lt;=59%,"INCUMPLIMIENTO",IF(AND(X21&gt;59%,X21&lt;100%),"CUMPLIMIENTO PARCIAL",IF(X21=100%,"CUMPLIMIENTO",IF(X21="N/A","N/A","INFORMACIÓN MAL DILIGENCIADA")))))</f>
        <v>N/A</v>
      </c>
    </row>
    <row r="22" spans="1:26" ht="167.25" customHeight="1" thickBot="1">
      <c r="A22" s="302" t="s">
        <v>209</v>
      </c>
      <c r="B22" s="302" t="s">
        <v>221</v>
      </c>
      <c r="C22" s="302" t="s">
        <v>211</v>
      </c>
      <c r="D22" s="302" t="s">
        <v>212</v>
      </c>
      <c r="E22" s="303" t="s">
        <v>222</v>
      </c>
      <c r="F22" s="303" t="s">
        <v>223</v>
      </c>
      <c r="G22" s="302" t="s">
        <v>215</v>
      </c>
      <c r="H22" s="303" t="s">
        <v>224</v>
      </c>
      <c r="I22" s="303" t="s">
        <v>225</v>
      </c>
      <c r="J22" s="302" t="s">
        <v>29</v>
      </c>
      <c r="K22" s="302" t="s">
        <v>15</v>
      </c>
      <c r="L22" s="302" t="s">
        <v>23</v>
      </c>
      <c r="M22" s="303" t="s">
        <v>226</v>
      </c>
      <c r="N22" s="302" t="s">
        <v>16</v>
      </c>
      <c r="O22" s="304" t="s">
        <v>220</v>
      </c>
      <c r="P22" s="304"/>
      <c r="Q22" s="302" t="s">
        <v>211</v>
      </c>
      <c r="R22" s="304"/>
      <c r="S22" s="304"/>
      <c r="T22" s="305"/>
      <c r="U22" s="303"/>
      <c r="V22" s="401" t="s">
        <v>888</v>
      </c>
      <c r="W22" s="401" t="s">
        <v>888</v>
      </c>
      <c r="X22" s="402" t="s">
        <v>888</v>
      </c>
      <c r="Y22" s="401" t="s">
        <v>888</v>
      </c>
      <c r="Z22" s="428" t="str">
        <f t="shared" ref="Z22" si="1">+IF(X22="","",IF(X22&lt;=59%,"INCUMPLIMIENTO",IF(AND(X22&gt;59%,X22&lt;100%),"CUMPLIMIENTO PARCIAL",IF(X22=100%,"CUMPLIMIENTO",IF(X22="N/A","N/A","INFORMACIÓN MAL DILIGENCIADA")))))</f>
        <v>N/A</v>
      </c>
    </row>
    <row r="23" spans="1:26" ht="228" customHeight="1" thickBot="1">
      <c r="A23" s="430" t="s">
        <v>209</v>
      </c>
      <c r="B23" s="430" t="s">
        <v>227</v>
      </c>
      <c r="C23" s="430" t="s">
        <v>211</v>
      </c>
      <c r="D23" s="430" t="s">
        <v>212</v>
      </c>
      <c r="E23" s="430" t="s">
        <v>228</v>
      </c>
      <c r="F23" s="431" t="s">
        <v>229</v>
      </c>
      <c r="G23" s="430" t="s">
        <v>17</v>
      </c>
      <c r="H23" s="431" t="s">
        <v>230</v>
      </c>
      <c r="I23" s="431" t="s">
        <v>231</v>
      </c>
      <c r="J23" s="430" t="s">
        <v>18</v>
      </c>
      <c r="K23" s="430" t="s">
        <v>232</v>
      </c>
      <c r="L23" s="430" t="s">
        <v>233</v>
      </c>
      <c r="M23" s="431" t="s">
        <v>234</v>
      </c>
      <c r="N23" s="430" t="s">
        <v>233</v>
      </c>
      <c r="O23" s="430" t="s">
        <v>841</v>
      </c>
      <c r="P23" s="430" t="s">
        <v>840</v>
      </c>
      <c r="Q23" s="430" t="s">
        <v>211</v>
      </c>
      <c r="R23" s="435">
        <v>43466</v>
      </c>
      <c r="S23" s="436">
        <v>43830</v>
      </c>
      <c r="T23" s="439"/>
      <c r="U23" s="438"/>
      <c r="V23" s="401" t="s">
        <v>1103</v>
      </c>
      <c r="W23" s="401" t="s">
        <v>1104</v>
      </c>
      <c r="X23" s="402">
        <v>0.75</v>
      </c>
      <c r="Y23" s="401" t="s">
        <v>889</v>
      </c>
      <c r="Z23" s="507" t="s">
        <v>1114</v>
      </c>
    </row>
    <row r="24" spans="1:26" ht="117.75" customHeight="1" thickBot="1">
      <c r="A24" s="430" t="s">
        <v>209</v>
      </c>
      <c r="B24" s="430" t="s">
        <v>221</v>
      </c>
      <c r="C24" s="430" t="s">
        <v>211</v>
      </c>
      <c r="D24" s="430" t="s">
        <v>212</v>
      </c>
      <c r="E24" s="430" t="s">
        <v>235</v>
      </c>
      <c r="F24" s="431" t="s">
        <v>236</v>
      </c>
      <c r="G24" s="430" t="s">
        <v>17</v>
      </c>
      <c r="H24" s="431" t="s">
        <v>237</v>
      </c>
      <c r="I24" s="431" t="s">
        <v>238</v>
      </c>
      <c r="J24" s="430" t="s">
        <v>18</v>
      </c>
      <c r="K24" s="430" t="s">
        <v>232</v>
      </c>
      <c r="L24" s="430" t="s">
        <v>233</v>
      </c>
      <c r="M24" s="431" t="s">
        <v>234</v>
      </c>
      <c r="N24" s="430" t="s">
        <v>233</v>
      </c>
      <c r="O24" s="430" t="s">
        <v>687</v>
      </c>
      <c r="P24" s="430" t="s">
        <v>842</v>
      </c>
      <c r="Q24" s="430" t="s">
        <v>211</v>
      </c>
      <c r="R24" s="435">
        <v>43466</v>
      </c>
      <c r="S24" s="436">
        <v>43830</v>
      </c>
      <c r="T24" s="439"/>
      <c r="U24" s="438"/>
      <c r="V24" s="401" t="s">
        <v>1105</v>
      </c>
      <c r="W24" s="401" t="s">
        <v>1106</v>
      </c>
      <c r="X24" s="406">
        <v>0.36764705882352944</v>
      </c>
      <c r="Y24" s="401" t="s">
        <v>890</v>
      </c>
      <c r="Z24" s="507" t="s">
        <v>1114</v>
      </c>
    </row>
    <row r="25" spans="1:26" ht="356.25" customHeight="1" thickBot="1">
      <c r="A25" s="289" t="s">
        <v>391</v>
      </c>
      <c r="B25" s="289" t="s">
        <v>836</v>
      </c>
      <c r="C25" s="289" t="s">
        <v>392</v>
      </c>
      <c r="D25" s="289" t="s">
        <v>393</v>
      </c>
      <c r="E25" s="290" t="s">
        <v>394</v>
      </c>
      <c r="F25" s="290" t="s">
        <v>395</v>
      </c>
      <c r="G25" s="289" t="s">
        <v>259</v>
      </c>
      <c r="H25" s="290" t="s">
        <v>396</v>
      </c>
      <c r="I25" s="290" t="s">
        <v>397</v>
      </c>
      <c r="J25" s="289" t="s">
        <v>20</v>
      </c>
      <c r="K25" s="289" t="s">
        <v>218</v>
      </c>
      <c r="L25" s="289" t="s">
        <v>23</v>
      </c>
      <c r="M25" s="290" t="s">
        <v>398</v>
      </c>
      <c r="N25" s="289" t="s">
        <v>23</v>
      </c>
      <c r="O25" s="290" t="s">
        <v>610</v>
      </c>
      <c r="P25" s="101" t="s">
        <v>611</v>
      </c>
      <c r="Q25" s="290" t="s">
        <v>612</v>
      </c>
      <c r="R25" s="291">
        <v>43466</v>
      </c>
      <c r="S25" s="291">
        <v>43616</v>
      </c>
      <c r="T25" s="306" t="s">
        <v>688</v>
      </c>
      <c r="U25" s="289"/>
      <c r="V25" s="401" t="s">
        <v>1107</v>
      </c>
      <c r="W25" s="401" t="s">
        <v>1108</v>
      </c>
      <c r="X25" s="402">
        <v>0.37</v>
      </c>
      <c r="Y25" s="401" t="s">
        <v>1109</v>
      </c>
      <c r="Z25" s="507" t="s">
        <v>1114</v>
      </c>
    </row>
    <row r="26" spans="1:26" ht="409.6" customHeight="1" thickBot="1">
      <c r="A26" s="289" t="s">
        <v>391</v>
      </c>
      <c r="B26" s="289" t="s">
        <v>399</v>
      </c>
      <c r="C26" s="289" t="s">
        <v>392</v>
      </c>
      <c r="D26" s="289" t="s">
        <v>393</v>
      </c>
      <c r="E26" s="290" t="s">
        <v>400</v>
      </c>
      <c r="F26" s="290" t="s">
        <v>401</v>
      </c>
      <c r="G26" s="289" t="s">
        <v>215</v>
      </c>
      <c r="H26" s="290" t="s">
        <v>402</v>
      </c>
      <c r="I26" s="290" t="s">
        <v>403</v>
      </c>
      <c r="J26" s="289" t="s">
        <v>18</v>
      </c>
      <c r="K26" s="289" t="s">
        <v>15</v>
      </c>
      <c r="L26" s="289" t="s">
        <v>246</v>
      </c>
      <c r="M26" s="290" t="s">
        <v>219</v>
      </c>
      <c r="N26" s="289" t="s">
        <v>23</v>
      </c>
      <c r="O26" s="290" t="s">
        <v>613</v>
      </c>
      <c r="P26" s="101" t="s">
        <v>404</v>
      </c>
      <c r="Q26" s="290" t="s">
        <v>612</v>
      </c>
      <c r="R26" s="291">
        <v>43466</v>
      </c>
      <c r="S26" s="291">
        <v>43829</v>
      </c>
      <c r="T26" s="307" t="s">
        <v>614</v>
      </c>
      <c r="U26" s="101"/>
      <c r="V26" s="401" t="s">
        <v>1110</v>
      </c>
      <c r="W26" s="401" t="s">
        <v>937</v>
      </c>
      <c r="X26" s="402">
        <v>0.2</v>
      </c>
      <c r="Y26" s="401" t="s">
        <v>938</v>
      </c>
      <c r="Z26" s="507" t="s">
        <v>1114</v>
      </c>
    </row>
    <row r="27" spans="1:26" ht="156.75" thickBot="1">
      <c r="A27" s="289" t="s">
        <v>391</v>
      </c>
      <c r="B27" s="289" t="s">
        <v>399</v>
      </c>
      <c r="C27" s="289" t="s">
        <v>392</v>
      </c>
      <c r="D27" s="289" t="s">
        <v>393</v>
      </c>
      <c r="E27" s="290" t="s">
        <v>405</v>
      </c>
      <c r="F27" s="290" t="s">
        <v>406</v>
      </c>
      <c r="G27" s="289" t="s">
        <v>17</v>
      </c>
      <c r="H27" s="290" t="s">
        <v>407</v>
      </c>
      <c r="I27" s="290" t="s">
        <v>408</v>
      </c>
      <c r="J27" s="289" t="s">
        <v>249</v>
      </c>
      <c r="K27" s="289" t="s">
        <v>15</v>
      </c>
      <c r="L27" s="289" t="s">
        <v>251</v>
      </c>
      <c r="M27" s="290" t="s">
        <v>27</v>
      </c>
      <c r="N27" s="289" t="s">
        <v>252</v>
      </c>
      <c r="O27" s="290" t="s">
        <v>615</v>
      </c>
      <c r="P27" s="101" t="s">
        <v>616</v>
      </c>
      <c r="Q27" s="290" t="s">
        <v>612</v>
      </c>
      <c r="R27" s="291">
        <v>43466</v>
      </c>
      <c r="S27" s="291">
        <v>43677</v>
      </c>
      <c r="T27" s="306" t="s">
        <v>617</v>
      </c>
      <c r="U27" s="290"/>
      <c r="V27" s="401" t="s">
        <v>939</v>
      </c>
      <c r="W27" s="401" t="s">
        <v>939</v>
      </c>
      <c r="X27" s="402">
        <v>0</v>
      </c>
      <c r="Y27" s="401" t="s">
        <v>939</v>
      </c>
      <c r="Z27" s="508" t="s">
        <v>1112</v>
      </c>
    </row>
    <row r="28" spans="1:26" ht="324.75" thickBot="1">
      <c r="A28" s="289" t="s">
        <v>391</v>
      </c>
      <c r="B28" s="289" t="s">
        <v>837</v>
      </c>
      <c r="C28" s="289" t="s">
        <v>392</v>
      </c>
      <c r="D28" s="289" t="s">
        <v>393</v>
      </c>
      <c r="E28" s="290" t="s">
        <v>409</v>
      </c>
      <c r="F28" s="290" t="s">
        <v>410</v>
      </c>
      <c r="G28" s="289" t="s">
        <v>17</v>
      </c>
      <c r="H28" s="290" t="s">
        <v>411</v>
      </c>
      <c r="I28" s="101" t="s">
        <v>413</v>
      </c>
      <c r="J28" s="289" t="s">
        <v>249</v>
      </c>
      <c r="K28" s="289" t="s">
        <v>15</v>
      </c>
      <c r="L28" s="289" t="s">
        <v>251</v>
      </c>
      <c r="M28" s="290" t="s">
        <v>27</v>
      </c>
      <c r="N28" s="289" t="s">
        <v>252</v>
      </c>
      <c r="O28" s="290" t="s">
        <v>618</v>
      </c>
      <c r="P28" s="101" t="s">
        <v>412</v>
      </c>
      <c r="Q28" s="290" t="s">
        <v>612</v>
      </c>
      <c r="R28" s="291">
        <v>43466</v>
      </c>
      <c r="S28" s="291">
        <v>43829</v>
      </c>
      <c r="T28" s="307" t="s">
        <v>619</v>
      </c>
      <c r="U28" s="290"/>
      <c r="V28" s="401" t="s">
        <v>941</v>
      </c>
      <c r="W28" s="401" t="s">
        <v>940</v>
      </c>
      <c r="X28" s="402">
        <v>0.33</v>
      </c>
      <c r="Y28" s="401" t="s">
        <v>942</v>
      </c>
      <c r="Z28" s="507" t="s">
        <v>1114</v>
      </c>
    </row>
    <row r="29" spans="1:26" ht="111.75" customHeight="1" thickBot="1">
      <c r="A29" s="308" t="s">
        <v>424</v>
      </c>
      <c r="B29" s="308" t="s">
        <v>425</v>
      </c>
      <c r="C29" s="308" t="s">
        <v>426</v>
      </c>
      <c r="D29" s="308" t="s">
        <v>427</v>
      </c>
      <c r="E29" s="309" t="s">
        <v>428</v>
      </c>
      <c r="F29" s="309" t="s">
        <v>429</v>
      </c>
      <c r="G29" s="308" t="s">
        <v>215</v>
      </c>
      <c r="H29" s="309" t="s">
        <v>430</v>
      </c>
      <c r="I29" s="309" t="s">
        <v>431</v>
      </c>
      <c r="J29" s="308" t="s">
        <v>29</v>
      </c>
      <c r="K29" s="308" t="s">
        <v>218</v>
      </c>
      <c r="L29" s="308" t="s">
        <v>16</v>
      </c>
      <c r="M29" s="309" t="s">
        <v>27</v>
      </c>
      <c r="N29" s="308" t="s">
        <v>16</v>
      </c>
      <c r="O29" s="309" t="s">
        <v>620</v>
      </c>
      <c r="P29" s="309"/>
      <c r="Q29" s="309" t="s">
        <v>432</v>
      </c>
      <c r="R29" s="310">
        <v>43466</v>
      </c>
      <c r="S29" s="310">
        <v>43830</v>
      </c>
      <c r="T29" s="311"/>
      <c r="U29" s="309"/>
      <c r="V29" s="401" t="s">
        <v>1117</v>
      </c>
      <c r="W29" s="401" t="s">
        <v>971</v>
      </c>
      <c r="X29" s="402">
        <v>0</v>
      </c>
      <c r="Y29" s="401" t="s">
        <v>939</v>
      </c>
      <c r="Z29" s="508" t="s">
        <v>1112</v>
      </c>
    </row>
    <row r="30" spans="1:26" ht="293.25" customHeight="1" thickBot="1">
      <c r="A30" s="308" t="s">
        <v>424</v>
      </c>
      <c r="B30" s="308" t="s">
        <v>433</v>
      </c>
      <c r="C30" s="308" t="s">
        <v>426</v>
      </c>
      <c r="D30" s="308" t="s">
        <v>427</v>
      </c>
      <c r="E30" s="309" t="s">
        <v>434</v>
      </c>
      <c r="F30" s="309" t="s">
        <v>435</v>
      </c>
      <c r="G30" s="308" t="s">
        <v>17</v>
      </c>
      <c r="H30" s="309" t="s">
        <v>436</v>
      </c>
      <c r="I30" s="309" t="s">
        <v>437</v>
      </c>
      <c r="J30" s="308" t="s">
        <v>249</v>
      </c>
      <c r="K30" s="308" t="s">
        <v>232</v>
      </c>
      <c r="L30" s="308" t="s">
        <v>252</v>
      </c>
      <c r="M30" s="309" t="s">
        <v>219</v>
      </c>
      <c r="N30" s="308" t="s">
        <v>233</v>
      </c>
      <c r="O30" s="309" t="s">
        <v>621</v>
      </c>
      <c r="P30" s="139"/>
      <c r="Q30" s="309" t="s">
        <v>432</v>
      </c>
      <c r="R30" s="310">
        <v>43466</v>
      </c>
      <c r="S30" s="310">
        <v>43830</v>
      </c>
      <c r="T30" s="311"/>
      <c r="U30" s="202"/>
      <c r="V30" s="401" t="s">
        <v>972</v>
      </c>
      <c r="W30" s="401" t="s">
        <v>977</v>
      </c>
      <c r="X30" s="402">
        <v>0.33</v>
      </c>
      <c r="Y30" s="401" t="s">
        <v>973</v>
      </c>
      <c r="Z30" s="507" t="s">
        <v>1114</v>
      </c>
    </row>
    <row r="31" spans="1:26" ht="108.75" thickBot="1">
      <c r="A31" s="308" t="s">
        <v>424</v>
      </c>
      <c r="B31" s="308" t="s">
        <v>425</v>
      </c>
      <c r="C31" s="308" t="s">
        <v>426</v>
      </c>
      <c r="D31" s="308" t="s">
        <v>427</v>
      </c>
      <c r="E31" s="309" t="s">
        <v>438</v>
      </c>
      <c r="F31" s="309" t="s">
        <v>439</v>
      </c>
      <c r="G31" s="308" t="s">
        <v>17</v>
      </c>
      <c r="H31" s="309" t="s">
        <v>440</v>
      </c>
      <c r="I31" s="309" t="s">
        <v>441</v>
      </c>
      <c r="J31" s="308" t="s">
        <v>249</v>
      </c>
      <c r="K31" s="308" t="s">
        <v>232</v>
      </c>
      <c r="L31" s="308" t="s">
        <v>252</v>
      </c>
      <c r="M31" s="309" t="s">
        <v>219</v>
      </c>
      <c r="N31" s="308" t="s">
        <v>233</v>
      </c>
      <c r="O31" s="309" t="s">
        <v>622</v>
      </c>
      <c r="P31" s="309"/>
      <c r="Q31" s="309" t="s">
        <v>432</v>
      </c>
      <c r="R31" s="310">
        <v>43466</v>
      </c>
      <c r="S31" s="310">
        <v>43830</v>
      </c>
      <c r="T31" s="312"/>
      <c r="U31" s="313"/>
      <c r="V31" s="401" t="s">
        <v>974</v>
      </c>
      <c r="W31" s="401" t="s">
        <v>971</v>
      </c>
      <c r="X31" s="402">
        <v>0</v>
      </c>
      <c r="Y31" s="401" t="s">
        <v>939</v>
      </c>
      <c r="Z31" s="508" t="s">
        <v>1112</v>
      </c>
    </row>
    <row r="32" spans="1:26" ht="151.5" customHeight="1" thickBot="1">
      <c r="A32" s="308" t="s">
        <v>424</v>
      </c>
      <c r="B32" s="308" t="s">
        <v>425</v>
      </c>
      <c r="C32" s="308" t="s">
        <v>426</v>
      </c>
      <c r="D32" s="308" t="s">
        <v>427</v>
      </c>
      <c r="E32" s="309" t="s">
        <v>442</v>
      </c>
      <c r="F32" s="309" t="s">
        <v>443</v>
      </c>
      <c r="G32" s="308" t="s">
        <v>17</v>
      </c>
      <c r="H32" s="309" t="s">
        <v>444</v>
      </c>
      <c r="I32" s="309" t="s">
        <v>445</v>
      </c>
      <c r="J32" s="308" t="s">
        <v>249</v>
      </c>
      <c r="K32" s="308" t="s">
        <v>232</v>
      </c>
      <c r="L32" s="308" t="s">
        <v>252</v>
      </c>
      <c r="M32" s="309" t="s">
        <v>446</v>
      </c>
      <c r="N32" s="308" t="s">
        <v>252</v>
      </c>
      <c r="O32" s="309" t="s">
        <v>623</v>
      </c>
      <c r="P32" s="309"/>
      <c r="Q32" s="309" t="s">
        <v>432</v>
      </c>
      <c r="R32" s="310">
        <v>43466</v>
      </c>
      <c r="S32" s="310">
        <v>43830</v>
      </c>
      <c r="T32" s="311"/>
      <c r="U32" s="309"/>
      <c r="V32" s="401" t="s">
        <v>978</v>
      </c>
      <c r="W32" s="401" t="s">
        <v>975</v>
      </c>
      <c r="X32" s="402">
        <v>0.33</v>
      </c>
      <c r="Y32" s="401" t="s">
        <v>976</v>
      </c>
      <c r="Z32" s="507" t="s">
        <v>1114</v>
      </c>
    </row>
    <row r="33" spans="1:26" ht="228.75" thickBot="1">
      <c r="A33" s="328" t="s">
        <v>414</v>
      </c>
      <c r="B33" s="328" t="s">
        <v>415</v>
      </c>
      <c r="C33" s="328" t="s">
        <v>416</v>
      </c>
      <c r="D33" s="328" t="s">
        <v>417</v>
      </c>
      <c r="E33" s="329" t="s">
        <v>418</v>
      </c>
      <c r="F33" s="329" t="s">
        <v>658</v>
      </c>
      <c r="G33" s="328" t="s">
        <v>215</v>
      </c>
      <c r="H33" s="330" t="s">
        <v>659</v>
      </c>
      <c r="I33" s="331" t="s">
        <v>660</v>
      </c>
      <c r="J33" s="328" t="s">
        <v>29</v>
      </c>
      <c r="K33" s="328" t="s">
        <v>21</v>
      </c>
      <c r="L33" s="328" t="s">
        <v>22</v>
      </c>
      <c r="M33" s="329" t="s">
        <v>28</v>
      </c>
      <c r="N33" s="328" t="s">
        <v>23</v>
      </c>
      <c r="O33" s="330" t="s">
        <v>661</v>
      </c>
      <c r="P33" s="330" t="s">
        <v>859</v>
      </c>
      <c r="Q33" s="329" t="s">
        <v>416</v>
      </c>
      <c r="R33" s="332">
        <v>43466</v>
      </c>
      <c r="S33" s="332">
        <v>43830</v>
      </c>
      <c r="T33" s="329" t="s">
        <v>717</v>
      </c>
      <c r="U33" s="268"/>
      <c r="V33" s="401" t="s">
        <v>860</v>
      </c>
      <c r="W33" s="401" t="s">
        <v>861</v>
      </c>
      <c r="X33" s="407">
        <v>2.0833333333333332E-2</v>
      </c>
      <c r="Y33" s="401" t="s">
        <v>862</v>
      </c>
      <c r="Z33" s="507" t="s">
        <v>1114</v>
      </c>
    </row>
    <row r="34" spans="1:26" ht="180.75" thickBot="1">
      <c r="A34" s="328" t="s">
        <v>414</v>
      </c>
      <c r="B34" s="328" t="s">
        <v>415</v>
      </c>
      <c r="C34" s="328" t="s">
        <v>416</v>
      </c>
      <c r="D34" s="328" t="s">
        <v>417</v>
      </c>
      <c r="E34" s="330" t="s">
        <v>419</v>
      </c>
      <c r="F34" s="330" t="s">
        <v>662</v>
      </c>
      <c r="G34" s="328" t="s">
        <v>215</v>
      </c>
      <c r="H34" s="330" t="s">
        <v>663</v>
      </c>
      <c r="I34" s="330" t="s">
        <v>664</v>
      </c>
      <c r="J34" s="330" t="s">
        <v>29</v>
      </c>
      <c r="K34" s="328" t="s">
        <v>21</v>
      </c>
      <c r="L34" s="328" t="s">
        <v>22</v>
      </c>
      <c r="M34" s="329" t="s">
        <v>28</v>
      </c>
      <c r="N34" s="328" t="s">
        <v>23</v>
      </c>
      <c r="O34" s="329" t="s">
        <v>665</v>
      </c>
      <c r="P34" s="330" t="s">
        <v>666</v>
      </c>
      <c r="Q34" s="329" t="s">
        <v>416</v>
      </c>
      <c r="R34" s="332">
        <v>43466</v>
      </c>
      <c r="S34" s="332">
        <v>43830</v>
      </c>
      <c r="T34" s="329" t="s">
        <v>718</v>
      </c>
      <c r="U34" s="269"/>
      <c r="V34" s="401" t="s">
        <v>865</v>
      </c>
      <c r="W34" s="401" t="s">
        <v>863</v>
      </c>
      <c r="X34" s="406">
        <v>0.25</v>
      </c>
      <c r="Y34" s="401" t="s">
        <v>864</v>
      </c>
      <c r="Z34" s="507" t="s">
        <v>1114</v>
      </c>
    </row>
    <row r="35" spans="1:26" ht="248.25" customHeight="1" thickBot="1">
      <c r="A35" s="328" t="s">
        <v>414</v>
      </c>
      <c r="B35" s="328" t="s">
        <v>415</v>
      </c>
      <c r="C35" s="328" t="s">
        <v>416</v>
      </c>
      <c r="D35" s="328" t="s">
        <v>417</v>
      </c>
      <c r="E35" s="328" t="s">
        <v>420</v>
      </c>
      <c r="F35" s="328" t="s">
        <v>667</v>
      </c>
      <c r="G35" s="328" t="s">
        <v>17</v>
      </c>
      <c r="H35" s="328" t="s">
        <v>421</v>
      </c>
      <c r="I35" s="330" t="s">
        <v>668</v>
      </c>
      <c r="J35" s="328" t="s">
        <v>18</v>
      </c>
      <c r="K35" s="328" t="s">
        <v>15</v>
      </c>
      <c r="L35" s="328" t="s">
        <v>24</v>
      </c>
      <c r="M35" s="329" t="s">
        <v>422</v>
      </c>
      <c r="N35" s="328" t="s">
        <v>252</v>
      </c>
      <c r="O35" s="329" t="s">
        <v>669</v>
      </c>
      <c r="P35" s="329" t="s">
        <v>670</v>
      </c>
      <c r="Q35" s="329" t="s">
        <v>416</v>
      </c>
      <c r="R35" s="332">
        <v>43466</v>
      </c>
      <c r="S35" s="332">
        <v>43830</v>
      </c>
      <c r="T35" s="333" t="s">
        <v>719</v>
      </c>
      <c r="U35" s="269"/>
      <c r="V35" s="401" t="s">
        <v>868</v>
      </c>
      <c r="W35" s="401" t="s">
        <v>866</v>
      </c>
      <c r="X35" s="406">
        <v>0.16666666666666666</v>
      </c>
      <c r="Y35" s="401" t="s">
        <v>867</v>
      </c>
      <c r="Z35" s="507" t="s">
        <v>1114</v>
      </c>
    </row>
    <row r="36" spans="1:26" ht="156.75" thickBot="1">
      <c r="A36" s="314" t="s">
        <v>323</v>
      </c>
      <c r="B36" s="314" t="s">
        <v>244</v>
      </c>
      <c r="C36" s="314" t="s">
        <v>245</v>
      </c>
      <c r="D36" s="314" t="s">
        <v>45</v>
      </c>
      <c r="E36" s="315" t="s">
        <v>624</v>
      </c>
      <c r="F36" s="315" t="s">
        <v>625</v>
      </c>
      <c r="G36" s="314" t="s">
        <v>25</v>
      </c>
      <c r="H36" s="315" t="s">
        <v>626</v>
      </c>
      <c r="I36" s="315" t="s">
        <v>627</v>
      </c>
      <c r="J36" s="314" t="s">
        <v>628</v>
      </c>
      <c r="K36" s="314" t="s">
        <v>21</v>
      </c>
      <c r="L36" s="314" t="s">
        <v>22</v>
      </c>
      <c r="M36" s="315" t="s">
        <v>27</v>
      </c>
      <c r="N36" s="314" t="s">
        <v>23</v>
      </c>
      <c r="O36" s="315" t="s">
        <v>629</v>
      </c>
      <c r="P36" s="315" t="s">
        <v>324</v>
      </c>
      <c r="Q36" s="315" t="s">
        <v>245</v>
      </c>
      <c r="R36" s="316">
        <v>43497</v>
      </c>
      <c r="S36" s="316">
        <v>43830</v>
      </c>
      <c r="T36" s="315" t="s">
        <v>630</v>
      </c>
      <c r="U36" s="315"/>
      <c r="V36" s="101" t="s">
        <v>986</v>
      </c>
      <c r="W36" s="401" t="s">
        <v>987</v>
      </c>
      <c r="X36" s="402">
        <v>0.33</v>
      </c>
      <c r="Y36" s="401" t="s">
        <v>982</v>
      </c>
      <c r="Z36" s="507" t="s">
        <v>1114</v>
      </c>
    </row>
    <row r="37" spans="1:26" ht="120.75" thickBot="1">
      <c r="A37" s="314" t="s">
        <v>323</v>
      </c>
      <c r="B37" s="314" t="s">
        <v>244</v>
      </c>
      <c r="C37" s="314" t="s">
        <v>245</v>
      </c>
      <c r="D37" s="314" t="s">
        <v>45</v>
      </c>
      <c r="E37" s="315" t="s">
        <v>325</v>
      </c>
      <c r="F37" s="315" t="s">
        <v>326</v>
      </c>
      <c r="G37" s="314" t="s">
        <v>215</v>
      </c>
      <c r="H37" s="315" t="s">
        <v>631</v>
      </c>
      <c r="I37" s="315" t="s">
        <v>632</v>
      </c>
      <c r="J37" s="314" t="s">
        <v>18</v>
      </c>
      <c r="K37" s="314" t="s">
        <v>21</v>
      </c>
      <c r="L37" s="314" t="s">
        <v>246</v>
      </c>
      <c r="M37" s="315" t="s">
        <v>26</v>
      </c>
      <c r="N37" s="314" t="s">
        <v>23</v>
      </c>
      <c r="O37" s="315" t="s">
        <v>633</v>
      </c>
      <c r="P37" s="315" t="s">
        <v>634</v>
      </c>
      <c r="Q37" s="315" t="s">
        <v>245</v>
      </c>
      <c r="R37" s="316">
        <v>43497</v>
      </c>
      <c r="S37" s="316">
        <v>43830</v>
      </c>
      <c r="T37" s="315" t="s">
        <v>635</v>
      </c>
      <c r="U37" s="315"/>
      <c r="V37" s="101" t="s">
        <v>988</v>
      </c>
      <c r="W37" s="101" t="s">
        <v>988</v>
      </c>
      <c r="X37" s="402">
        <v>0.33</v>
      </c>
      <c r="Y37" s="401" t="s">
        <v>982</v>
      </c>
      <c r="Z37" s="507" t="s">
        <v>1114</v>
      </c>
    </row>
    <row r="38" spans="1:26" ht="180.75" thickBot="1">
      <c r="A38" s="314" t="s">
        <v>323</v>
      </c>
      <c r="B38" s="314" t="s">
        <v>244</v>
      </c>
      <c r="C38" s="314" t="s">
        <v>245</v>
      </c>
      <c r="D38" s="314" t="s">
        <v>45</v>
      </c>
      <c r="E38" s="315" t="s">
        <v>327</v>
      </c>
      <c r="F38" s="315" t="s">
        <v>328</v>
      </c>
      <c r="G38" s="314" t="s">
        <v>17</v>
      </c>
      <c r="H38" s="315" t="s">
        <v>329</v>
      </c>
      <c r="I38" s="315" t="s">
        <v>330</v>
      </c>
      <c r="J38" s="314" t="s">
        <v>249</v>
      </c>
      <c r="K38" s="314" t="s">
        <v>15</v>
      </c>
      <c r="L38" s="314" t="s">
        <v>251</v>
      </c>
      <c r="M38" s="315" t="s">
        <v>27</v>
      </c>
      <c r="N38" s="314" t="s">
        <v>252</v>
      </c>
      <c r="O38" s="315" t="s">
        <v>689</v>
      </c>
      <c r="P38" s="315" t="s">
        <v>324</v>
      </c>
      <c r="Q38" s="315" t="s">
        <v>245</v>
      </c>
      <c r="R38" s="316">
        <v>43556</v>
      </c>
      <c r="S38" s="316">
        <v>43830</v>
      </c>
      <c r="T38" s="315"/>
      <c r="U38" s="315"/>
      <c r="V38" s="101" t="s">
        <v>989</v>
      </c>
      <c r="W38" s="401" t="s">
        <v>990</v>
      </c>
      <c r="X38" s="402">
        <v>0.33</v>
      </c>
      <c r="Y38" s="401" t="s">
        <v>982</v>
      </c>
      <c r="Z38" s="507" t="s">
        <v>1114</v>
      </c>
    </row>
    <row r="39" spans="1:26" ht="192.75" thickBot="1">
      <c r="A39" s="317" t="s">
        <v>253</v>
      </c>
      <c r="B39" s="317" t="s">
        <v>254</v>
      </c>
      <c r="C39" s="317" t="s">
        <v>255</v>
      </c>
      <c r="D39" s="317" t="s">
        <v>256</v>
      </c>
      <c r="E39" s="318" t="s">
        <v>257</v>
      </c>
      <c r="F39" s="318" t="s">
        <v>258</v>
      </c>
      <c r="G39" s="317" t="s">
        <v>259</v>
      </c>
      <c r="H39" s="318" t="s">
        <v>791</v>
      </c>
      <c r="I39" s="318" t="s">
        <v>792</v>
      </c>
      <c r="J39" s="317" t="s">
        <v>18</v>
      </c>
      <c r="K39" s="317" t="s">
        <v>15</v>
      </c>
      <c r="L39" s="317" t="s">
        <v>246</v>
      </c>
      <c r="M39" s="318" t="s">
        <v>219</v>
      </c>
      <c r="N39" s="317" t="s">
        <v>16</v>
      </c>
      <c r="O39" s="318" t="s">
        <v>793</v>
      </c>
      <c r="P39" s="318" t="s">
        <v>260</v>
      </c>
      <c r="Q39" s="318" t="s">
        <v>261</v>
      </c>
      <c r="R39" s="319">
        <v>43466</v>
      </c>
      <c r="S39" s="319">
        <v>43830</v>
      </c>
      <c r="T39" s="318" t="s">
        <v>806</v>
      </c>
      <c r="U39" s="318"/>
      <c r="V39" s="101" t="s">
        <v>991</v>
      </c>
      <c r="W39" s="401" t="s">
        <v>992</v>
      </c>
      <c r="X39" s="402">
        <v>0.33</v>
      </c>
      <c r="Y39" s="401"/>
      <c r="Z39" s="507" t="s">
        <v>1114</v>
      </c>
    </row>
    <row r="40" spans="1:26" ht="207" customHeight="1" thickBot="1">
      <c r="A40" s="317" t="s">
        <v>253</v>
      </c>
      <c r="B40" s="317" t="s">
        <v>262</v>
      </c>
      <c r="C40" s="317" t="s">
        <v>255</v>
      </c>
      <c r="D40" s="317" t="s">
        <v>256</v>
      </c>
      <c r="E40" s="318" t="s">
        <v>263</v>
      </c>
      <c r="F40" s="318" t="s">
        <v>789</v>
      </c>
      <c r="G40" s="317" t="s">
        <v>215</v>
      </c>
      <c r="H40" s="318" t="s">
        <v>794</v>
      </c>
      <c r="I40" s="318" t="s">
        <v>795</v>
      </c>
      <c r="J40" s="317" t="s">
        <v>20</v>
      </c>
      <c r="K40" s="317" t="s">
        <v>218</v>
      </c>
      <c r="L40" s="317" t="s">
        <v>23</v>
      </c>
      <c r="M40" s="318" t="s">
        <v>219</v>
      </c>
      <c r="N40" s="317" t="s">
        <v>16</v>
      </c>
      <c r="O40" s="318" t="s">
        <v>796</v>
      </c>
      <c r="P40" s="318" t="s">
        <v>804</v>
      </c>
      <c r="Q40" s="318" t="s">
        <v>264</v>
      </c>
      <c r="R40" s="319">
        <v>43466</v>
      </c>
      <c r="S40" s="319">
        <v>43830</v>
      </c>
      <c r="T40" s="318" t="s">
        <v>807</v>
      </c>
      <c r="U40" s="318"/>
      <c r="V40" s="101" t="s">
        <v>993</v>
      </c>
      <c r="W40" s="101" t="s">
        <v>994</v>
      </c>
      <c r="X40" s="402">
        <v>1</v>
      </c>
      <c r="Y40" s="401"/>
      <c r="Z40" s="506" t="s">
        <v>1113</v>
      </c>
    </row>
    <row r="41" spans="1:26" ht="322.5" customHeight="1" thickBot="1">
      <c r="A41" s="317" t="s">
        <v>253</v>
      </c>
      <c r="B41" s="317" t="s">
        <v>784</v>
      </c>
      <c r="C41" s="317" t="s">
        <v>255</v>
      </c>
      <c r="D41" s="317" t="s">
        <v>256</v>
      </c>
      <c r="E41" s="318" t="s">
        <v>785</v>
      </c>
      <c r="F41" s="318" t="s">
        <v>790</v>
      </c>
      <c r="G41" s="317" t="s">
        <v>259</v>
      </c>
      <c r="H41" s="318" t="s">
        <v>786</v>
      </c>
      <c r="I41" s="318" t="s">
        <v>787</v>
      </c>
      <c r="J41" s="317" t="s">
        <v>29</v>
      </c>
      <c r="K41" s="317" t="s">
        <v>15</v>
      </c>
      <c r="L41" s="317" t="s">
        <v>23</v>
      </c>
      <c r="M41" s="318" t="s">
        <v>219</v>
      </c>
      <c r="N41" s="317" t="s">
        <v>233</v>
      </c>
      <c r="O41" s="318" t="s">
        <v>797</v>
      </c>
      <c r="P41" s="318" t="s">
        <v>810</v>
      </c>
      <c r="Q41" s="318" t="s">
        <v>788</v>
      </c>
      <c r="R41" s="319">
        <v>43466</v>
      </c>
      <c r="S41" s="319">
        <v>43830</v>
      </c>
      <c r="T41" s="318" t="s">
        <v>808</v>
      </c>
      <c r="U41" s="318"/>
      <c r="V41" s="101" t="s">
        <v>995</v>
      </c>
      <c r="W41" s="441" t="s">
        <v>996</v>
      </c>
      <c r="X41" s="402">
        <v>0.33</v>
      </c>
      <c r="Y41" s="401"/>
      <c r="Z41" s="507" t="s">
        <v>1114</v>
      </c>
    </row>
    <row r="42" spans="1:26" ht="322.5" customHeight="1" thickBot="1">
      <c r="A42" s="317" t="s">
        <v>253</v>
      </c>
      <c r="B42" s="317" t="s">
        <v>265</v>
      </c>
      <c r="C42" s="317" t="s">
        <v>255</v>
      </c>
      <c r="D42" s="317" t="s">
        <v>256</v>
      </c>
      <c r="E42" s="318" t="s">
        <v>266</v>
      </c>
      <c r="F42" s="318" t="s">
        <v>267</v>
      </c>
      <c r="G42" s="317" t="s">
        <v>259</v>
      </c>
      <c r="H42" s="318" t="s">
        <v>798</v>
      </c>
      <c r="I42" s="318" t="s">
        <v>799</v>
      </c>
      <c r="J42" s="317" t="s">
        <v>18</v>
      </c>
      <c r="K42" s="317" t="s">
        <v>218</v>
      </c>
      <c r="L42" s="317" t="s">
        <v>252</v>
      </c>
      <c r="M42" s="318" t="s">
        <v>28</v>
      </c>
      <c r="N42" s="317" t="s">
        <v>233</v>
      </c>
      <c r="O42" s="318" t="s">
        <v>800</v>
      </c>
      <c r="P42" s="318" t="s">
        <v>805</v>
      </c>
      <c r="Q42" s="318" t="s">
        <v>801</v>
      </c>
      <c r="R42" s="319">
        <v>43466</v>
      </c>
      <c r="S42" s="319">
        <v>43830</v>
      </c>
      <c r="T42" s="318" t="s">
        <v>809</v>
      </c>
      <c r="U42" s="318"/>
      <c r="V42" s="101" t="s">
        <v>997</v>
      </c>
      <c r="W42" s="401" t="s">
        <v>998</v>
      </c>
      <c r="X42" s="402">
        <v>0.5</v>
      </c>
      <c r="Y42" s="401"/>
      <c r="Z42" s="507" t="s">
        <v>1114</v>
      </c>
    </row>
    <row r="43" spans="1:26" ht="170.25" customHeight="1" thickBot="1">
      <c r="A43" s="268" t="s">
        <v>243</v>
      </c>
      <c r="B43" s="268" t="s">
        <v>244</v>
      </c>
      <c r="C43" s="268" t="s">
        <v>245</v>
      </c>
      <c r="D43" s="268" t="s">
        <v>45</v>
      </c>
      <c r="E43" s="269" t="s">
        <v>576</v>
      </c>
      <c r="F43" s="269" t="s">
        <v>560</v>
      </c>
      <c r="G43" s="268" t="s">
        <v>577</v>
      </c>
      <c r="H43" s="269" t="s">
        <v>578</v>
      </c>
      <c r="I43" s="269" t="s">
        <v>579</v>
      </c>
      <c r="J43" s="268" t="s">
        <v>18</v>
      </c>
      <c r="K43" s="268" t="s">
        <v>15</v>
      </c>
      <c r="L43" s="268" t="s">
        <v>22</v>
      </c>
      <c r="M43" s="269" t="s">
        <v>234</v>
      </c>
      <c r="N43" s="268" t="s">
        <v>252</v>
      </c>
      <c r="O43" s="269" t="s">
        <v>561</v>
      </c>
      <c r="P43" s="269" t="s">
        <v>247</v>
      </c>
      <c r="Q43" s="269" t="s">
        <v>562</v>
      </c>
      <c r="R43" s="270">
        <v>43497</v>
      </c>
      <c r="S43" s="270">
        <v>43830</v>
      </c>
      <c r="T43" s="269"/>
      <c r="U43" s="269"/>
      <c r="V43" s="401" t="s">
        <v>999</v>
      </c>
      <c r="W43" s="442" t="s">
        <v>1000</v>
      </c>
      <c r="X43" s="402">
        <v>0.33</v>
      </c>
      <c r="Y43" s="401"/>
      <c r="Z43" s="507" t="s">
        <v>1114</v>
      </c>
    </row>
    <row r="44" spans="1:26" ht="192">
      <c r="A44" s="268" t="s">
        <v>243</v>
      </c>
      <c r="B44" s="268" t="s">
        <v>244</v>
      </c>
      <c r="C44" s="268" t="s">
        <v>245</v>
      </c>
      <c r="D44" s="268" t="s">
        <v>45</v>
      </c>
      <c r="E44" s="269" t="s">
        <v>563</v>
      </c>
      <c r="F44" s="269" t="s">
        <v>564</v>
      </c>
      <c r="G44" s="268" t="s">
        <v>215</v>
      </c>
      <c r="H44" s="269" t="s">
        <v>565</v>
      </c>
      <c r="I44" s="269" t="s">
        <v>566</v>
      </c>
      <c r="J44" s="268" t="s">
        <v>20</v>
      </c>
      <c r="K44" s="268" t="s">
        <v>567</v>
      </c>
      <c r="L44" s="268" t="s">
        <v>22</v>
      </c>
      <c r="M44" s="269" t="s">
        <v>234</v>
      </c>
      <c r="N44" s="268" t="s">
        <v>252</v>
      </c>
      <c r="O44" s="269" t="s">
        <v>690</v>
      </c>
      <c r="P44" s="269" t="s">
        <v>250</v>
      </c>
      <c r="Q44" s="269" t="s">
        <v>248</v>
      </c>
      <c r="R44" s="270">
        <v>43556</v>
      </c>
      <c r="S44" s="270">
        <v>43830</v>
      </c>
      <c r="T44" s="269"/>
      <c r="U44" s="269"/>
      <c r="V44" s="444" t="s">
        <v>1001</v>
      </c>
      <c r="W44" s="445" t="s">
        <v>1002</v>
      </c>
      <c r="X44" s="446">
        <v>0.33</v>
      </c>
      <c r="Y44" s="445"/>
      <c r="Z44" s="507" t="s">
        <v>1114</v>
      </c>
    </row>
    <row r="45" spans="1:26" ht="120">
      <c r="A45" s="314" t="s">
        <v>331</v>
      </c>
      <c r="B45" s="314" t="s">
        <v>332</v>
      </c>
      <c r="C45" s="314" t="s">
        <v>245</v>
      </c>
      <c r="D45" s="314" t="s">
        <v>45</v>
      </c>
      <c r="E45" s="315" t="s">
        <v>636</v>
      </c>
      <c r="F45" s="315" t="s">
        <v>637</v>
      </c>
      <c r="G45" s="314" t="s">
        <v>25</v>
      </c>
      <c r="H45" s="315" t="s">
        <v>638</v>
      </c>
      <c r="I45" s="315" t="s">
        <v>639</v>
      </c>
      <c r="J45" s="314" t="s">
        <v>18</v>
      </c>
      <c r="K45" s="314" t="s">
        <v>15</v>
      </c>
      <c r="L45" s="314" t="s">
        <v>640</v>
      </c>
      <c r="M45" s="315" t="s">
        <v>333</v>
      </c>
      <c r="N45" s="314" t="s">
        <v>640</v>
      </c>
      <c r="O45" s="315" t="s">
        <v>641</v>
      </c>
      <c r="P45" s="315" t="s">
        <v>642</v>
      </c>
      <c r="Q45" s="315" t="s">
        <v>643</v>
      </c>
      <c r="R45" s="316">
        <v>43497</v>
      </c>
      <c r="S45" s="316">
        <v>43646</v>
      </c>
      <c r="T45" s="315" t="s">
        <v>644</v>
      </c>
      <c r="U45" s="320"/>
      <c r="V45" s="443" t="s">
        <v>1003</v>
      </c>
      <c r="W45" s="447" t="s">
        <v>1004</v>
      </c>
      <c r="X45" s="448">
        <v>0.33</v>
      </c>
      <c r="Y45" s="447" t="s">
        <v>982</v>
      </c>
      <c r="Z45" s="507" t="s">
        <v>1114</v>
      </c>
    </row>
    <row r="46" spans="1:26" ht="204">
      <c r="A46" s="314" t="s">
        <v>331</v>
      </c>
      <c r="B46" s="314" t="s">
        <v>334</v>
      </c>
      <c r="C46" s="314" t="s">
        <v>245</v>
      </c>
      <c r="D46" s="314" t="s">
        <v>45</v>
      </c>
      <c r="E46" s="315" t="s">
        <v>335</v>
      </c>
      <c r="F46" s="315" t="s">
        <v>336</v>
      </c>
      <c r="G46" s="314" t="s">
        <v>17</v>
      </c>
      <c r="H46" s="315" t="s">
        <v>337</v>
      </c>
      <c r="I46" s="315" t="s">
        <v>338</v>
      </c>
      <c r="J46" s="314" t="s">
        <v>249</v>
      </c>
      <c r="K46" s="314" t="s">
        <v>218</v>
      </c>
      <c r="L46" s="314" t="s">
        <v>24</v>
      </c>
      <c r="M46" s="315" t="s">
        <v>27</v>
      </c>
      <c r="N46" s="314" t="s">
        <v>233</v>
      </c>
      <c r="O46" s="315" t="s">
        <v>645</v>
      </c>
      <c r="P46" s="315" t="s">
        <v>646</v>
      </c>
      <c r="Q46" s="315" t="s">
        <v>647</v>
      </c>
      <c r="R46" s="316">
        <v>43466</v>
      </c>
      <c r="S46" s="316">
        <v>43830</v>
      </c>
      <c r="T46" s="315" t="s">
        <v>648</v>
      </c>
      <c r="U46" s="315"/>
      <c r="V46" s="101" t="s">
        <v>1005</v>
      </c>
      <c r="W46" s="447" t="s">
        <v>1006</v>
      </c>
      <c r="X46" s="448">
        <v>0.33</v>
      </c>
      <c r="Y46" s="447" t="s">
        <v>982</v>
      </c>
      <c r="Z46" s="507" t="s">
        <v>1114</v>
      </c>
    </row>
    <row r="47" spans="1:26" ht="228.75" thickBot="1">
      <c r="A47" s="314" t="s">
        <v>331</v>
      </c>
      <c r="B47" s="314" t="s">
        <v>339</v>
      </c>
      <c r="C47" s="314" t="s">
        <v>245</v>
      </c>
      <c r="D47" s="314" t="s">
        <v>45</v>
      </c>
      <c r="E47" s="315" t="s">
        <v>340</v>
      </c>
      <c r="F47" s="315" t="s">
        <v>341</v>
      </c>
      <c r="G47" s="314" t="s">
        <v>17</v>
      </c>
      <c r="H47" s="315" t="s">
        <v>342</v>
      </c>
      <c r="I47" s="315" t="s">
        <v>343</v>
      </c>
      <c r="J47" s="314" t="s">
        <v>249</v>
      </c>
      <c r="K47" s="314" t="s">
        <v>15</v>
      </c>
      <c r="L47" s="314" t="s">
        <v>251</v>
      </c>
      <c r="M47" s="315" t="s">
        <v>28</v>
      </c>
      <c r="N47" s="314" t="s">
        <v>251</v>
      </c>
      <c r="O47" s="315" t="s">
        <v>649</v>
      </c>
      <c r="P47" s="315" t="s">
        <v>650</v>
      </c>
      <c r="Q47" s="315" t="s">
        <v>651</v>
      </c>
      <c r="R47" s="316">
        <v>43466</v>
      </c>
      <c r="S47" s="316">
        <v>43800</v>
      </c>
      <c r="T47" s="315" t="s">
        <v>652</v>
      </c>
      <c r="U47" s="315"/>
      <c r="V47" s="449" t="s">
        <v>1007</v>
      </c>
      <c r="W47" s="449" t="s">
        <v>1008</v>
      </c>
      <c r="X47" s="448">
        <v>0.33</v>
      </c>
      <c r="Y47" s="447" t="s">
        <v>982</v>
      </c>
      <c r="Z47" s="507" t="s">
        <v>1114</v>
      </c>
    </row>
    <row r="48" spans="1:26" ht="102.75" customHeight="1" thickBot="1">
      <c r="A48" s="334" t="s">
        <v>447</v>
      </c>
      <c r="B48" s="334" t="s">
        <v>448</v>
      </c>
      <c r="C48" s="334" t="s">
        <v>416</v>
      </c>
      <c r="D48" s="334" t="s">
        <v>417</v>
      </c>
      <c r="E48" s="334" t="s">
        <v>720</v>
      </c>
      <c r="F48" s="335" t="s">
        <v>721</v>
      </c>
      <c r="G48" s="334" t="s">
        <v>215</v>
      </c>
      <c r="H48" s="335" t="s">
        <v>449</v>
      </c>
      <c r="I48" s="335" t="s">
        <v>722</v>
      </c>
      <c r="J48" s="334" t="s">
        <v>29</v>
      </c>
      <c r="K48" s="334" t="s">
        <v>15</v>
      </c>
      <c r="L48" s="334" t="s">
        <v>23</v>
      </c>
      <c r="M48" s="335" t="s">
        <v>723</v>
      </c>
      <c r="N48" s="334" t="s">
        <v>16</v>
      </c>
      <c r="O48" s="335" t="s">
        <v>724</v>
      </c>
      <c r="P48" s="335" t="s">
        <v>725</v>
      </c>
      <c r="Q48" s="335" t="s">
        <v>416</v>
      </c>
      <c r="R48" s="336">
        <v>43466</v>
      </c>
      <c r="S48" s="336">
        <v>43830</v>
      </c>
      <c r="T48" s="337" t="s">
        <v>726</v>
      </c>
      <c r="U48" s="338"/>
      <c r="V48" s="401" t="s">
        <v>1009</v>
      </c>
      <c r="W48" s="426" t="s">
        <v>1010</v>
      </c>
      <c r="X48" s="406">
        <v>0.33333333333333331</v>
      </c>
      <c r="Y48" s="401" t="s">
        <v>1011</v>
      </c>
      <c r="Z48" s="507" t="s">
        <v>1114</v>
      </c>
    </row>
    <row r="49" spans="1:26" ht="122.25" customHeight="1" thickBot="1">
      <c r="A49" s="334" t="s">
        <v>447</v>
      </c>
      <c r="B49" s="334" t="s">
        <v>448</v>
      </c>
      <c r="C49" s="334" t="s">
        <v>416</v>
      </c>
      <c r="D49" s="334" t="s">
        <v>417</v>
      </c>
      <c r="E49" s="339" t="s">
        <v>450</v>
      </c>
      <c r="F49" s="335" t="s">
        <v>727</v>
      </c>
      <c r="G49" s="334" t="s">
        <v>17</v>
      </c>
      <c r="H49" s="335" t="s">
        <v>728</v>
      </c>
      <c r="I49" s="335" t="s">
        <v>729</v>
      </c>
      <c r="J49" s="334" t="s">
        <v>594</v>
      </c>
      <c r="K49" s="334" t="s">
        <v>218</v>
      </c>
      <c r="L49" s="334" t="s">
        <v>24</v>
      </c>
      <c r="M49" s="335" t="s">
        <v>226</v>
      </c>
      <c r="N49" s="334" t="s">
        <v>24</v>
      </c>
      <c r="O49" s="340" t="s">
        <v>730</v>
      </c>
      <c r="P49" s="341" t="s">
        <v>731</v>
      </c>
      <c r="Q49" s="335" t="s">
        <v>416</v>
      </c>
      <c r="R49" s="336">
        <v>43466</v>
      </c>
      <c r="S49" s="336">
        <v>43830</v>
      </c>
      <c r="T49" s="337" t="s">
        <v>732</v>
      </c>
      <c r="U49" s="338"/>
      <c r="V49" s="401" t="s">
        <v>1011</v>
      </c>
      <c r="W49" s="401" t="s">
        <v>1012</v>
      </c>
      <c r="X49" s="406">
        <v>0.33333333333333331</v>
      </c>
      <c r="Y49" s="401" t="s">
        <v>1011</v>
      </c>
      <c r="Z49" s="507" t="s">
        <v>1114</v>
      </c>
    </row>
    <row r="50" spans="1:26" ht="122.25" customHeight="1" thickBot="1">
      <c r="A50" s="432" t="s">
        <v>447</v>
      </c>
      <c r="B50" s="432" t="s">
        <v>451</v>
      </c>
      <c r="C50" s="432" t="s">
        <v>416</v>
      </c>
      <c r="D50" s="432" t="s">
        <v>417</v>
      </c>
      <c r="E50" s="433" t="s">
        <v>733</v>
      </c>
      <c r="F50" s="434" t="s">
        <v>734</v>
      </c>
      <c r="G50" s="432" t="s">
        <v>17</v>
      </c>
      <c r="H50" s="432" t="s">
        <v>452</v>
      </c>
      <c r="I50" s="432" t="s">
        <v>722</v>
      </c>
      <c r="J50" s="432" t="s">
        <v>594</v>
      </c>
      <c r="K50" s="432" t="s">
        <v>218</v>
      </c>
      <c r="L50" s="432" t="s">
        <v>24</v>
      </c>
      <c r="M50" s="432" t="s">
        <v>234</v>
      </c>
      <c r="N50" s="432" t="s">
        <v>24</v>
      </c>
      <c r="O50" s="437" t="s">
        <v>735</v>
      </c>
      <c r="P50" s="338" t="s">
        <v>1052</v>
      </c>
      <c r="Q50" s="335" t="s">
        <v>416</v>
      </c>
      <c r="R50" s="336">
        <v>43466</v>
      </c>
      <c r="S50" s="336">
        <v>43830</v>
      </c>
      <c r="T50" s="337" t="s">
        <v>653</v>
      </c>
      <c r="U50" s="338"/>
      <c r="V50" s="401" t="s">
        <v>1051</v>
      </c>
      <c r="W50" s="401" t="s">
        <v>1010</v>
      </c>
      <c r="X50" s="402">
        <v>0.17</v>
      </c>
      <c r="Y50" s="401" t="s">
        <v>1011</v>
      </c>
      <c r="Z50" s="507" t="s">
        <v>1114</v>
      </c>
    </row>
    <row r="51" spans="1:26" ht="240.75" thickBot="1">
      <c r="A51" s="289" t="s">
        <v>654</v>
      </c>
      <c r="B51" s="289" t="s">
        <v>453</v>
      </c>
      <c r="C51" s="289" t="s">
        <v>580</v>
      </c>
      <c r="D51" s="289" t="s">
        <v>581</v>
      </c>
      <c r="E51" s="290" t="s">
        <v>455</v>
      </c>
      <c r="F51" s="290" t="s">
        <v>456</v>
      </c>
      <c r="G51" s="289" t="s">
        <v>215</v>
      </c>
      <c r="H51" s="290" t="s">
        <v>582</v>
      </c>
      <c r="I51" s="290" t="s">
        <v>583</v>
      </c>
      <c r="J51" s="289" t="s">
        <v>20</v>
      </c>
      <c r="K51" s="289" t="s">
        <v>21</v>
      </c>
      <c r="L51" s="289" t="s">
        <v>22</v>
      </c>
      <c r="M51" s="101" t="s">
        <v>219</v>
      </c>
      <c r="N51" s="289" t="s">
        <v>584</v>
      </c>
      <c r="O51" s="290" t="s">
        <v>585</v>
      </c>
      <c r="P51" s="101" t="s">
        <v>586</v>
      </c>
      <c r="Q51" s="101" t="s">
        <v>587</v>
      </c>
      <c r="R51" s="291">
        <v>43480</v>
      </c>
      <c r="S51" s="291">
        <v>43830</v>
      </c>
      <c r="T51" s="292"/>
      <c r="U51" s="321"/>
      <c r="V51" s="429" t="s">
        <v>949</v>
      </c>
      <c r="W51" s="401" t="s">
        <v>948</v>
      </c>
      <c r="X51" s="402">
        <v>0.33</v>
      </c>
      <c r="Y51" s="401" t="s">
        <v>950</v>
      </c>
      <c r="Z51" s="507" t="s">
        <v>1114</v>
      </c>
    </row>
    <row r="52" spans="1:26" ht="120.75" thickBot="1">
      <c r="A52" s="289" t="s">
        <v>654</v>
      </c>
      <c r="B52" s="289" t="s">
        <v>457</v>
      </c>
      <c r="C52" s="289" t="s">
        <v>580</v>
      </c>
      <c r="D52" s="289" t="s">
        <v>581</v>
      </c>
      <c r="E52" s="290" t="s">
        <v>458</v>
      </c>
      <c r="F52" s="290" t="s">
        <v>459</v>
      </c>
      <c r="G52" s="289" t="s">
        <v>215</v>
      </c>
      <c r="H52" s="290" t="s">
        <v>588</v>
      </c>
      <c r="I52" s="290" t="s">
        <v>589</v>
      </c>
      <c r="J52" s="289" t="s">
        <v>20</v>
      </c>
      <c r="K52" s="289" t="s">
        <v>21</v>
      </c>
      <c r="L52" s="289" t="s">
        <v>22</v>
      </c>
      <c r="M52" s="290" t="s">
        <v>219</v>
      </c>
      <c r="N52" s="289" t="s">
        <v>584</v>
      </c>
      <c r="O52" s="290" t="s">
        <v>590</v>
      </c>
      <c r="P52" s="101" t="s">
        <v>591</v>
      </c>
      <c r="Q52" s="101" t="s">
        <v>587</v>
      </c>
      <c r="R52" s="291">
        <v>43480</v>
      </c>
      <c r="S52" s="291">
        <v>43830</v>
      </c>
      <c r="T52" s="292"/>
      <c r="U52" s="321"/>
      <c r="V52" s="401" t="s">
        <v>951</v>
      </c>
      <c r="W52" s="401" t="s">
        <v>951</v>
      </c>
      <c r="X52" s="402">
        <v>0</v>
      </c>
      <c r="Y52" s="401" t="s">
        <v>951</v>
      </c>
      <c r="Z52" s="508" t="s">
        <v>1112</v>
      </c>
    </row>
    <row r="53" spans="1:26" ht="144.75" thickBot="1">
      <c r="A53" s="289" t="s">
        <v>654</v>
      </c>
      <c r="B53" s="289" t="s">
        <v>460</v>
      </c>
      <c r="C53" s="289" t="s">
        <v>580</v>
      </c>
      <c r="D53" s="289" t="s">
        <v>581</v>
      </c>
      <c r="E53" s="290" t="s">
        <v>461</v>
      </c>
      <c r="F53" s="290" t="s">
        <v>462</v>
      </c>
      <c r="G53" s="289" t="s">
        <v>17</v>
      </c>
      <c r="H53" s="322" t="s">
        <v>592</v>
      </c>
      <c r="I53" s="290" t="s">
        <v>593</v>
      </c>
      <c r="J53" s="289" t="s">
        <v>594</v>
      </c>
      <c r="K53" s="289" t="s">
        <v>15</v>
      </c>
      <c r="L53" s="289" t="s">
        <v>246</v>
      </c>
      <c r="M53" s="290" t="s">
        <v>446</v>
      </c>
      <c r="N53" s="289" t="s">
        <v>20</v>
      </c>
      <c r="O53" s="290" t="s">
        <v>595</v>
      </c>
      <c r="P53" s="101" t="s">
        <v>596</v>
      </c>
      <c r="Q53" s="101" t="s">
        <v>587</v>
      </c>
      <c r="R53" s="291">
        <v>43480</v>
      </c>
      <c r="S53" s="291">
        <v>43830</v>
      </c>
      <c r="T53" s="292"/>
      <c r="U53" s="321"/>
      <c r="V53" s="401" t="s">
        <v>952</v>
      </c>
      <c r="W53" s="401" t="s">
        <v>953</v>
      </c>
      <c r="X53" s="402">
        <v>0.28999999999999998</v>
      </c>
      <c r="Y53" s="401" t="s">
        <v>954</v>
      </c>
      <c r="Z53" s="507" t="s">
        <v>1114</v>
      </c>
    </row>
    <row r="54" spans="1:26" ht="136.5" customHeight="1" thickBot="1">
      <c r="A54" s="381" t="s">
        <v>463</v>
      </c>
      <c r="B54" s="381" t="s">
        <v>464</v>
      </c>
      <c r="C54" s="381" t="s">
        <v>416</v>
      </c>
      <c r="D54" s="381" t="s">
        <v>417</v>
      </c>
      <c r="E54" s="381" t="s">
        <v>671</v>
      </c>
      <c r="F54" s="382" t="s">
        <v>672</v>
      </c>
      <c r="G54" s="381" t="s">
        <v>215</v>
      </c>
      <c r="H54" s="382" t="s">
        <v>673</v>
      </c>
      <c r="I54" s="382" t="s">
        <v>736</v>
      </c>
      <c r="J54" s="381" t="s">
        <v>18</v>
      </c>
      <c r="K54" s="381" t="s">
        <v>15</v>
      </c>
      <c r="L54" s="381" t="s">
        <v>252</v>
      </c>
      <c r="M54" s="382" t="s">
        <v>465</v>
      </c>
      <c r="N54" s="381" t="s">
        <v>16</v>
      </c>
      <c r="O54" s="382" t="s">
        <v>674</v>
      </c>
      <c r="P54" s="382" t="s">
        <v>675</v>
      </c>
      <c r="Q54" s="381" t="s">
        <v>416</v>
      </c>
      <c r="R54" s="383">
        <v>43466</v>
      </c>
      <c r="S54" s="383">
        <v>43830</v>
      </c>
      <c r="T54" s="384" t="s">
        <v>737</v>
      </c>
      <c r="U54" s="385"/>
      <c r="V54" s="401" t="s">
        <v>1013</v>
      </c>
      <c r="W54" s="401" t="s">
        <v>1014</v>
      </c>
      <c r="X54" s="402">
        <v>0</v>
      </c>
      <c r="Y54" s="401"/>
      <c r="Z54" s="508" t="s">
        <v>1112</v>
      </c>
    </row>
    <row r="55" spans="1:26" ht="409.6" thickBot="1">
      <c r="A55" s="381" t="s">
        <v>463</v>
      </c>
      <c r="B55" s="382" t="s">
        <v>464</v>
      </c>
      <c r="C55" s="382" t="s">
        <v>416</v>
      </c>
      <c r="D55" s="382" t="s">
        <v>417</v>
      </c>
      <c r="E55" s="382" t="s">
        <v>676</v>
      </c>
      <c r="F55" s="382" t="s">
        <v>677</v>
      </c>
      <c r="G55" s="381" t="s">
        <v>17</v>
      </c>
      <c r="H55" s="382" t="s">
        <v>678</v>
      </c>
      <c r="I55" s="382" t="s">
        <v>679</v>
      </c>
      <c r="J55" s="381" t="s">
        <v>18</v>
      </c>
      <c r="K55" s="381" t="s">
        <v>218</v>
      </c>
      <c r="L55" s="381" t="s">
        <v>252</v>
      </c>
      <c r="M55" s="382" t="s">
        <v>28</v>
      </c>
      <c r="N55" s="381" t="s">
        <v>233</v>
      </c>
      <c r="O55" s="382" t="s">
        <v>680</v>
      </c>
      <c r="P55" s="382" t="s">
        <v>681</v>
      </c>
      <c r="Q55" s="381" t="s">
        <v>416</v>
      </c>
      <c r="R55" s="383">
        <v>43466</v>
      </c>
      <c r="S55" s="383">
        <v>43830</v>
      </c>
      <c r="T55" s="386" t="s">
        <v>738</v>
      </c>
      <c r="U55" s="387"/>
      <c r="V55" s="450" t="s">
        <v>1015</v>
      </c>
      <c r="W55" s="401" t="s">
        <v>1016</v>
      </c>
      <c r="X55" s="402">
        <v>0.33</v>
      </c>
      <c r="Y55" s="401"/>
      <c r="Z55" s="507" t="s">
        <v>1114</v>
      </c>
    </row>
    <row r="56" spans="1:26" ht="379.5" customHeight="1" thickBot="1">
      <c r="A56" s="375" t="s">
        <v>484</v>
      </c>
      <c r="B56" s="375" t="s">
        <v>694</v>
      </c>
      <c r="C56" s="375" t="s">
        <v>304</v>
      </c>
      <c r="D56" s="375" t="s">
        <v>695</v>
      </c>
      <c r="E56" s="376" t="s">
        <v>696</v>
      </c>
      <c r="F56" s="376" t="s">
        <v>697</v>
      </c>
      <c r="G56" s="375" t="s">
        <v>215</v>
      </c>
      <c r="H56" s="376" t="s">
        <v>698</v>
      </c>
      <c r="I56" s="376" t="s">
        <v>699</v>
      </c>
      <c r="J56" s="377" t="s">
        <v>20</v>
      </c>
      <c r="K56" s="377" t="s">
        <v>21</v>
      </c>
      <c r="L56" s="377" t="s">
        <v>22</v>
      </c>
      <c r="M56" s="378" t="s">
        <v>219</v>
      </c>
      <c r="N56" s="377" t="s">
        <v>23</v>
      </c>
      <c r="O56" s="378" t="s">
        <v>700</v>
      </c>
      <c r="P56" s="378" t="s">
        <v>701</v>
      </c>
      <c r="Q56" s="378" t="s">
        <v>304</v>
      </c>
      <c r="R56" s="379">
        <v>43556</v>
      </c>
      <c r="S56" s="379">
        <v>43769</v>
      </c>
      <c r="T56" s="378" t="s">
        <v>702</v>
      </c>
      <c r="U56" s="380"/>
      <c r="V56" s="451" t="s">
        <v>1017</v>
      </c>
      <c r="W56" s="401" t="s">
        <v>1018</v>
      </c>
      <c r="X56" s="402">
        <v>0.33</v>
      </c>
      <c r="Y56" s="401"/>
      <c r="Z56" s="507" t="s">
        <v>1114</v>
      </c>
    </row>
    <row r="57" spans="1:26" ht="156.75" thickBot="1">
      <c r="A57" s="375" t="s">
        <v>484</v>
      </c>
      <c r="B57" s="375" t="s">
        <v>694</v>
      </c>
      <c r="C57" s="375" t="s">
        <v>304</v>
      </c>
      <c r="D57" s="375" t="s">
        <v>695</v>
      </c>
      <c r="E57" s="376" t="s">
        <v>703</v>
      </c>
      <c r="F57" s="376" t="s">
        <v>704</v>
      </c>
      <c r="G57" s="375" t="s">
        <v>215</v>
      </c>
      <c r="H57" s="376" t="s">
        <v>705</v>
      </c>
      <c r="I57" s="376" t="s">
        <v>706</v>
      </c>
      <c r="J57" s="377" t="s">
        <v>20</v>
      </c>
      <c r="K57" s="377" t="s">
        <v>15</v>
      </c>
      <c r="L57" s="377" t="s">
        <v>22</v>
      </c>
      <c r="M57" s="378" t="s">
        <v>219</v>
      </c>
      <c r="N57" s="377" t="s">
        <v>23</v>
      </c>
      <c r="O57" s="378" t="s">
        <v>707</v>
      </c>
      <c r="P57" s="378" t="s">
        <v>708</v>
      </c>
      <c r="Q57" s="378" t="s">
        <v>304</v>
      </c>
      <c r="R57" s="379">
        <v>43525</v>
      </c>
      <c r="S57" s="379">
        <v>43799</v>
      </c>
      <c r="T57" s="378" t="s">
        <v>709</v>
      </c>
      <c r="U57" s="380"/>
      <c r="V57" s="452" t="s">
        <v>1019</v>
      </c>
      <c r="W57" s="401" t="s">
        <v>1020</v>
      </c>
      <c r="X57" s="402">
        <v>0.25</v>
      </c>
      <c r="Y57" s="401"/>
      <c r="Z57" s="507" t="s">
        <v>1114</v>
      </c>
    </row>
    <row r="58" spans="1:26" ht="96">
      <c r="A58" s="375" t="s">
        <v>484</v>
      </c>
      <c r="B58" s="375" t="s">
        <v>694</v>
      </c>
      <c r="C58" s="375" t="s">
        <v>304</v>
      </c>
      <c r="D58" s="375" t="s">
        <v>695</v>
      </c>
      <c r="E58" s="376" t="s">
        <v>710</v>
      </c>
      <c r="F58" s="376" t="s">
        <v>711</v>
      </c>
      <c r="G58" s="375" t="s">
        <v>17</v>
      </c>
      <c r="H58" s="376" t="s">
        <v>712</v>
      </c>
      <c r="I58" s="376" t="s">
        <v>713</v>
      </c>
      <c r="J58" s="377" t="s">
        <v>249</v>
      </c>
      <c r="K58" s="377" t="s">
        <v>218</v>
      </c>
      <c r="L58" s="377" t="s">
        <v>24</v>
      </c>
      <c r="M58" s="378" t="s">
        <v>465</v>
      </c>
      <c r="N58" s="377" t="s">
        <v>252</v>
      </c>
      <c r="O58" s="378" t="s">
        <v>714</v>
      </c>
      <c r="P58" s="378" t="s">
        <v>715</v>
      </c>
      <c r="Q58" s="378" t="s">
        <v>304</v>
      </c>
      <c r="R58" s="379">
        <v>43525</v>
      </c>
      <c r="S58" s="379">
        <v>43799</v>
      </c>
      <c r="T58" s="378" t="s">
        <v>716</v>
      </c>
      <c r="U58" s="380"/>
      <c r="V58" s="452" t="s">
        <v>1021</v>
      </c>
      <c r="W58" s="452" t="s">
        <v>1022</v>
      </c>
      <c r="X58" s="402">
        <v>0.5</v>
      </c>
      <c r="Y58" s="401"/>
      <c r="Z58" s="507" t="s">
        <v>1114</v>
      </c>
    </row>
    <row r="59" spans="1:26">
      <c r="D59" s="281" t="s">
        <v>19</v>
      </c>
      <c r="E59" s="281" t="s">
        <v>19</v>
      </c>
      <c r="F59" s="281" t="s">
        <v>19</v>
      </c>
      <c r="G59" s="323"/>
      <c r="H59" s="281" t="s">
        <v>19</v>
      </c>
      <c r="I59" s="281" t="s">
        <v>19</v>
      </c>
      <c r="J59" s="281" t="s">
        <v>19</v>
      </c>
      <c r="K59" s="281" t="s">
        <v>19</v>
      </c>
      <c r="L59" s="281" t="s">
        <v>19</v>
      </c>
      <c r="M59" s="281" t="s">
        <v>19</v>
      </c>
      <c r="N59" s="281" t="s">
        <v>19</v>
      </c>
      <c r="O59" s="281" t="s">
        <v>19</v>
      </c>
      <c r="R59" s="281" t="s">
        <v>19</v>
      </c>
    </row>
    <row r="60" spans="1:26">
      <c r="A60" s="324" t="s">
        <v>19</v>
      </c>
      <c r="B60" s="324"/>
      <c r="C60" s="324"/>
      <c r="D60" s="324"/>
      <c r="E60" s="324"/>
      <c r="F60" s="324"/>
      <c r="G60" s="325"/>
      <c r="H60" s="324" t="s">
        <v>19</v>
      </c>
      <c r="I60" s="324"/>
      <c r="J60" s="324"/>
      <c r="K60" s="324"/>
      <c r="L60" s="324"/>
      <c r="M60" s="324"/>
      <c r="N60" s="324"/>
      <c r="O60" s="324"/>
      <c r="P60" s="326"/>
      <c r="Q60" s="324"/>
      <c r="R60" s="324"/>
      <c r="S60" s="324"/>
      <c r="T60" s="324"/>
      <c r="U60" s="324"/>
    </row>
    <row r="61" spans="1:26">
      <c r="G61" s="323"/>
      <c r="H61" s="281" t="s">
        <v>19</v>
      </c>
    </row>
    <row r="62" spans="1:26">
      <c r="G62" s="323"/>
      <c r="H62" s="281" t="s">
        <v>19</v>
      </c>
    </row>
    <row r="63" spans="1:26">
      <c r="D63" s="281" t="s">
        <v>19</v>
      </c>
      <c r="E63" s="281" t="s">
        <v>19</v>
      </c>
      <c r="F63" s="281" t="s">
        <v>19</v>
      </c>
      <c r="G63" s="323"/>
      <c r="H63" s="281" t="s">
        <v>19</v>
      </c>
      <c r="I63" s="281" t="s">
        <v>19</v>
      </c>
      <c r="J63" s="281" t="s">
        <v>19</v>
      </c>
      <c r="K63" s="281" t="s">
        <v>19</v>
      </c>
      <c r="L63" s="281" t="s">
        <v>19</v>
      </c>
      <c r="M63" s="281" t="s">
        <v>19</v>
      </c>
      <c r="N63" s="281" t="s">
        <v>19</v>
      </c>
      <c r="O63" s="281" t="s">
        <v>19</v>
      </c>
      <c r="R63" s="281" t="s">
        <v>19</v>
      </c>
    </row>
    <row r="64" spans="1:26">
      <c r="A64" s="324" t="s">
        <v>19</v>
      </c>
      <c r="B64" s="324"/>
      <c r="C64" s="324"/>
      <c r="D64" s="324"/>
      <c r="E64" s="324"/>
      <c r="F64" s="324"/>
      <c r="G64" s="325"/>
      <c r="H64" s="324" t="s">
        <v>19</v>
      </c>
      <c r="I64" s="324"/>
      <c r="J64" s="324"/>
      <c r="K64" s="324"/>
      <c r="L64" s="324"/>
      <c r="M64" s="324"/>
      <c r="N64" s="324"/>
      <c r="O64" s="324"/>
      <c r="P64" s="326"/>
      <c r="Q64" s="324"/>
      <c r="R64" s="324"/>
      <c r="S64" s="324"/>
      <c r="T64" s="324"/>
      <c r="U64" s="324"/>
    </row>
    <row r="65" spans="1:21">
      <c r="G65" s="323"/>
      <c r="H65" s="281" t="s">
        <v>19</v>
      </c>
    </row>
    <row r="66" spans="1:21">
      <c r="G66" s="323"/>
      <c r="H66" s="281" t="s">
        <v>19</v>
      </c>
    </row>
    <row r="67" spans="1:21">
      <c r="D67" s="281" t="s">
        <v>19</v>
      </c>
      <c r="E67" s="281" t="s">
        <v>19</v>
      </c>
      <c r="F67" s="281" t="s">
        <v>19</v>
      </c>
      <c r="G67" s="323"/>
      <c r="H67" s="281" t="s">
        <v>19</v>
      </c>
      <c r="I67" s="281" t="s">
        <v>19</v>
      </c>
      <c r="J67" s="281" t="s">
        <v>19</v>
      </c>
      <c r="K67" s="281" t="s">
        <v>19</v>
      </c>
      <c r="L67" s="281" t="s">
        <v>19</v>
      </c>
      <c r="M67" s="281" t="s">
        <v>19</v>
      </c>
      <c r="N67" s="281" t="s">
        <v>19</v>
      </c>
      <c r="O67" s="281" t="s">
        <v>19</v>
      </c>
      <c r="R67" s="281" t="s">
        <v>19</v>
      </c>
    </row>
    <row r="68" spans="1:21">
      <c r="A68" s="324" t="s">
        <v>19</v>
      </c>
      <c r="B68" s="324"/>
      <c r="C68" s="324"/>
      <c r="D68" s="324"/>
      <c r="E68" s="324"/>
      <c r="F68" s="324"/>
      <c r="G68" s="325"/>
      <c r="H68" s="324" t="s">
        <v>19</v>
      </c>
      <c r="I68" s="324"/>
      <c r="J68" s="324"/>
      <c r="K68" s="324"/>
      <c r="L68" s="324"/>
      <c r="M68" s="324"/>
      <c r="N68" s="324"/>
      <c r="O68" s="324"/>
      <c r="P68" s="326"/>
      <c r="Q68" s="324"/>
      <c r="R68" s="324"/>
      <c r="S68" s="324"/>
      <c r="T68" s="324"/>
      <c r="U68" s="324"/>
    </row>
    <row r="69" spans="1:21">
      <c r="G69" s="323"/>
      <c r="H69" s="281" t="s">
        <v>19</v>
      </c>
    </row>
    <row r="70" spans="1:21">
      <c r="G70" s="323"/>
      <c r="H70" s="281" t="s">
        <v>19</v>
      </c>
    </row>
    <row r="71" spans="1:21">
      <c r="D71" s="281" t="s">
        <v>19</v>
      </c>
      <c r="E71" s="281" t="s">
        <v>19</v>
      </c>
      <c r="F71" s="281" t="s">
        <v>19</v>
      </c>
      <c r="G71" s="323"/>
      <c r="H71" s="281" t="s">
        <v>19</v>
      </c>
      <c r="I71" s="281" t="s">
        <v>19</v>
      </c>
      <c r="J71" s="281" t="s">
        <v>19</v>
      </c>
      <c r="K71" s="281" t="s">
        <v>19</v>
      </c>
      <c r="L71" s="281" t="s">
        <v>19</v>
      </c>
      <c r="M71" s="281" t="s">
        <v>19</v>
      </c>
      <c r="N71" s="281" t="s">
        <v>19</v>
      </c>
      <c r="O71" s="281" t="s">
        <v>19</v>
      </c>
      <c r="R71" s="281" t="s">
        <v>19</v>
      </c>
    </row>
    <row r="72" spans="1:21">
      <c r="A72" s="324" t="s">
        <v>19</v>
      </c>
      <c r="B72" s="324"/>
      <c r="C72" s="324"/>
      <c r="D72" s="324"/>
      <c r="E72" s="324"/>
      <c r="F72" s="324"/>
      <c r="G72" s="325"/>
      <c r="H72" s="324" t="s">
        <v>19</v>
      </c>
      <c r="I72" s="324"/>
      <c r="J72" s="324"/>
      <c r="K72" s="324"/>
      <c r="L72" s="324"/>
      <c r="M72" s="324"/>
      <c r="N72" s="324"/>
      <c r="O72" s="324"/>
      <c r="P72" s="326"/>
      <c r="Q72" s="324"/>
      <c r="R72" s="324"/>
      <c r="S72" s="324"/>
      <c r="T72" s="324"/>
      <c r="U72" s="324"/>
    </row>
    <row r="73" spans="1:21">
      <c r="G73" s="323"/>
      <c r="H73" s="281" t="s">
        <v>19</v>
      </c>
    </row>
    <row r="74" spans="1:21">
      <c r="G74" s="323"/>
      <c r="H74" s="281" t="s">
        <v>19</v>
      </c>
    </row>
    <row r="75" spans="1:21">
      <c r="D75" s="281" t="s">
        <v>19</v>
      </c>
      <c r="E75" s="281" t="s">
        <v>19</v>
      </c>
      <c r="F75" s="281" t="s">
        <v>19</v>
      </c>
      <c r="G75" s="323"/>
      <c r="H75" s="281" t="s">
        <v>19</v>
      </c>
      <c r="I75" s="281" t="s">
        <v>19</v>
      </c>
      <c r="J75" s="281" t="s">
        <v>19</v>
      </c>
      <c r="K75" s="281" t="s">
        <v>19</v>
      </c>
      <c r="L75" s="281" t="s">
        <v>19</v>
      </c>
      <c r="M75" s="281" t="s">
        <v>19</v>
      </c>
      <c r="N75" s="281" t="s">
        <v>19</v>
      </c>
      <c r="O75" s="281" t="s">
        <v>19</v>
      </c>
      <c r="R75" s="281" t="s">
        <v>19</v>
      </c>
    </row>
    <row r="76" spans="1:21">
      <c r="A76" s="324" t="s">
        <v>19</v>
      </c>
      <c r="B76" s="324"/>
      <c r="C76" s="324"/>
      <c r="D76" s="324"/>
      <c r="E76" s="324"/>
      <c r="F76" s="324"/>
      <c r="G76" s="325"/>
      <c r="H76" s="324" t="s">
        <v>19</v>
      </c>
      <c r="I76" s="324"/>
      <c r="J76" s="324"/>
      <c r="K76" s="324"/>
      <c r="L76" s="324"/>
      <c r="M76" s="324"/>
      <c r="N76" s="324"/>
      <c r="O76" s="324"/>
      <c r="P76" s="326"/>
      <c r="Q76" s="324"/>
      <c r="R76" s="324"/>
      <c r="S76" s="324"/>
      <c r="T76" s="324"/>
      <c r="U76" s="324"/>
    </row>
    <row r="77" spans="1:21">
      <c r="G77" s="323"/>
      <c r="H77" s="281" t="s">
        <v>19</v>
      </c>
    </row>
    <row r="78" spans="1:21">
      <c r="G78" s="323"/>
      <c r="H78" s="281" t="s">
        <v>19</v>
      </c>
    </row>
    <row r="79" spans="1:21">
      <c r="D79" s="281" t="s">
        <v>19</v>
      </c>
      <c r="E79" s="281" t="s">
        <v>19</v>
      </c>
      <c r="F79" s="281" t="s">
        <v>19</v>
      </c>
      <c r="G79" s="323"/>
      <c r="H79" s="281" t="s">
        <v>19</v>
      </c>
      <c r="I79" s="281" t="s">
        <v>19</v>
      </c>
      <c r="J79" s="281" t="s">
        <v>19</v>
      </c>
      <c r="K79" s="281" t="s">
        <v>19</v>
      </c>
      <c r="L79" s="281" t="s">
        <v>19</v>
      </c>
      <c r="M79" s="281" t="s">
        <v>19</v>
      </c>
      <c r="N79" s="281" t="s">
        <v>19</v>
      </c>
      <c r="O79" s="281" t="s">
        <v>19</v>
      </c>
      <c r="R79" s="281" t="s">
        <v>19</v>
      </c>
    </row>
    <row r="80" spans="1:21">
      <c r="A80" s="324" t="s">
        <v>19</v>
      </c>
      <c r="B80" s="324"/>
      <c r="C80" s="324"/>
      <c r="D80" s="324"/>
      <c r="E80" s="324"/>
      <c r="F80" s="324"/>
      <c r="G80" s="325"/>
      <c r="H80" s="324" t="s">
        <v>19</v>
      </c>
      <c r="I80" s="324"/>
      <c r="J80" s="324"/>
      <c r="K80" s="324"/>
      <c r="L80" s="324"/>
      <c r="M80" s="324"/>
      <c r="N80" s="324"/>
      <c r="O80" s="324"/>
      <c r="P80" s="326"/>
      <c r="Q80" s="324"/>
      <c r="R80" s="324"/>
      <c r="S80" s="324"/>
      <c r="T80" s="324"/>
      <c r="U80" s="324"/>
    </row>
    <row r="81" spans="1:21">
      <c r="G81" s="323"/>
      <c r="H81" s="281" t="s">
        <v>19</v>
      </c>
    </row>
    <row r="82" spans="1:21">
      <c r="G82" s="323"/>
      <c r="H82" s="281" t="s">
        <v>19</v>
      </c>
    </row>
    <row r="83" spans="1:21">
      <c r="D83" s="281" t="s">
        <v>19</v>
      </c>
      <c r="E83" s="281" t="s">
        <v>19</v>
      </c>
      <c r="F83" s="281" t="s">
        <v>19</v>
      </c>
      <c r="G83" s="323"/>
      <c r="H83" s="281" t="s">
        <v>19</v>
      </c>
      <c r="I83" s="281" t="s">
        <v>19</v>
      </c>
      <c r="J83" s="281" t="s">
        <v>19</v>
      </c>
      <c r="K83" s="281" t="s">
        <v>19</v>
      </c>
      <c r="L83" s="281" t="s">
        <v>19</v>
      </c>
      <c r="M83" s="281" t="s">
        <v>19</v>
      </c>
      <c r="N83" s="281" t="s">
        <v>19</v>
      </c>
      <c r="O83" s="281" t="s">
        <v>19</v>
      </c>
      <c r="R83" s="281" t="s">
        <v>19</v>
      </c>
    </row>
    <row r="84" spans="1:21">
      <c r="A84" s="324" t="s">
        <v>19</v>
      </c>
      <c r="B84" s="324"/>
      <c r="C84" s="324"/>
      <c r="D84" s="324"/>
      <c r="E84" s="324"/>
      <c r="F84" s="324"/>
      <c r="G84" s="325"/>
      <c r="H84" s="324" t="s">
        <v>19</v>
      </c>
      <c r="I84" s="324"/>
      <c r="J84" s="324"/>
      <c r="K84" s="324"/>
      <c r="L84" s="324"/>
      <c r="M84" s="324"/>
      <c r="N84" s="324"/>
      <c r="O84" s="324"/>
      <c r="P84" s="326"/>
      <c r="Q84" s="324"/>
      <c r="R84" s="324"/>
      <c r="S84" s="324"/>
      <c r="T84" s="324"/>
      <c r="U84" s="324"/>
    </row>
    <row r="85" spans="1:21">
      <c r="G85" s="323"/>
      <c r="H85" s="281" t="s">
        <v>19</v>
      </c>
    </row>
    <row r="86" spans="1:21">
      <c r="G86" s="323"/>
      <c r="H86" s="281" t="s">
        <v>19</v>
      </c>
    </row>
    <row r="87" spans="1:21">
      <c r="D87" s="281" t="s">
        <v>19</v>
      </c>
      <c r="E87" s="281" t="s">
        <v>19</v>
      </c>
      <c r="F87" s="281" t="s">
        <v>19</v>
      </c>
      <c r="G87" s="323"/>
      <c r="H87" s="281" t="s">
        <v>19</v>
      </c>
      <c r="I87" s="281" t="s">
        <v>19</v>
      </c>
      <c r="J87" s="281" t="s">
        <v>19</v>
      </c>
      <c r="K87" s="281" t="s">
        <v>19</v>
      </c>
      <c r="L87" s="281" t="s">
        <v>19</v>
      </c>
      <c r="M87" s="281" t="s">
        <v>19</v>
      </c>
      <c r="N87" s="281" t="s">
        <v>19</v>
      </c>
      <c r="O87" s="281" t="s">
        <v>19</v>
      </c>
      <c r="R87" s="281" t="s">
        <v>19</v>
      </c>
    </row>
    <row r="88" spans="1:21">
      <c r="A88" s="324" t="s">
        <v>19</v>
      </c>
      <c r="B88" s="324"/>
      <c r="C88" s="324"/>
      <c r="D88" s="324"/>
      <c r="E88" s="324"/>
      <c r="F88" s="324"/>
      <c r="G88" s="325"/>
      <c r="H88" s="324" t="s">
        <v>19</v>
      </c>
      <c r="I88" s="324"/>
      <c r="J88" s="324"/>
      <c r="K88" s="324"/>
      <c r="L88" s="324"/>
      <c r="M88" s="324"/>
      <c r="N88" s="324"/>
      <c r="O88" s="324"/>
      <c r="P88" s="326"/>
      <c r="Q88" s="324"/>
      <c r="R88" s="324"/>
      <c r="S88" s="324"/>
      <c r="T88" s="324"/>
      <c r="U88" s="324"/>
    </row>
    <row r="89" spans="1:21">
      <c r="G89" s="323"/>
      <c r="H89" s="281" t="s">
        <v>19</v>
      </c>
    </row>
    <row r="90" spans="1:21">
      <c r="G90" s="323"/>
      <c r="H90" s="281" t="s">
        <v>19</v>
      </c>
    </row>
    <row r="91" spans="1:21">
      <c r="D91" s="281" t="s">
        <v>19</v>
      </c>
      <c r="E91" s="281" t="s">
        <v>19</v>
      </c>
      <c r="F91" s="281" t="s">
        <v>19</v>
      </c>
      <c r="G91" s="323"/>
      <c r="H91" s="281" t="s">
        <v>19</v>
      </c>
      <c r="I91" s="281" t="s">
        <v>19</v>
      </c>
      <c r="J91" s="281" t="s">
        <v>19</v>
      </c>
      <c r="K91" s="281" t="s">
        <v>19</v>
      </c>
      <c r="L91" s="281" t="s">
        <v>19</v>
      </c>
      <c r="M91" s="281" t="s">
        <v>19</v>
      </c>
      <c r="N91" s="281" t="s">
        <v>19</v>
      </c>
      <c r="O91" s="281" t="s">
        <v>19</v>
      </c>
      <c r="R91" s="281" t="s">
        <v>19</v>
      </c>
    </row>
    <row r="92" spans="1:21">
      <c r="G92" s="323"/>
      <c r="H92" s="281" t="s">
        <v>19</v>
      </c>
    </row>
    <row r="93" spans="1:21">
      <c r="G93" s="323"/>
      <c r="H93" s="281" t="s">
        <v>19</v>
      </c>
    </row>
    <row r="94" spans="1:21">
      <c r="G94" s="323"/>
      <c r="H94" s="281" t="s">
        <v>19</v>
      </c>
    </row>
    <row r="95" spans="1:21">
      <c r="U95" s="327"/>
    </row>
  </sheetData>
  <protectedRanges>
    <protectedRange sqref="R14:R16 P14:P16" name="Rango1_1"/>
    <protectedRange sqref="P21:S22" name="Rango1"/>
    <protectedRange sqref="T43:U44" name="Rango2_2"/>
    <protectedRange sqref="P39:Q42" name="Rango1_3"/>
    <protectedRange sqref="U17 U20" name="Rango2_4"/>
    <protectedRange sqref="U36:U38" name="Rango2_5"/>
    <protectedRange sqref="U45:U47" name="Rango2_6"/>
    <protectedRange sqref="T8:U10" name="Rango2_7"/>
    <protectedRange sqref="P7:Q10" name="Rango1_7"/>
    <protectedRange sqref="U33:U35" name="Rango2_8"/>
    <protectedRange sqref="T7:U7" name="Rango2_7_1"/>
    <protectedRange sqref="U11 U13" name="Rango2_1_1"/>
    <protectedRange sqref="U12" name="Rango1_1_1"/>
    <protectedRange sqref="U21:U22" name="Rango2_13"/>
    <protectedRange sqref="T21:T22" name="Rango1_15"/>
    <protectedRange sqref="T23:U23" name="Rango2_16"/>
    <protectedRange sqref="U24" name="Rango2_17"/>
    <protectedRange sqref="U25:U28" name="Rango2_18"/>
    <protectedRange sqref="T29:U32" name="Rango2_19"/>
    <protectedRange sqref="U48:U50" name="Rango2_10_1"/>
    <protectedRange sqref="U54:U55" name="Rango2_12_2"/>
    <protectedRange sqref="T51:U51 T52:T53" name="Rango2_11_1"/>
    <protectedRange sqref="U52:U53" name="Rango1_11_1"/>
    <protectedRange sqref="T39:U42" name="Rango2_20"/>
    <protectedRange sqref="U57:U58" name="Rango2_13_1_1"/>
    <protectedRange sqref="U56" name="Rango2_14_1"/>
    <protectedRange sqref="P12:Q13 P11" name="Rango1_1_2"/>
    <protectedRange sqref="Q11" name="Rango1_11_2"/>
    <protectedRange sqref="P43:Q44" name="Rango1_2_1"/>
    <protectedRange sqref="P51:Q53" name="Rango1_7_1"/>
    <protectedRange sqref="P25:Q27" name="Rango1_8_1"/>
    <protectedRange sqref="T25:T27" name="Rango2_18_1"/>
    <protectedRange sqref="T28" name="Rango2_10"/>
    <protectedRange sqref="P28:Q28" name="Rango1_21"/>
    <protectedRange sqref="P30" name="Rango2_9_1"/>
    <protectedRange sqref="P29:Q29 Q30 P31:Q32" name="Rango1_9_1"/>
    <protectedRange sqref="T36:T38" name="Rango2_5_1"/>
    <protectedRange sqref="P36:Q38" name="Rango1_5_1"/>
    <protectedRange sqref="T45:T47" name="Rango2_6_1"/>
    <protectedRange sqref="P45:Q47" name="Rango1_6_1"/>
    <protectedRange sqref="Q56 P57:Q58" name="Rango1_13_1_1"/>
    <protectedRange sqref="P56" name="Rango1_14_1"/>
    <protectedRange sqref="T56:T58" name="Rango2_14_1_1"/>
    <protectedRange sqref="T33:T35" name="Rango2_8_1"/>
    <protectedRange sqref="P33:Q35" name="Rango1_8"/>
    <protectedRange sqref="T48:T50" name="Rango2_10_2"/>
    <protectedRange sqref="P48:Q50" name="Rango1_10"/>
    <protectedRange sqref="T20" name="Rango2_4_5"/>
    <protectedRange sqref="P20:Q20" name="Rango1_4_1_1_2"/>
    <protectedRange sqref="Q17" name="Rango1_4_2_1_2"/>
    <protectedRange sqref="T17" name="Rango2_4_3_2"/>
    <protectedRange sqref="P17" name="Rango1_4_2_2"/>
    <protectedRange sqref="P23:Q23" name="Rango1_16_1"/>
    <protectedRange sqref="P24:Q24" name="Rango1_17_1"/>
    <protectedRange sqref="U19" name="Rango2_4_1"/>
    <protectedRange sqref="T19" name="Rango2_4_3_2_1"/>
    <protectedRange sqref="P19:Q19" name="Rango1_4_3_2_1"/>
    <protectedRange sqref="U18" name="Rango2_4_2"/>
    <protectedRange sqref="Q18" name="Rango1_4_4_1"/>
    <protectedRange sqref="T18" name="Rango2_4_3_2_2"/>
    <protectedRange sqref="P18" name="Rango1_4_1_3_1"/>
    <protectedRange sqref="V18:W18" name="Rango2_4_3"/>
    <protectedRange sqref="V19" name="Rango2_4_4"/>
    <protectedRange sqref="V20" name="Rango2_4_6"/>
    <protectedRange sqref="V36" name="Rango2_5_2"/>
    <protectedRange sqref="V38" name="Rango2_5_3"/>
    <protectedRange sqref="V37" name="Rango2_5_4"/>
    <protectedRange sqref="W37" name="Rango2_5_5"/>
    <protectedRange sqref="V39" name="Rango2_20_1"/>
    <protectedRange sqref="V41" name="Rango2_20_2"/>
    <protectedRange sqref="V40" name="Rango2_20_3"/>
    <protectedRange sqref="V42" name="Rango2_20_4"/>
    <protectedRange sqref="V44" name="Rango2_2_1"/>
    <protectedRange sqref="V45" name="Rango2_6_2"/>
    <protectedRange sqref="V46" name="Rango2_6_3"/>
    <protectedRange sqref="V55" name="Rango2_12_2_2"/>
    <protectedRange sqref="V56" name="Rango2_14_1_2"/>
    <protectedRange sqref="V57" name="Rango2_13_1_1_1_1"/>
    <protectedRange sqref="V58" name="Rango2_13_1_1_2_1"/>
  </protectedRanges>
  <autoFilter ref="A6:Z94"/>
  <mergeCells count="6">
    <mergeCell ref="V3:Z5"/>
    <mergeCell ref="A2:F4"/>
    <mergeCell ref="G2:S4"/>
    <mergeCell ref="T2:U2"/>
    <mergeCell ref="T4:U4"/>
    <mergeCell ref="A5:U5"/>
  </mergeCells>
  <conditionalFormatting sqref="Z21 Z7:Z13 Z17 Z23:Z58">
    <cfRule type="cellIs" dxfId="100" priority="69" operator="equal">
      <formula>#REF!</formula>
    </cfRule>
  </conditionalFormatting>
  <conditionalFormatting sqref="Z21 Z7:Z13 Z17 Z23:Z58">
    <cfRule type="cellIs" dxfId="99" priority="70" operator="equal">
      <formula>#REF!</formula>
    </cfRule>
    <cfRule type="cellIs" dxfId="98" priority="71" operator="equal">
      <formula>#REF!</formula>
    </cfRule>
  </conditionalFormatting>
  <conditionalFormatting sqref="Z22">
    <cfRule type="cellIs" dxfId="97" priority="25" operator="equal">
      <formula>#REF!</formula>
    </cfRule>
  </conditionalFormatting>
  <conditionalFormatting sqref="Z22">
    <cfRule type="cellIs" dxfId="96" priority="26" operator="equal">
      <formula>#REF!</formula>
    </cfRule>
    <cfRule type="cellIs" dxfId="95" priority="27" operator="equal">
      <formula>#REF!</formula>
    </cfRule>
  </conditionalFormatting>
  <conditionalFormatting sqref="Z14">
    <cfRule type="cellIs" dxfId="94" priority="21" operator="equal">
      <formula>#REF!</formula>
    </cfRule>
  </conditionalFormatting>
  <conditionalFormatting sqref="Z14">
    <cfRule type="cellIs" dxfId="93" priority="22" operator="equal">
      <formula>#REF!</formula>
    </cfRule>
    <cfRule type="cellIs" dxfId="92" priority="23" operator="equal">
      <formula>#REF!</formula>
    </cfRule>
  </conditionalFormatting>
  <conditionalFormatting sqref="Z15">
    <cfRule type="cellIs" dxfId="91" priority="17" operator="equal">
      <formula>#REF!</formula>
    </cfRule>
  </conditionalFormatting>
  <conditionalFormatting sqref="Z15">
    <cfRule type="cellIs" dxfId="90" priority="18" operator="equal">
      <formula>#REF!</formula>
    </cfRule>
    <cfRule type="cellIs" dxfId="89" priority="19" operator="equal">
      <formula>#REF!</formula>
    </cfRule>
  </conditionalFormatting>
  <conditionalFormatting sqref="Z16">
    <cfRule type="cellIs" dxfId="88" priority="13" operator="equal">
      <formula>#REF!</formula>
    </cfRule>
  </conditionalFormatting>
  <conditionalFormatting sqref="Z16">
    <cfRule type="cellIs" dxfId="87" priority="14" operator="equal">
      <formula>#REF!</formula>
    </cfRule>
    <cfRule type="cellIs" dxfId="86" priority="15" operator="equal">
      <formula>#REF!</formula>
    </cfRule>
  </conditionalFormatting>
  <conditionalFormatting sqref="Z18">
    <cfRule type="cellIs" dxfId="85" priority="9" operator="equal">
      <formula>#REF!</formula>
    </cfRule>
  </conditionalFormatting>
  <conditionalFormatting sqref="Z18">
    <cfRule type="cellIs" dxfId="84" priority="10" operator="equal">
      <formula>#REF!</formula>
    </cfRule>
    <cfRule type="cellIs" dxfId="83" priority="11" operator="equal">
      <formula>#REF!</formula>
    </cfRule>
  </conditionalFormatting>
  <conditionalFormatting sqref="Z19">
    <cfRule type="cellIs" dxfId="82" priority="5" operator="equal">
      <formula>#REF!</formula>
    </cfRule>
  </conditionalFormatting>
  <conditionalFormatting sqref="Z19">
    <cfRule type="cellIs" dxfId="81" priority="6" operator="equal">
      <formula>#REF!</formula>
    </cfRule>
    <cfRule type="cellIs" dxfId="80" priority="7" operator="equal">
      <formula>#REF!</formula>
    </cfRule>
  </conditionalFormatting>
  <conditionalFormatting sqref="Z20">
    <cfRule type="cellIs" dxfId="79" priority="1" operator="equal">
      <formula>#REF!</formula>
    </cfRule>
  </conditionalFormatting>
  <conditionalFormatting sqref="Z20">
    <cfRule type="cellIs" dxfId="78" priority="2" operator="equal">
      <formula>#REF!</formula>
    </cfRule>
    <cfRule type="cellIs" dxfId="77" priority="3" operator="equal">
      <formula>#REF!</formula>
    </cfRule>
  </conditionalFormatting>
  <hyperlinks>
    <hyperlink ref="W9" r:id="rId1" display="\\10.216.160.201\calidad\30. PRESENTACIONES E INFORMES\SISTEMA INTEGRADO DE GESTIÓN\2019\HERRAMIENTAS DE GESTIÓN OAP"/>
    <hyperlink ref="W12" r:id="rId2"/>
    <hyperlink ref="W48" r:id="rId3" display="\\10.216.160.201\calidad\13. PROCESO ADQUISICIÓN DE BIENES Y SERVICIOS\FORMATOS CONTRATOS"/>
  </hyperlinks>
  <pageMargins left="0.7" right="0.7" top="0.75" bottom="0.75" header="0.3" footer="0.3"/>
  <pageSetup scale="16" orientation="portrait" horizontalDpi="4294967294" verticalDpi="4294967295" r:id="rId4"/>
  <drawing r:id="rId5"/>
  <extLst>
    <ext xmlns:x14="http://schemas.microsoft.com/office/spreadsheetml/2009/9/main" uri="{78C0D931-6437-407d-A8EE-F0AAD7539E65}">
      <x14:conditionalFormattings>
        <x14:conditionalFormatting xmlns:xm="http://schemas.microsoft.com/office/excel/2006/main">
          <x14:cfRule type="containsText" priority="72" operator="containsText" id="{89E44854-AAD5-49C2-ACE6-C20959C9CA6C}">
            <xm:f>NOT(ISERROR(SEARCH(#REF!,Z7)))</xm:f>
            <xm:f>#REF!</xm:f>
            <x14:dxf>
              <fill>
                <patternFill>
                  <bgColor rgb="FFFF0000"/>
                </patternFill>
              </fill>
            </x14:dxf>
          </x14:cfRule>
          <xm:sqref>Z21 Z7:Z13 Z17 Z23:Z58</xm:sqref>
        </x14:conditionalFormatting>
        <x14:conditionalFormatting xmlns:xm="http://schemas.microsoft.com/office/excel/2006/main">
          <x14:cfRule type="containsText" priority="28" operator="containsText" id="{036FE86F-6AB8-4444-92B2-B557A7E61BDD}">
            <xm:f>NOT(ISERROR(SEARCH(#REF!,Z22)))</xm:f>
            <xm:f>#REF!</xm:f>
            <x14:dxf>
              <fill>
                <patternFill>
                  <bgColor rgb="FFFF0000"/>
                </patternFill>
              </fill>
            </x14:dxf>
          </x14:cfRule>
          <xm:sqref>Z22</xm:sqref>
        </x14:conditionalFormatting>
        <x14:conditionalFormatting xmlns:xm="http://schemas.microsoft.com/office/excel/2006/main">
          <x14:cfRule type="containsText" priority="24" operator="containsText" id="{C5AEE208-41D1-4F6B-8D63-5031394D50B2}">
            <xm:f>NOT(ISERROR(SEARCH(#REF!,Z14)))</xm:f>
            <xm:f>#REF!</xm:f>
            <x14:dxf>
              <fill>
                <patternFill>
                  <bgColor rgb="FFFF0000"/>
                </patternFill>
              </fill>
            </x14:dxf>
          </x14:cfRule>
          <xm:sqref>Z14</xm:sqref>
        </x14:conditionalFormatting>
        <x14:conditionalFormatting xmlns:xm="http://schemas.microsoft.com/office/excel/2006/main">
          <x14:cfRule type="containsText" priority="20" operator="containsText" id="{B5117497-2B24-4098-98B6-72B95E2166DA}">
            <xm:f>NOT(ISERROR(SEARCH(#REF!,Z15)))</xm:f>
            <xm:f>#REF!</xm:f>
            <x14:dxf>
              <fill>
                <patternFill>
                  <bgColor rgb="FFFF0000"/>
                </patternFill>
              </fill>
            </x14:dxf>
          </x14:cfRule>
          <xm:sqref>Z15</xm:sqref>
        </x14:conditionalFormatting>
        <x14:conditionalFormatting xmlns:xm="http://schemas.microsoft.com/office/excel/2006/main">
          <x14:cfRule type="containsText" priority="16" operator="containsText" id="{8EA4814F-787C-447C-AB97-4D5E8BDBA162}">
            <xm:f>NOT(ISERROR(SEARCH(#REF!,Z16)))</xm:f>
            <xm:f>#REF!</xm:f>
            <x14:dxf>
              <fill>
                <patternFill>
                  <bgColor rgb="FFFF0000"/>
                </patternFill>
              </fill>
            </x14:dxf>
          </x14:cfRule>
          <xm:sqref>Z16</xm:sqref>
        </x14:conditionalFormatting>
        <x14:conditionalFormatting xmlns:xm="http://schemas.microsoft.com/office/excel/2006/main">
          <x14:cfRule type="containsText" priority="12" operator="containsText" id="{432F80E5-F410-406B-AE86-58C7F253422D}">
            <xm:f>NOT(ISERROR(SEARCH(#REF!,Z18)))</xm:f>
            <xm:f>#REF!</xm:f>
            <x14:dxf>
              <fill>
                <patternFill>
                  <bgColor rgb="FFFF0000"/>
                </patternFill>
              </fill>
            </x14:dxf>
          </x14:cfRule>
          <xm:sqref>Z18</xm:sqref>
        </x14:conditionalFormatting>
        <x14:conditionalFormatting xmlns:xm="http://schemas.microsoft.com/office/excel/2006/main">
          <x14:cfRule type="containsText" priority="8" operator="containsText" id="{9249FFE0-2D0A-4AEC-B868-AD33B7197FE3}">
            <xm:f>NOT(ISERROR(SEARCH(#REF!,Z19)))</xm:f>
            <xm:f>#REF!</xm:f>
            <x14:dxf>
              <fill>
                <patternFill>
                  <bgColor rgb="FFFF0000"/>
                </patternFill>
              </fill>
            </x14:dxf>
          </x14:cfRule>
          <xm:sqref>Z19</xm:sqref>
        </x14:conditionalFormatting>
        <x14:conditionalFormatting xmlns:xm="http://schemas.microsoft.com/office/excel/2006/main">
          <x14:cfRule type="containsText" priority="4" operator="containsText" id="{DAB7AD03-81D8-4064-8CEF-6A3C1154C7A2}">
            <xm:f>NOT(ISERROR(SEARCH(#REF!,Z20)))</xm:f>
            <xm:f>#REF!</xm:f>
            <x14:dxf>
              <fill>
                <patternFill>
                  <bgColor rgb="FFFF0000"/>
                </patternFill>
              </fill>
            </x14:dxf>
          </x14:cfRule>
          <xm:sqref>Z20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opLeftCell="L1" zoomScale="40" zoomScaleNormal="40" zoomScaleSheetLayoutView="70" workbookViewId="0">
      <pane ySplit="5" topLeftCell="A6" activePane="bottomLeft" state="frozen"/>
      <selection activeCell="L1" sqref="L1"/>
      <selection pane="bottomLeft" activeCell="AE16" sqref="AE16"/>
    </sheetView>
  </sheetViews>
  <sheetFormatPr baseColWidth="10" defaultRowHeight="15"/>
  <cols>
    <col min="2" max="2" width="30" customWidth="1"/>
    <col min="3" max="3" width="19.42578125" customWidth="1"/>
    <col min="4" max="4" width="22.140625" customWidth="1"/>
    <col min="5" max="5" width="18.42578125" customWidth="1"/>
    <col min="6" max="6" width="13" customWidth="1"/>
    <col min="7" max="7" width="21.28515625" customWidth="1"/>
    <col min="8" max="8" width="23.42578125" customWidth="1"/>
    <col min="9" max="9" width="21.42578125" customWidth="1"/>
    <col min="10" max="10" width="16.140625" customWidth="1"/>
    <col min="11" max="11" width="25.7109375" customWidth="1"/>
    <col min="12" max="12" width="25.85546875" customWidth="1"/>
    <col min="13" max="13" width="25.28515625" customWidth="1"/>
    <col min="14" max="14" width="23.28515625" customWidth="1"/>
    <col min="15" max="15" width="18.42578125" customWidth="1"/>
    <col min="24" max="24" width="17.140625" customWidth="1"/>
    <col min="25" max="25" width="17.7109375" customWidth="1"/>
    <col min="28" max="28" width="13.42578125" customWidth="1"/>
    <col min="29" max="29" width="15.140625" customWidth="1"/>
    <col min="30" max="30" width="31.28515625" customWidth="1"/>
    <col min="32" max="32" width="24.140625" customWidth="1"/>
    <col min="33" max="33" width="20" customWidth="1"/>
    <col min="34" max="34" width="73.85546875" customWidth="1"/>
    <col min="35" max="35" width="41.140625" customWidth="1"/>
    <col min="36" max="36" width="29" customWidth="1"/>
    <col min="37" max="37" width="15.7109375" bestFit="1" customWidth="1"/>
    <col min="38" max="38" width="15.5703125" customWidth="1"/>
  </cols>
  <sheetData>
    <row r="1" spans="1:38" ht="18.75" thickBot="1">
      <c r="A1" s="605" t="s">
        <v>49</v>
      </c>
      <c r="B1" s="606"/>
      <c r="C1" s="606"/>
      <c r="D1" s="606"/>
      <c r="E1" s="606"/>
      <c r="F1" s="606"/>
      <c r="G1" s="606"/>
      <c r="H1" s="606"/>
      <c r="I1" s="606"/>
      <c r="J1" s="606"/>
      <c r="K1" s="606"/>
      <c r="L1" s="606"/>
      <c r="M1" s="606"/>
      <c r="N1" s="606"/>
      <c r="O1" s="606"/>
      <c r="P1" s="606"/>
      <c r="Q1" s="606"/>
      <c r="R1" s="606"/>
      <c r="S1" s="606"/>
      <c r="T1" s="606"/>
      <c r="U1" s="606"/>
      <c r="V1" s="606"/>
      <c r="W1" s="606"/>
      <c r="X1" s="606"/>
      <c r="Y1" s="607"/>
      <c r="Z1" s="608" t="s">
        <v>514</v>
      </c>
      <c r="AA1" s="609"/>
      <c r="AB1" s="609"/>
      <c r="AC1" s="609"/>
      <c r="AD1" s="609"/>
      <c r="AE1" s="609"/>
      <c r="AF1" s="609"/>
      <c r="AG1" s="610"/>
    </row>
    <row r="2" spans="1:38" ht="16.5">
      <c r="A2" s="611" t="s">
        <v>50</v>
      </c>
      <c r="B2" s="614" t="s">
        <v>51</v>
      </c>
      <c r="C2" s="617" t="s">
        <v>52</v>
      </c>
      <c r="D2" s="618"/>
      <c r="E2" s="618"/>
      <c r="F2" s="618"/>
      <c r="G2" s="618"/>
      <c r="H2" s="618"/>
      <c r="I2" s="618"/>
      <c r="J2" s="618"/>
      <c r="K2" s="618"/>
      <c r="L2" s="618"/>
      <c r="M2" s="618"/>
      <c r="N2" s="618"/>
      <c r="O2" s="618"/>
      <c r="P2" s="618"/>
      <c r="Q2" s="618"/>
      <c r="R2" s="618"/>
      <c r="S2" s="618"/>
      <c r="T2" s="618"/>
      <c r="U2" s="618"/>
      <c r="V2" s="618"/>
      <c r="W2" s="618"/>
      <c r="X2" s="619" t="s">
        <v>53</v>
      </c>
      <c r="Y2" s="619" t="s">
        <v>54</v>
      </c>
      <c r="Z2" s="619" t="s">
        <v>55</v>
      </c>
      <c r="AA2" s="619" t="s">
        <v>56</v>
      </c>
      <c r="AB2" s="619" t="s">
        <v>57</v>
      </c>
      <c r="AC2" s="619" t="s">
        <v>58</v>
      </c>
      <c r="AD2" s="619" t="s">
        <v>59</v>
      </c>
      <c r="AE2" s="643" t="s">
        <v>60</v>
      </c>
      <c r="AF2" s="619" t="s">
        <v>61</v>
      </c>
      <c r="AG2" s="622" t="s">
        <v>62</v>
      </c>
      <c r="AH2" s="586" t="s">
        <v>1127</v>
      </c>
      <c r="AI2" s="587"/>
      <c r="AJ2" s="587"/>
      <c r="AK2" s="587"/>
      <c r="AL2" s="588"/>
    </row>
    <row r="3" spans="1:38" ht="16.5">
      <c r="A3" s="612"/>
      <c r="B3" s="615"/>
      <c r="C3" s="625" t="s">
        <v>63</v>
      </c>
      <c r="D3" s="626"/>
      <c r="E3" s="626"/>
      <c r="F3" s="626"/>
      <c r="G3" s="626"/>
      <c r="H3" s="627"/>
      <c r="I3" s="628" t="s">
        <v>64</v>
      </c>
      <c r="J3" s="629"/>
      <c r="K3" s="629"/>
      <c r="L3" s="629"/>
      <c r="M3" s="629"/>
      <c r="N3" s="629"/>
      <c r="O3" s="630"/>
      <c r="P3" s="631" t="s">
        <v>65</v>
      </c>
      <c r="Q3" s="631"/>
      <c r="R3" s="631"/>
      <c r="S3" s="631"/>
      <c r="T3" s="631"/>
      <c r="U3" s="631"/>
      <c r="V3" s="642" t="s">
        <v>66</v>
      </c>
      <c r="W3" s="642"/>
      <c r="X3" s="620"/>
      <c r="Y3" s="620"/>
      <c r="Z3" s="620"/>
      <c r="AA3" s="620"/>
      <c r="AB3" s="620"/>
      <c r="AC3" s="620"/>
      <c r="AD3" s="620"/>
      <c r="AE3" s="644"/>
      <c r="AF3" s="620"/>
      <c r="AG3" s="623"/>
      <c r="AH3" s="589"/>
      <c r="AI3" s="590"/>
      <c r="AJ3" s="590"/>
      <c r="AK3" s="590"/>
      <c r="AL3" s="591"/>
    </row>
    <row r="4" spans="1:38" ht="15.75" thickBot="1">
      <c r="A4" s="612"/>
      <c r="B4" s="615"/>
      <c r="C4" s="632" t="s">
        <v>67</v>
      </c>
      <c r="D4" s="632" t="s">
        <v>68</v>
      </c>
      <c r="E4" s="632" t="s">
        <v>69</v>
      </c>
      <c r="F4" s="632" t="s">
        <v>70</v>
      </c>
      <c r="G4" s="632" t="s">
        <v>71</v>
      </c>
      <c r="H4" s="632" t="s">
        <v>72</v>
      </c>
      <c r="I4" s="636" t="s">
        <v>73</v>
      </c>
      <c r="J4" s="636" t="s">
        <v>74</v>
      </c>
      <c r="K4" s="636" t="s">
        <v>75</v>
      </c>
      <c r="L4" s="636" t="s">
        <v>76</v>
      </c>
      <c r="M4" s="636" t="s">
        <v>77</v>
      </c>
      <c r="N4" s="636" t="s">
        <v>78</v>
      </c>
      <c r="O4" s="636" t="s">
        <v>79</v>
      </c>
      <c r="P4" s="634" t="s">
        <v>80</v>
      </c>
      <c r="Q4" s="634" t="s">
        <v>81</v>
      </c>
      <c r="R4" s="634" t="s">
        <v>82</v>
      </c>
      <c r="S4" s="634" t="s">
        <v>83</v>
      </c>
      <c r="T4" s="634" t="s">
        <v>84</v>
      </c>
      <c r="U4" s="634" t="s">
        <v>85</v>
      </c>
      <c r="V4" s="638" t="s">
        <v>86</v>
      </c>
      <c r="W4" s="640" t="s">
        <v>87</v>
      </c>
      <c r="X4" s="620"/>
      <c r="Y4" s="620"/>
      <c r="Z4" s="620"/>
      <c r="AA4" s="620"/>
      <c r="AB4" s="620"/>
      <c r="AC4" s="620"/>
      <c r="AD4" s="620"/>
      <c r="AE4" s="644"/>
      <c r="AF4" s="620"/>
      <c r="AG4" s="623"/>
      <c r="AH4" s="592"/>
      <c r="AI4" s="593"/>
      <c r="AJ4" s="593"/>
      <c r="AK4" s="593"/>
      <c r="AL4" s="594"/>
    </row>
    <row r="5" spans="1:38" ht="75" customHeight="1" thickBot="1">
      <c r="A5" s="613"/>
      <c r="B5" s="616"/>
      <c r="C5" s="633"/>
      <c r="D5" s="633"/>
      <c r="E5" s="633"/>
      <c r="F5" s="633"/>
      <c r="G5" s="633"/>
      <c r="H5" s="633"/>
      <c r="I5" s="637"/>
      <c r="J5" s="637"/>
      <c r="K5" s="637"/>
      <c r="L5" s="637"/>
      <c r="M5" s="637"/>
      <c r="N5" s="637"/>
      <c r="O5" s="637"/>
      <c r="P5" s="635"/>
      <c r="Q5" s="635"/>
      <c r="R5" s="635"/>
      <c r="S5" s="635"/>
      <c r="T5" s="635"/>
      <c r="U5" s="635"/>
      <c r="V5" s="639"/>
      <c r="W5" s="641"/>
      <c r="X5" s="621"/>
      <c r="Y5" s="621"/>
      <c r="Z5" s="621"/>
      <c r="AA5" s="621"/>
      <c r="AB5" s="621"/>
      <c r="AC5" s="621"/>
      <c r="AD5" s="621"/>
      <c r="AE5" s="645"/>
      <c r="AF5" s="646"/>
      <c r="AG5" s="624"/>
      <c r="AH5" s="454" t="s">
        <v>854</v>
      </c>
      <c r="AI5" s="455" t="s">
        <v>96</v>
      </c>
      <c r="AJ5" s="455" t="s">
        <v>855</v>
      </c>
      <c r="AK5" s="455" t="s">
        <v>856</v>
      </c>
      <c r="AL5" s="456" t="s">
        <v>857</v>
      </c>
    </row>
    <row r="6" spans="1:38" ht="22.5" customHeight="1" thickTop="1">
      <c r="A6" s="481"/>
      <c r="B6" s="440"/>
      <c r="C6" s="482"/>
      <c r="D6" s="482"/>
      <c r="E6" s="482"/>
      <c r="F6" s="482"/>
      <c r="G6" s="482"/>
      <c r="H6" s="482"/>
      <c r="I6" s="483"/>
      <c r="J6" s="483"/>
      <c r="K6" s="483"/>
      <c r="L6" s="483"/>
      <c r="M6" s="483"/>
      <c r="N6" s="483"/>
      <c r="O6" s="483"/>
      <c r="P6" s="484"/>
      <c r="Q6" s="484"/>
      <c r="R6" s="484"/>
      <c r="S6" s="484"/>
      <c r="T6" s="484"/>
      <c r="U6" s="484"/>
      <c r="V6" s="485"/>
      <c r="W6" s="486"/>
      <c r="X6" s="487"/>
      <c r="Y6" s="487"/>
      <c r="Z6" s="487"/>
      <c r="AA6" s="487"/>
      <c r="AB6" s="487"/>
      <c r="AC6" s="487"/>
      <c r="AD6" s="487"/>
      <c r="AE6" s="488"/>
      <c r="AF6" s="487"/>
      <c r="AG6" s="489"/>
      <c r="AH6" s="490"/>
      <c r="AI6" s="491"/>
      <c r="AJ6" s="491"/>
      <c r="AK6" s="491"/>
      <c r="AL6" s="492"/>
    </row>
    <row r="7" spans="1:38" ht="409.5" customHeight="1">
      <c r="A7" s="1">
        <v>1</v>
      </c>
      <c r="B7" s="2" t="s">
        <v>88</v>
      </c>
      <c r="C7" s="3"/>
      <c r="D7" s="3"/>
      <c r="E7" s="3"/>
      <c r="F7" s="3"/>
      <c r="G7" s="3"/>
      <c r="H7" s="3"/>
      <c r="I7" s="4"/>
      <c r="J7" s="4"/>
      <c r="K7" s="4"/>
      <c r="L7" s="4"/>
      <c r="M7" s="4"/>
      <c r="N7" s="4"/>
      <c r="O7" s="4"/>
      <c r="P7" s="5"/>
      <c r="Q7" s="5"/>
      <c r="R7" s="5" t="s">
        <v>36</v>
      </c>
      <c r="S7" s="5"/>
      <c r="T7" s="5"/>
      <c r="U7" s="5"/>
      <c r="V7" s="6"/>
      <c r="W7" s="6"/>
      <c r="X7" s="7" t="s">
        <v>824</v>
      </c>
      <c r="Y7" s="7" t="s">
        <v>825</v>
      </c>
      <c r="Z7" s="8" t="s">
        <v>826</v>
      </c>
      <c r="AA7" s="8" t="s">
        <v>827</v>
      </c>
      <c r="AB7" s="7" t="s">
        <v>830</v>
      </c>
      <c r="AC7" s="7" t="s">
        <v>828</v>
      </c>
      <c r="AD7" s="213" t="s">
        <v>829</v>
      </c>
      <c r="AE7" s="214">
        <v>0.6</v>
      </c>
      <c r="AF7" s="396"/>
      <c r="AG7" s="9"/>
      <c r="AH7" s="453" t="s">
        <v>1023</v>
      </c>
      <c r="AI7" s="457" t="s">
        <v>1024</v>
      </c>
      <c r="AJ7" s="448">
        <v>0.59</v>
      </c>
      <c r="AK7" s="447"/>
      <c r="AL7" s="509" t="s">
        <v>1114</v>
      </c>
    </row>
    <row r="8" spans="1:38" ht="372" customHeight="1">
      <c r="A8" s="1">
        <v>2</v>
      </c>
      <c r="B8" s="2" t="s">
        <v>89</v>
      </c>
      <c r="C8" s="3"/>
      <c r="D8" s="3"/>
      <c r="E8" s="3"/>
      <c r="F8" s="3"/>
      <c r="G8" s="3"/>
      <c r="H8" s="3"/>
      <c r="I8" s="4"/>
      <c r="J8" s="4"/>
      <c r="K8" s="4"/>
      <c r="L8" s="4"/>
      <c r="M8" s="4"/>
      <c r="N8" s="4"/>
      <c r="O8" s="4"/>
      <c r="P8" s="5"/>
      <c r="Q8" s="5"/>
      <c r="R8" s="5" t="s">
        <v>36</v>
      </c>
      <c r="S8" s="5"/>
      <c r="T8" s="5"/>
      <c r="U8" s="5"/>
      <c r="V8" s="6"/>
      <c r="W8" s="6"/>
      <c r="X8" s="7" t="s">
        <v>831</v>
      </c>
      <c r="Y8" s="7" t="s">
        <v>825</v>
      </c>
      <c r="Z8" s="8" t="s">
        <v>826</v>
      </c>
      <c r="AA8" s="8" t="s">
        <v>827</v>
      </c>
      <c r="AB8" s="7" t="s">
        <v>830</v>
      </c>
      <c r="AC8" s="7" t="s">
        <v>828</v>
      </c>
      <c r="AD8" s="213" t="s">
        <v>829</v>
      </c>
      <c r="AE8" s="214">
        <v>0.6</v>
      </c>
      <c r="AF8" s="396"/>
      <c r="AG8" s="9"/>
      <c r="AH8" s="453" t="s">
        <v>1025</v>
      </c>
      <c r="AI8" s="457" t="s">
        <v>1024</v>
      </c>
      <c r="AJ8" s="448">
        <v>0.59</v>
      </c>
      <c r="AK8" s="447"/>
      <c r="AL8" s="509" t="s">
        <v>1114</v>
      </c>
    </row>
  </sheetData>
  <autoFilter ref="A6:AL8"/>
  <mergeCells count="41">
    <mergeCell ref="AH2:AL4"/>
    <mergeCell ref="I4:I5"/>
    <mergeCell ref="J4:J5"/>
    <mergeCell ref="K4:K5"/>
    <mergeCell ref="L4:L5"/>
    <mergeCell ref="M4:M5"/>
    <mergeCell ref="U4:U5"/>
    <mergeCell ref="V4:V5"/>
    <mergeCell ref="W4:W5"/>
    <mergeCell ref="R4:R5"/>
    <mergeCell ref="S4:S5"/>
    <mergeCell ref="T4:T5"/>
    <mergeCell ref="V3:W3"/>
    <mergeCell ref="AE2:AE5"/>
    <mergeCell ref="AF2:AF5"/>
    <mergeCell ref="C4:C5"/>
    <mergeCell ref="Q4:Q5"/>
    <mergeCell ref="D4:D5"/>
    <mergeCell ref="E4:E5"/>
    <mergeCell ref="F4:F5"/>
    <mergeCell ref="G4:G5"/>
    <mergeCell ref="H4:H5"/>
    <mergeCell ref="N4:N5"/>
    <mergeCell ref="O4:O5"/>
    <mergeCell ref="P4:P5"/>
    <mergeCell ref="A1:Y1"/>
    <mergeCell ref="Z1:AG1"/>
    <mergeCell ref="A2:A5"/>
    <mergeCell ref="B2:B5"/>
    <mergeCell ref="C2:W2"/>
    <mergeCell ref="X2:X5"/>
    <mergeCell ref="Y2:Y5"/>
    <mergeCell ref="Z2:Z5"/>
    <mergeCell ref="AA2:AA5"/>
    <mergeCell ref="AB2:AB5"/>
    <mergeCell ref="AG2:AG5"/>
    <mergeCell ref="C3:H3"/>
    <mergeCell ref="I3:O3"/>
    <mergeCell ref="P3:U3"/>
    <mergeCell ref="AC2:AC5"/>
    <mergeCell ref="AD2:AD5"/>
  </mergeCells>
  <conditionalFormatting sqref="AL7:AL8">
    <cfRule type="cellIs" dxfId="68" priority="1" operator="equal">
      <formula>#REF!</formula>
    </cfRule>
  </conditionalFormatting>
  <conditionalFormatting sqref="AL7:AL8">
    <cfRule type="cellIs" dxfId="67" priority="2" operator="equal">
      <formula>#REF!</formula>
    </cfRule>
    <cfRule type="cellIs" dxfId="66" priority="3" operator="equal">
      <formula>#REF!</formula>
    </cfRule>
  </conditionalFormatting>
  <hyperlinks>
    <hyperlink ref="AI7" r:id="rId1" location="overlay-context=tr%25C3%25A1mites-ante-la-caja-de-la-vivienda-popular%3Fq%3Dtr%25C3%25A1mites-ante-la-caja-de-la-vivienda-popular" display="overlay-context=tr%25C3%25A1mites-ante-la-caja-de-la-vivienda-popular%3Fq%3Dtr%25C3%25A1mites-ante-la-caja-de-la-vivienda-popular"/>
    <hyperlink ref="AI8" r:id="rId2" location="overlay-context=tr%25C3%25A1mites-ante-la-caja-de-la-vivienda-popular%3Fq%3Dtr%25C3%25A1mites-ante-la-caja-de-la-vivienda-popular" display="overlay-context=tr%25C3%25A1mites-ante-la-caja-de-la-vivienda-popular%3Fq%3Dtr%25C3%25A1mites-ante-la-caja-de-la-vivienda-popular"/>
  </hyperlinks>
  <pageMargins left="0.7" right="0.7" top="0.75" bottom="0.75" header="0.3" footer="0.3"/>
  <pageSetup scale="15" orientation="portrait" r:id="rId3"/>
  <extLst>
    <ext xmlns:x14="http://schemas.microsoft.com/office/spreadsheetml/2009/9/main" uri="{78C0D931-6437-407d-A8EE-F0AAD7539E65}">
      <x14:conditionalFormattings>
        <x14:conditionalFormatting xmlns:xm="http://schemas.microsoft.com/office/excel/2006/main">
          <x14:cfRule type="containsText" priority="4" operator="containsText" id="{4A3F2E0C-1AF6-48C4-9551-37B10D8D1091}">
            <xm:f>NOT(ISERROR(SEARCH(#REF!,AL7)))</xm:f>
            <xm:f>#REF!</xm:f>
            <x14:dxf>
              <fill>
                <patternFill>
                  <bgColor rgb="FFFF0000"/>
                </patternFill>
              </fill>
            </x14:dxf>
          </x14:cfRule>
          <xm:sqref>AL7:AL8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opLeftCell="B1" zoomScale="55" zoomScaleNormal="55" zoomScaleSheetLayoutView="70" zoomScalePageLayoutView="90" workbookViewId="0">
      <pane ySplit="5" topLeftCell="A6" activePane="bottomLeft" state="frozen"/>
      <selection pane="bottomLeft" activeCell="G4" sqref="G4"/>
    </sheetView>
  </sheetViews>
  <sheetFormatPr baseColWidth="10" defaultColWidth="10.85546875" defaultRowHeight="12.75"/>
  <cols>
    <col min="1" max="1" width="15.7109375" style="85" customWidth="1"/>
    <col min="2" max="2" width="34" style="85" customWidth="1"/>
    <col min="3" max="3" width="18.7109375" style="85" customWidth="1"/>
    <col min="4" max="4" width="17.7109375" style="85" customWidth="1"/>
    <col min="5" max="5" width="23" style="85" customWidth="1"/>
    <col min="6" max="6" width="24.42578125" style="85" customWidth="1"/>
    <col min="7" max="7" width="19.85546875" style="85" customWidth="1"/>
    <col min="8" max="8" width="40.140625" style="85" customWidth="1"/>
    <col min="9" max="9" width="10.85546875" style="85"/>
    <col min="10" max="10" width="24.28515625" style="85" customWidth="1"/>
    <col min="11" max="11" width="28.42578125" style="85" customWidth="1"/>
    <col min="12" max="12" width="48.42578125" style="84" customWidth="1"/>
    <col min="13" max="13" width="39.28515625" style="85" customWidth="1"/>
    <col min="14" max="15" width="13.5703125" style="85" bestFit="1" customWidth="1"/>
    <col min="16" max="16" width="20.28515625" style="85" customWidth="1"/>
    <col min="17" max="16384" width="10.85546875" style="85"/>
  </cols>
  <sheetData>
    <row r="1" spans="1:16">
      <c r="A1" s="649" t="s">
        <v>90</v>
      </c>
      <c r="B1" s="649"/>
      <c r="C1" s="649"/>
      <c r="D1" s="649"/>
      <c r="E1" s="649"/>
      <c r="F1" s="649"/>
      <c r="G1" s="649"/>
      <c r="H1" s="649"/>
      <c r="I1" s="649"/>
      <c r="J1" s="649"/>
      <c r="K1" s="649"/>
      <c r="L1" s="586" t="s">
        <v>1127</v>
      </c>
      <c r="M1" s="587"/>
      <c r="N1" s="587"/>
      <c r="O1" s="587"/>
      <c r="P1" s="588"/>
    </row>
    <row r="2" spans="1:16" ht="12.75" customHeight="1">
      <c r="A2" s="649"/>
      <c r="B2" s="649"/>
      <c r="C2" s="649"/>
      <c r="D2" s="649"/>
      <c r="E2" s="649"/>
      <c r="F2" s="649"/>
      <c r="G2" s="649"/>
      <c r="H2" s="649"/>
      <c r="I2" s="649"/>
      <c r="J2" s="649"/>
      <c r="K2" s="649"/>
      <c r="L2" s="589"/>
      <c r="M2" s="590"/>
      <c r="N2" s="590"/>
      <c r="O2" s="590"/>
      <c r="P2" s="591"/>
    </row>
    <row r="3" spans="1:16" ht="15.75" customHeight="1" thickBot="1">
      <c r="A3" s="650" t="s">
        <v>858</v>
      </c>
      <c r="B3" s="651"/>
      <c r="C3" s="651"/>
      <c r="D3" s="651"/>
      <c r="E3" s="651"/>
      <c r="F3" s="651"/>
      <c r="G3" s="651"/>
      <c r="H3" s="651"/>
      <c r="I3" s="651"/>
      <c r="J3" s="651"/>
      <c r="K3" s="652"/>
      <c r="L3" s="592"/>
      <c r="M3" s="593"/>
      <c r="N3" s="593"/>
      <c r="O3" s="593"/>
      <c r="P3" s="594"/>
    </row>
    <row r="4" spans="1:16" ht="63">
      <c r="A4" s="11" t="s">
        <v>50</v>
      </c>
      <c r="B4" s="11" t="s">
        <v>91</v>
      </c>
      <c r="C4" s="11" t="s">
        <v>92</v>
      </c>
      <c r="D4" s="11" t="s">
        <v>93</v>
      </c>
      <c r="E4" s="11" t="s">
        <v>94</v>
      </c>
      <c r="F4" s="11" t="s">
        <v>95</v>
      </c>
      <c r="G4" s="11" t="s">
        <v>96</v>
      </c>
      <c r="H4" s="11" t="s">
        <v>97</v>
      </c>
      <c r="I4" s="12" t="s">
        <v>60</v>
      </c>
      <c r="J4" s="11" t="s">
        <v>98</v>
      </c>
      <c r="K4" s="12" t="s">
        <v>99</v>
      </c>
      <c r="L4" s="398" t="s">
        <v>854</v>
      </c>
      <c r="M4" s="399" t="s">
        <v>96</v>
      </c>
      <c r="N4" s="399" t="s">
        <v>855</v>
      </c>
      <c r="O4" s="399" t="s">
        <v>856</v>
      </c>
      <c r="P4" s="400" t="s">
        <v>857</v>
      </c>
    </row>
    <row r="5" spans="1:16" ht="13.5" customHeight="1" thickBot="1">
      <c r="A5" s="653" t="s">
        <v>553</v>
      </c>
      <c r="B5" s="654"/>
      <c r="C5" s="654"/>
      <c r="D5" s="654"/>
      <c r="E5" s="654"/>
      <c r="F5" s="654"/>
      <c r="G5" s="654"/>
      <c r="H5" s="654"/>
      <c r="I5" s="654"/>
      <c r="J5" s="654"/>
      <c r="K5" s="655"/>
      <c r="L5" s="653"/>
      <c r="M5" s="654"/>
      <c r="N5" s="654"/>
      <c r="O5" s="654"/>
      <c r="P5" s="654"/>
    </row>
    <row r="6" spans="1:16" s="10" customFormat="1" ht="150" customHeight="1" thickBot="1">
      <c r="A6" s="99">
        <v>1</v>
      </c>
      <c r="B6" s="102" t="s">
        <v>544</v>
      </c>
      <c r="C6" s="99" t="s">
        <v>545</v>
      </c>
      <c r="D6" s="100">
        <v>43525</v>
      </c>
      <c r="E6" s="100">
        <v>43830</v>
      </c>
      <c r="F6" s="100" t="s">
        <v>286</v>
      </c>
      <c r="G6" s="99" t="s">
        <v>546</v>
      </c>
      <c r="H6" s="99"/>
      <c r="I6" s="103"/>
      <c r="J6" s="99"/>
      <c r="K6" s="104"/>
      <c r="L6" s="401" t="s">
        <v>906</v>
      </c>
      <c r="M6" s="401" t="s">
        <v>888</v>
      </c>
      <c r="N6" s="402">
        <v>0</v>
      </c>
      <c r="O6" s="401" t="s">
        <v>892</v>
      </c>
      <c r="P6" s="508" t="s">
        <v>1112</v>
      </c>
    </row>
    <row r="7" spans="1:16" s="10" customFormat="1" ht="308.25" customHeight="1" thickBot="1">
      <c r="A7" s="120">
        <v>2</v>
      </c>
      <c r="B7" s="121" t="s">
        <v>541</v>
      </c>
      <c r="C7" s="120" t="s">
        <v>817</v>
      </c>
      <c r="D7" s="122">
        <v>43586</v>
      </c>
      <c r="E7" s="122">
        <v>43829</v>
      </c>
      <c r="F7" s="122" t="s">
        <v>542</v>
      </c>
      <c r="G7" s="120" t="s">
        <v>543</v>
      </c>
      <c r="H7" s="123"/>
      <c r="I7" s="124"/>
      <c r="J7" s="120"/>
      <c r="K7" s="123"/>
      <c r="L7" s="510" t="s">
        <v>888</v>
      </c>
      <c r="M7" s="510" t="s">
        <v>888</v>
      </c>
      <c r="N7" s="511" t="s">
        <v>888</v>
      </c>
      <c r="O7" s="510" t="s">
        <v>888</v>
      </c>
      <c r="P7" s="427" t="str">
        <f t="shared" ref="P7:P25" si="0">+IF(N7="","",IF(N7&lt;=59%,"INCUMPLIMIENTO",IF(AND(N7&gt;59%,N7&lt;100%),"CUMPLIMIENTO PARCIAL",IF(N7=100%,"CUMPLIMIENTO",IF(N7="N/A","N/A","INFORMACIÓN MAL DILIGENCIADA")))))</f>
        <v>N/A</v>
      </c>
    </row>
    <row r="8" spans="1:16" s="10" customFormat="1" ht="246" customHeight="1">
      <c r="A8" s="99">
        <v>3</v>
      </c>
      <c r="B8" s="102" t="s">
        <v>547</v>
      </c>
      <c r="C8" s="99" t="s">
        <v>285</v>
      </c>
      <c r="D8" s="100">
        <v>43586</v>
      </c>
      <c r="E8" s="100">
        <v>43830</v>
      </c>
      <c r="F8" s="100" t="s">
        <v>548</v>
      </c>
      <c r="G8" s="99" t="s">
        <v>549</v>
      </c>
      <c r="H8" s="99"/>
      <c r="I8" s="103"/>
      <c r="J8" s="99"/>
      <c r="K8" s="104"/>
      <c r="L8" s="510" t="s">
        <v>888</v>
      </c>
      <c r="M8" s="510" t="s">
        <v>888</v>
      </c>
      <c r="N8" s="511" t="s">
        <v>888</v>
      </c>
      <c r="O8" s="510" t="s">
        <v>888</v>
      </c>
      <c r="P8" s="427" t="str">
        <f t="shared" ref="P8" si="1">+IF(N8="","",IF(N8&lt;=59%,"INCUMPLIMIENTO",IF(AND(N8&gt;59%,N8&lt;100%),"CUMPLIMIENTO PARCIAL",IF(N8=100%,"CUMPLIMIENTO",IF(N8="N/A","N/A","INFORMACIÓN MAL DILIGENCIADA")))))</f>
        <v>N/A</v>
      </c>
    </row>
    <row r="9" spans="1:16" ht="13.5" thickBot="1">
      <c r="A9" s="656" t="s">
        <v>550</v>
      </c>
      <c r="B9" s="656"/>
      <c r="C9" s="656"/>
      <c r="D9" s="656"/>
      <c r="E9" s="656"/>
      <c r="F9" s="656"/>
      <c r="G9" s="656"/>
      <c r="H9" s="656"/>
      <c r="I9" s="656"/>
      <c r="J9" s="656"/>
      <c r="K9" s="656"/>
      <c r="L9" s="656"/>
      <c r="M9" s="656"/>
      <c r="N9" s="656"/>
      <c r="O9" s="656"/>
      <c r="P9" s="656" t="str">
        <f t="shared" si="0"/>
        <v/>
      </c>
    </row>
    <row r="10" spans="1:16" s="56" customFormat="1" ht="350.25" customHeight="1" thickBot="1">
      <c r="A10" s="251">
        <v>1</v>
      </c>
      <c r="B10" s="276" t="s">
        <v>691</v>
      </c>
      <c r="C10" s="277" t="s">
        <v>100</v>
      </c>
      <c r="D10" s="253">
        <v>43466</v>
      </c>
      <c r="E10" s="253">
        <v>43829</v>
      </c>
      <c r="F10" s="277" t="s">
        <v>101</v>
      </c>
      <c r="G10" s="277" t="s">
        <v>102</v>
      </c>
      <c r="H10" s="185"/>
      <c r="I10" s="186"/>
      <c r="J10" s="210"/>
      <c r="K10" s="14"/>
      <c r="L10" s="401" t="s">
        <v>1084</v>
      </c>
      <c r="M10" s="401" t="s">
        <v>943</v>
      </c>
      <c r="N10" s="402">
        <v>0</v>
      </c>
      <c r="O10" s="401" t="s">
        <v>944</v>
      </c>
      <c r="P10" s="508" t="s">
        <v>1112</v>
      </c>
    </row>
    <row r="11" spans="1:16" s="56" customFormat="1" ht="372" customHeight="1" thickBot="1">
      <c r="A11" s="251">
        <v>2</v>
      </c>
      <c r="B11" s="278" t="s">
        <v>692</v>
      </c>
      <c r="C11" s="277" t="s">
        <v>103</v>
      </c>
      <c r="D11" s="253">
        <v>43497</v>
      </c>
      <c r="E11" s="253">
        <v>43830</v>
      </c>
      <c r="F11" s="277" t="s">
        <v>104</v>
      </c>
      <c r="G11" s="277" t="s">
        <v>105</v>
      </c>
      <c r="H11" s="195"/>
      <c r="I11" s="188"/>
      <c r="J11" s="210"/>
      <c r="K11" s="187"/>
      <c r="L11" s="401" t="s">
        <v>945</v>
      </c>
      <c r="M11" s="401" t="s">
        <v>945</v>
      </c>
      <c r="N11" s="402">
        <v>0</v>
      </c>
      <c r="O11" s="401" t="s">
        <v>946</v>
      </c>
      <c r="P11" s="508" t="s">
        <v>1112</v>
      </c>
    </row>
    <row r="12" spans="1:16" s="56" customFormat="1" ht="409.6" customHeight="1" thickBot="1">
      <c r="A12" s="251">
        <v>3</v>
      </c>
      <c r="B12" s="278" t="s">
        <v>692</v>
      </c>
      <c r="C12" s="277" t="s">
        <v>106</v>
      </c>
      <c r="D12" s="253">
        <v>43497</v>
      </c>
      <c r="E12" s="253">
        <v>43830</v>
      </c>
      <c r="F12" s="277" t="s">
        <v>104</v>
      </c>
      <c r="G12" s="277" t="s">
        <v>105</v>
      </c>
      <c r="H12" s="206"/>
      <c r="I12" s="189"/>
      <c r="J12" s="208"/>
      <c r="K12" s="14"/>
      <c r="L12" s="458" t="s">
        <v>1026</v>
      </c>
      <c r="M12" s="401" t="s">
        <v>1027</v>
      </c>
      <c r="N12" s="402">
        <v>0.5</v>
      </c>
      <c r="O12" s="401"/>
      <c r="P12" s="507" t="s">
        <v>1114</v>
      </c>
    </row>
    <row r="13" spans="1:16" s="10" customFormat="1" ht="405.75" customHeight="1" thickBot="1">
      <c r="A13" s="251">
        <v>4</v>
      </c>
      <c r="B13" s="254" t="s">
        <v>531</v>
      </c>
      <c r="C13" s="252" t="s">
        <v>532</v>
      </c>
      <c r="D13" s="253">
        <v>43466</v>
      </c>
      <c r="E13" s="253">
        <v>43830</v>
      </c>
      <c r="F13" s="252" t="s">
        <v>104</v>
      </c>
      <c r="G13" s="267" t="s">
        <v>533</v>
      </c>
      <c r="H13" s="196"/>
      <c r="I13" s="13"/>
      <c r="J13" s="14"/>
      <c r="K13" s="14"/>
      <c r="L13" s="401" t="s">
        <v>891</v>
      </c>
      <c r="M13" s="401" t="s">
        <v>888</v>
      </c>
      <c r="N13" s="402">
        <v>0</v>
      </c>
      <c r="O13" s="401" t="s">
        <v>892</v>
      </c>
      <c r="P13" s="508" t="s">
        <v>1112</v>
      </c>
    </row>
    <row r="14" spans="1:16" s="56" customFormat="1" ht="204" customHeight="1">
      <c r="A14" s="105">
        <v>5</v>
      </c>
      <c r="B14" s="110" t="s">
        <v>693</v>
      </c>
      <c r="C14" s="111" t="s">
        <v>107</v>
      </c>
      <c r="D14" s="107">
        <v>43586</v>
      </c>
      <c r="E14" s="107">
        <v>43829</v>
      </c>
      <c r="F14" s="111" t="s">
        <v>108</v>
      </c>
      <c r="G14" s="105" t="s">
        <v>109</v>
      </c>
      <c r="H14" s="111"/>
      <c r="I14" s="108"/>
      <c r="J14" s="112"/>
      <c r="K14" s="109"/>
      <c r="L14" s="510" t="s">
        <v>888</v>
      </c>
      <c r="M14" s="510" t="s">
        <v>888</v>
      </c>
      <c r="N14" s="511" t="s">
        <v>888</v>
      </c>
      <c r="O14" s="510" t="s">
        <v>888</v>
      </c>
      <c r="P14" s="427" t="str">
        <f t="shared" ref="P14" si="2">+IF(N14="","",IF(N14&lt;=59%,"INCUMPLIMIENTO",IF(AND(N14&gt;59%,N14&lt;100%),"CUMPLIMIENTO PARCIAL",IF(N14=100%,"CUMPLIMIENTO",IF(N14="N/A","N/A","INFORMACIÓN MAL DILIGENCIADA")))))</f>
        <v>N/A</v>
      </c>
    </row>
    <row r="15" spans="1:16" ht="13.5" thickBot="1">
      <c r="A15" s="647" t="s">
        <v>110</v>
      </c>
      <c r="B15" s="647"/>
      <c r="C15" s="647"/>
      <c r="D15" s="647"/>
      <c r="E15" s="647"/>
      <c r="F15" s="647"/>
      <c r="G15" s="647"/>
      <c r="H15" s="647"/>
      <c r="I15" s="647"/>
      <c r="J15" s="647"/>
      <c r="K15" s="647"/>
      <c r="L15" s="647"/>
      <c r="M15" s="647"/>
      <c r="N15" s="647"/>
      <c r="O15" s="647"/>
      <c r="P15" s="647" t="str">
        <f t="shared" si="0"/>
        <v/>
      </c>
    </row>
    <row r="16" spans="1:16" s="10" customFormat="1" ht="270.75" customHeight="1" thickBot="1">
      <c r="A16" s="15">
        <v>1</v>
      </c>
      <c r="B16" s="86" t="s">
        <v>287</v>
      </c>
      <c r="C16" s="87" t="s">
        <v>288</v>
      </c>
      <c r="D16" s="88">
        <v>43466</v>
      </c>
      <c r="E16" s="88">
        <v>43830</v>
      </c>
      <c r="F16" s="88" t="s">
        <v>551</v>
      </c>
      <c r="G16" s="88" t="s">
        <v>552</v>
      </c>
      <c r="H16" s="15"/>
      <c r="I16" s="16"/>
      <c r="J16" s="15"/>
      <c r="K16" s="15"/>
      <c r="L16" s="401" t="s">
        <v>907</v>
      </c>
      <c r="M16" s="426" t="s">
        <v>908</v>
      </c>
      <c r="N16" s="406">
        <v>0.25</v>
      </c>
      <c r="O16" s="401" t="s">
        <v>909</v>
      </c>
      <c r="P16" s="507" t="s">
        <v>1114</v>
      </c>
    </row>
    <row r="17" spans="1:16" s="56" customFormat="1" ht="324.75" customHeight="1" thickBot="1">
      <c r="A17" s="190">
        <v>2</v>
      </c>
      <c r="B17" s="231" t="s">
        <v>111</v>
      </c>
      <c r="C17" s="232" t="s">
        <v>112</v>
      </c>
      <c r="D17" s="233">
        <v>43496</v>
      </c>
      <c r="E17" s="233">
        <v>43830</v>
      </c>
      <c r="F17" s="232" t="s">
        <v>113</v>
      </c>
      <c r="G17" s="190" t="s">
        <v>114</v>
      </c>
      <c r="H17" s="15"/>
      <c r="I17" s="17"/>
      <c r="J17" s="15"/>
      <c r="K17" s="15"/>
      <c r="L17" s="401" t="s">
        <v>923</v>
      </c>
      <c r="M17" s="426" t="s">
        <v>911</v>
      </c>
      <c r="N17" s="402">
        <v>1</v>
      </c>
      <c r="O17" s="401" t="s">
        <v>924</v>
      </c>
      <c r="P17" s="506" t="s">
        <v>1115</v>
      </c>
    </row>
    <row r="18" spans="1:16" s="56" customFormat="1" ht="409.6" customHeight="1" thickBot="1">
      <c r="A18" s="15">
        <v>3</v>
      </c>
      <c r="B18" s="57" t="s">
        <v>115</v>
      </c>
      <c r="C18" s="58" t="s">
        <v>107</v>
      </c>
      <c r="D18" s="59">
        <v>43525</v>
      </c>
      <c r="E18" s="59">
        <v>43830</v>
      </c>
      <c r="F18" s="58" t="s">
        <v>116</v>
      </c>
      <c r="G18" s="15" t="s">
        <v>117</v>
      </c>
      <c r="H18" s="142"/>
      <c r="I18" s="16"/>
      <c r="J18" s="15"/>
      <c r="K18" s="15"/>
      <c r="L18" s="401" t="s">
        <v>910</v>
      </c>
      <c r="M18" s="426" t="s">
        <v>911</v>
      </c>
      <c r="N18" s="402">
        <v>0.33</v>
      </c>
      <c r="O18" s="401" t="s">
        <v>915</v>
      </c>
      <c r="P18" s="507" t="s">
        <v>1114</v>
      </c>
    </row>
    <row r="19" spans="1:16" s="10" customFormat="1" ht="175.5" customHeight="1" thickBot="1">
      <c r="A19" s="15">
        <v>4</v>
      </c>
      <c r="B19" s="86" t="s">
        <v>287</v>
      </c>
      <c r="C19" s="87" t="s">
        <v>289</v>
      </c>
      <c r="D19" s="88">
        <v>43497</v>
      </c>
      <c r="E19" s="88">
        <v>43829</v>
      </c>
      <c r="F19" s="87" t="s">
        <v>290</v>
      </c>
      <c r="G19" s="15" t="s">
        <v>291</v>
      </c>
      <c r="H19" s="215"/>
      <c r="I19" s="216"/>
      <c r="J19" s="215"/>
      <c r="K19" s="15"/>
      <c r="L19" s="459" t="s">
        <v>1028</v>
      </c>
      <c r="M19" s="401" t="s">
        <v>1029</v>
      </c>
      <c r="N19" s="402">
        <v>0.33</v>
      </c>
      <c r="O19" s="401"/>
      <c r="P19" s="507" t="s">
        <v>1114</v>
      </c>
    </row>
    <row r="20" spans="1:16" s="56" customFormat="1" ht="303.75" customHeight="1" thickBot="1">
      <c r="A20" s="15">
        <v>5</v>
      </c>
      <c r="B20" s="57" t="s">
        <v>118</v>
      </c>
      <c r="C20" s="58" t="s">
        <v>107</v>
      </c>
      <c r="D20" s="59">
        <v>43497</v>
      </c>
      <c r="E20" s="59">
        <v>43830</v>
      </c>
      <c r="F20" s="87" t="s">
        <v>554</v>
      </c>
      <c r="G20" s="60" t="s">
        <v>119</v>
      </c>
      <c r="H20" s="15"/>
      <c r="I20" s="16"/>
      <c r="J20" s="15"/>
      <c r="K20" s="15"/>
      <c r="L20" s="401" t="s">
        <v>916</v>
      </c>
      <c r="M20" s="426" t="s">
        <v>912</v>
      </c>
      <c r="N20" s="402">
        <v>1</v>
      </c>
      <c r="O20" s="401" t="s">
        <v>913</v>
      </c>
      <c r="P20" s="506" t="s">
        <v>1115</v>
      </c>
    </row>
    <row r="21" spans="1:16" s="10" customFormat="1" ht="279.75" customHeight="1" thickBot="1">
      <c r="A21" s="15">
        <v>6</v>
      </c>
      <c r="B21" s="86" t="s">
        <v>292</v>
      </c>
      <c r="C21" s="87" t="s">
        <v>293</v>
      </c>
      <c r="D21" s="59">
        <v>43497</v>
      </c>
      <c r="E21" s="59">
        <v>43830</v>
      </c>
      <c r="F21" s="87" t="s">
        <v>554</v>
      </c>
      <c r="G21" s="60" t="s">
        <v>119</v>
      </c>
      <c r="H21" s="207"/>
      <c r="I21" s="191"/>
      <c r="J21" s="15"/>
      <c r="K21" s="15"/>
      <c r="L21" s="207" t="s">
        <v>1030</v>
      </c>
      <c r="M21" s="401" t="s">
        <v>1031</v>
      </c>
      <c r="N21" s="402">
        <v>0.33</v>
      </c>
      <c r="O21" s="401"/>
      <c r="P21" s="507" t="s">
        <v>1114</v>
      </c>
    </row>
    <row r="22" spans="1:16" s="10" customFormat="1" ht="227.25" customHeight="1">
      <c r="A22" s="190">
        <v>7</v>
      </c>
      <c r="B22" s="231" t="s">
        <v>683</v>
      </c>
      <c r="C22" s="232" t="s">
        <v>294</v>
      </c>
      <c r="D22" s="233">
        <v>43466</v>
      </c>
      <c r="E22" s="233">
        <v>43829</v>
      </c>
      <c r="F22" s="232" t="s">
        <v>295</v>
      </c>
      <c r="G22" s="190" t="s">
        <v>296</v>
      </c>
      <c r="H22" s="190"/>
      <c r="I22" s="191"/>
      <c r="J22" s="190"/>
      <c r="K22" s="190"/>
      <c r="L22" s="401" t="s">
        <v>1084</v>
      </c>
      <c r="M22" s="401" t="s">
        <v>943</v>
      </c>
      <c r="N22" s="402">
        <v>0</v>
      </c>
      <c r="O22" s="401" t="s">
        <v>944</v>
      </c>
      <c r="P22" s="508" t="s">
        <v>1112</v>
      </c>
    </row>
    <row r="23" spans="1:16" ht="13.5" thickBot="1">
      <c r="A23" s="648" t="s">
        <v>297</v>
      </c>
      <c r="B23" s="648"/>
      <c r="C23" s="648"/>
      <c r="D23" s="648"/>
      <c r="E23" s="648"/>
      <c r="F23" s="648"/>
      <c r="G23" s="648"/>
      <c r="H23" s="648"/>
      <c r="I23" s="648"/>
      <c r="J23" s="648"/>
      <c r="K23" s="648"/>
      <c r="L23" s="648"/>
      <c r="M23" s="648"/>
      <c r="N23" s="648"/>
      <c r="O23" s="648"/>
      <c r="P23" s="648" t="str">
        <f t="shared" si="0"/>
        <v/>
      </c>
    </row>
    <row r="24" spans="1:16" s="10" customFormat="1" ht="303.75" customHeight="1" thickBot="1">
      <c r="A24" s="255">
        <v>1</v>
      </c>
      <c r="B24" s="271" t="s">
        <v>684</v>
      </c>
      <c r="C24" s="272" t="s">
        <v>294</v>
      </c>
      <c r="D24" s="279">
        <v>43466</v>
      </c>
      <c r="E24" s="279">
        <v>43829</v>
      </c>
      <c r="F24" s="255" t="s">
        <v>298</v>
      </c>
      <c r="G24" s="255" t="s">
        <v>299</v>
      </c>
      <c r="H24" s="192"/>
      <c r="I24" s="199"/>
      <c r="J24" s="197"/>
      <c r="K24" s="80"/>
      <c r="L24" s="401" t="s">
        <v>1084</v>
      </c>
      <c r="M24" s="401" t="s">
        <v>943</v>
      </c>
      <c r="N24" s="402">
        <v>0</v>
      </c>
      <c r="O24" s="401" t="s">
        <v>944</v>
      </c>
      <c r="P24" s="508" t="s">
        <v>1112</v>
      </c>
    </row>
    <row r="25" spans="1:16" s="10" customFormat="1" ht="237" customHeight="1" thickBot="1">
      <c r="A25" s="255">
        <v>2</v>
      </c>
      <c r="B25" s="280" t="s">
        <v>300</v>
      </c>
      <c r="C25" s="113" t="s">
        <v>301</v>
      </c>
      <c r="D25" s="113" t="s">
        <v>240</v>
      </c>
      <c r="E25" s="113" t="s">
        <v>240</v>
      </c>
      <c r="F25" s="113" t="s">
        <v>104</v>
      </c>
      <c r="G25" s="113" t="s">
        <v>302</v>
      </c>
      <c r="H25" s="197"/>
      <c r="I25" s="204"/>
      <c r="J25" s="192"/>
      <c r="K25" s="192"/>
      <c r="L25" s="401" t="s">
        <v>888</v>
      </c>
      <c r="M25" s="401" t="s">
        <v>888</v>
      </c>
      <c r="N25" s="402" t="s">
        <v>888</v>
      </c>
      <c r="O25" s="401" t="s">
        <v>888</v>
      </c>
      <c r="P25" s="428" t="str">
        <f t="shared" si="0"/>
        <v>N/A</v>
      </c>
    </row>
    <row r="26" spans="1:16" ht="409.5" customHeight="1" thickBot="1">
      <c r="A26" s="113">
        <v>3</v>
      </c>
      <c r="B26" s="143" t="s">
        <v>303</v>
      </c>
      <c r="C26" s="96" t="s">
        <v>304</v>
      </c>
      <c r="D26" s="114" t="s">
        <v>305</v>
      </c>
      <c r="E26" s="114" t="s">
        <v>305</v>
      </c>
      <c r="F26" s="96" t="s">
        <v>306</v>
      </c>
      <c r="G26" s="113" t="s">
        <v>307</v>
      </c>
      <c r="H26" s="217"/>
      <c r="I26" s="198"/>
      <c r="J26" s="217"/>
      <c r="K26" s="89"/>
      <c r="L26" s="460" t="s">
        <v>1032</v>
      </c>
      <c r="M26" s="461" t="s">
        <v>1033</v>
      </c>
      <c r="N26" s="402">
        <v>1</v>
      </c>
      <c r="O26" s="401"/>
      <c r="P26" s="506" t="s">
        <v>1115</v>
      </c>
    </row>
    <row r="27" spans="1:16" s="10" customFormat="1" ht="190.5" customHeight="1" thickBot="1">
      <c r="A27" s="80">
        <v>4</v>
      </c>
      <c r="B27" s="81" t="s">
        <v>308</v>
      </c>
      <c r="C27" s="82" t="s">
        <v>293</v>
      </c>
      <c r="D27" s="83" t="s">
        <v>240</v>
      </c>
      <c r="E27" s="83" t="s">
        <v>240</v>
      </c>
      <c r="F27" s="83" t="s">
        <v>241</v>
      </c>
      <c r="G27" s="83" t="s">
        <v>242</v>
      </c>
      <c r="H27" s="203"/>
      <c r="I27" s="198"/>
      <c r="J27" s="209"/>
      <c r="K27" s="18"/>
      <c r="L27" s="462" t="s">
        <v>1034</v>
      </c>
      <c r="M27" s="401" t="s">
        <v>911</v>
      </c>
      <c r="N27" s="402">
        <v>0.33</v>
      </c>
      <c r="O27" s="401"/>
      <c r="P27" s="507" t="s">
        <v>1114</v>
      </c>
    </row>
    <row r="28" spans="1:16" s="10" customFormat="1" ht="317.25" customHeight="1" thickBot="1">
      <c r="A28" s="255">
        <v>5</v>
      </c>
      <c r="B28" s="258" t="s">
        <v>534</v>
      </c>
      <c r="C28" s="256" t="s">
        <v>239</v>
      </c>
      <c r="D28" s="257">
        <v>43466</v>
      </c>
      <c r="E28" s="257">
        <v>43830</v>
      </c>
      <c r="F28" s="257" t="s">
        <v>535</v>
      </c>
      <c r="G28" s="255" t="s">
        <v>536</v>
      </c>
      <c r="H28" s="115"/>
      <c r="I28" s="116"/>
      <c r="J28" s="117"/>
      <c r="K28" s="117"/>
      <c r="L28" s="401" t="s">
        <v>891</v>
      </c>
      <c r="M28" s="401" t="s">
        <v>888</v>
      </c>
      <c r="N28" s="402">
        <v>0</v>
      </c>
      <c r="O28" s="401" t="s">
        <v>892</v>
      </c>
      <c r="P28" s="508" t="s">
        <v>1112</v>
      </c>
    </row>
    <row r="29" spans="1:16" s="10" customFormat="1" ht="291" customHeight="1">
      <c r="A29" s="113">
        <v>6</v>
      </c>
      <c r="B29" s="90" t="s">
        <v>555</v>
      </c>
      <c r="C29" s="114" t="s">
        <v>288</v>
      </c>
      <c r="D29" s="114" t="s">
        <v>305</v>
      </c>
      <c r="E29" s="114" t="s">
        <v>305</v>
      </c>
      <c r="F29" s="114" t="s">
        <v>309</v>
      </c>
      <c r="G29" s="118" t="s">
        <v>310</v>
      </c>
      <c r="H29" s="117"/>
      <c r="I29" s="116"/>
      <c r="J29" s="117"/>
      <c r="K29" s="117"/>
      <c r="L29" s="401" t="s">
        <v>917</v>
      </c>
      <c r="M29" s="426" t="s">
        <v>918</v>
      </c>
      <c r="N29" s="402">
        <v>1</v>
      </c>
      <c r="O29" s="401" t="s">
        <v>914</v>
      </c>
      <c r="P29" s="506" t="s">
        <v>1115</v>
      </c>
    </row>
  </sheetData>
  <autoFilter ref="A4:P29"/>
  <mergeCells count="11">
    <mergeCell ref="L1:P3"/>
    <mergeCell ref="A15:K15"/>
    <mergeCell ref="A23:K23"/>
    <mergeCell ref="A1:K2"/>
    <mergeCell ref="A3:K3"/>
    <mergeCell ref="A5:K5"/>
    <mergeCell ref="A9:K9"/>
    <mergeCell ref="L5:P5"/>
    <mergeCell ref="L9:P9"/>
    <mergeCell ref="L15:P15"/>
    <mergeCell ref="L23:P23"/>
  </mergeCells>
  <conditionalFormatting sqref="P6:P7 P16:P21 P10:P13 P25:P29">
    <cfRule type="cellIs" dxfId="64" priority="25" operator="equal">
      <formula>#REF!</formula>
    </cfRule>
  </conditionalFormatting>
  <conditionalFormatting sqref="P6:P7 P16:P21 P10:P13 P25:P29">
    <cfRule type="cellIs" dxfId="63" priority="26" operator="equal">
      <formula>#REF!</formula>
    </cfRule>
    <cfRule type="cellIs" dxfId="62" priority="27" operator="equal">
      <formula>#REF!</formula>
    </cfRule>
  </conditionalFormatting>
  <conditionalFormatting sqref="P8">
    <cfRule type="cellIs" dxfId="61" priority="21" operator="equal">
      <formula>#REF!</formula>
    </cfRule>
  </conditionalFormatting>
  <conditionalFormatting sqref="P8">
    <cfRule type="cellIs" dxfId="60" priority="22" operator="equal">
      <formula>#REF!</formula>
    </cfRule>
    <cfRule type="cellIs" dxfId="59" priority="23" operator="equal">
      <formula>#REF!</formula>
    </cfRule>
  </conditionalFormatting>
  <conditionalFormatting sqref="P14">
    <cfRule type="cellIs" dxfId="58" priority="17" operator="equal">
      <formula>#REF!</formula>
    </cfRule>
  </conditionalFormatting>
  <conditionalFormatting sqref="P14">
    <cfRule type="cellIs" dxfId="57" priority="18" operator="equal">
      <formula>#REF!</formula>
    </cfRule>
    <cfRule type="cellIs" dxfId="56" priority="19" operator="equal">
      <formula>#REF!</formula>
    </cfRule>
  </conditionalFormatting>
  <conditionalFormatting sqref="P22">
    <cfRule type="cellIs" dxfId="55" priority="5" operator="equal">
      <formula>#REF!</formula>
    </cfRule>
  </conditionalFormatting>
  <conditionalFormatting sqref="P22">
    <cfRule type="cellIs" dxfId="54" priority="6" operator="equal">
      <formula>#REF!</formula>
    </cfRule>
    <cfRule type="cellIs" dxfId="53" priority="7" operator="equal">
      <formula>#REF!</formula>
    </cfRule>
  </conditionalFormatting>
  <conditionalFormatting sqref="P24">
    <cfRule type="cellIs" dxfId="52" priority="1" operator="equal">
      <formula>#REF!</formula>
    </cfRule>
  </conditionalFormatting>
  <conditionalFormatting sqref="P24">
    <cfRule type="cellIs" dxfId="51" priority="2" operator="equal">
      <formula>#REF!</formula>
    </cfRule>
    <cfRule type="cellIs" dxfId="50" priority="3" operator="equal">
      <formula>#REF!</formula>
    </cfRule>
  </conditionalFormatting>
  <hyperlinks>
    <hyperlink ref="M16" r:id="rId1"/>
    <hyperlink ref="M18" r:id="rId2"/>
    <hyperlink ref="M20" r:id="rId3"/>
    <hyperlink ref="M29" r:id="rId4" display="https://www.cajaviviendapopular.gov.co/?q=Nosotros/Informes/rendicion-de-cuentas_x000a__x000a_"/>
    <hyperlink ref="M17" r:id="rId5"/>
  </hyperlinks>
  <pageMargins left="0.7" right="0.7" top="0.75" bottom="0.75" header="0.3" footer="0.3"/>
  <pageSetup scale="26" orientation="portrait" r:id="rId6"/>
  <extLst>
    <ext xmlns:x14="http://schemas.microsoft.com/office/spreadsheetml/2009/9/main" uri="{78C0D931-6437-407d-A8EE-F0AAD7539E65}">
      <x14:conditionalFormattings>
        <x14:conditionalFormatting xmlns:xm="http://schemas.microsoft.com/office/excel/2006/main">
          <x14:cfRule type="containsText" priority="28" operator="containsText" id="{A948E4A6-07EB-48B7-97AE-61D74F911D8F}">
            <xm:f>NOT(ISERROR(SEARCH(#REF!,P6)))</xm:f>
            <xm:f>#REF!</xm:f>
            <x14:dxf>
              <fill>
                <patternFill>
                  <bgColor rgb="FFFF0000"/>
                </patternFill>
              </fill>
            </x14:dxf>
          </x14:cfRule>
          <xm:sqref>P6:P7 P16:P21 P10:P13 P25:P29</xm:sqref>
        </x14:conditionalFormatting>
        <x14:conditionalFormatting xmlns:xm="http://schemas.microsoft.com/office/excel/2006/main">
          <x14:cfRule type="containsText" priority="24" operator="containsText" id="{857ADB04-EA30-43DC-875E-5088CA729578}">
            <xm:f>NOT(ISERROR(SEARCH(#REF!,P8)))</xm:f>
            <xm:f>#REF!</xm:f>
            <x14:dxf>
              <fill>
                <patternFill>
                  <bgColor rgb="FFFF0000"/>
                </patternFill>
              </fill>
            </x14:dxf>
          </x14:cfRule>
          <xm:sqref>P8</xm:sqref>
        </x14:conditionalFormatting>
        <x14:conditionalFormatting xmlns:xm="http://schemas.microsoft.com/office/excel/2006/main">
          <x14:cfRule type="containsText" priority="20" operator="containsText" id="{2B58B4E8-C443-420A-ABEF-81ABF9E85DE2}">
            <xm:f>NOT(ISERROR(SEARCH(#REF!,P14)))</xm:f>
            <xm:f>#REF!</xm:f>
            <x14:dxf>
              <fill>
                <patternFill>
                  <bgColor rgb="FFFF0000"/>
                </patternFill>
              </fill>
            </x14:dxf>
          </x14:cfRule>
          <xm:sqref>P14</xm:sqref>
        </x14:conditionalFormatting>
        <x14:conditionalFormatting xmlns:xm="http://schemas.microsoft.com/office/excel/2006/main">
          <x14:cfRule type="containsText" priority="8" operator="containsText" id="{E613BAD9-62E3-417E-8DD1-BD0F30065833}">
            <xm:f>NOT(ISERROR(SEARCH(#REF!,P22)))</xm:f>
            <xm:f>#REF!</xm:f>
            <x14:dxf>
              <fill>
                <patternFill>
                  <bgColor rgb="FFFF0000"/>
                </patternFill>
              </fill>
            </x14:dxf>
          </x14:cfRule>
          <xm:sqref>P22</xm:sqref>
        </x14:conditionalFormatting>
        <x14:conditionalFormatting xmlns:xm="http://schemas.microsoft.com/office/excel/2006/main">
          <x14:cfRule type="containsText" priority="4" operator="containsText" id="{108B3866-8BC0-41C6-A58F-5A8E0637300C}">
            <xm:f>NOT(ISERROR(SEARCH(#REF!,P24)))</xm:f>
            <xm:f>#REF!</xm:f>
            <x14:dxf>
              <fill>
                <patternFill>
                  <bgColor rgb="FFFF0000"/>
                </patternFill>
              </fill>
            </x14:dxf>
          </x14:cfRule>
          <xm:sqref>P24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6"/>
  <sheetViews>
    <sheetView view="pageBreakPreview" topLeftCell="G1" zoomScale="55" zoomScaleNormal="66" zoomScaleSheetLayoutView="55" zoomScalePageLayoutView="80" workbookViewId="0">
      <pane ySplit="5" topLeftCell="A6" activePane="bottomLeft" state="frozen"/>
      <selection pane="bottomLeft" activeCell="S14" sqref="S14"/>
    </sheetView>
  </sheetViews>
  <sheetFormatPr baseColWidth="10" defaultColWidth="10.85546875" defaultRowHeight="12.75"/>
  <cols>
    <col min="1" max="1" width="10.85546875" style="56"/>
    <col min="2" max="2" width="36.42578125" style="56" customWidth="1"/>
    <col min="3" max="3" width="26.85546875" style="68" customWidth="1"/>
    <col min="4" max="4" width="18.7109375" style="56" customWidth="1"/>
    <col min="5" max="5" width="22.85546875" style="56" customWidth="1"/>
    <col min="6" max="6" width="38.42578125" style="56" customWidth="1"/>
    <col min="7" max="7" width="23.42578125" style="56" customWidth="1"/>
    <col min="8" max="8" width="53.140625" style="56" customWidth="1"/>
    <col min="9" max="9" width="19.85546875" style="56" customWidth="1"/>
    <col min="10" max="10" width="28" style="56" customWidth="1"/>
    <col min="11" max="11" width="33.7109375" style="56" customWidth="1"/>
    <col min="12" max="12" width="34.7109375" style="65" customWidth="1"/>
    <col min="13" max="13" width="12.140625" style="56" bestFit="1" customWidth="1"/>
    <col min="14" max="14" width="11.7109375" style="56" bestFit="1" customWidth="1"/>
    <col min="15" max="15" width="12.42578125" style="56" bestFit="1" customWidth="1"/>
    <col min="16" max="16" width="19.7109375" style="56" customWidth="1"/>
    <col min="17" max="16384" width="10.85546875" style="56"/>
  </cols>
  <sheetData>
    <row r="1" spans="1:16" ht="13.5" thickBot="1">
      <c r="A1" s="61"/>
      <c r="B1" s="62"/>
      <c r="C1" s="61"/>
      <c r="D1" s="61"/>
      <c r="E1" s="61"/>
      <c r="F1" s="63"/>
      <c r="G1" s="62"/>
      <c r="H1" s="62"/>
      <c r="I1" s="64"/>
      <c r="J1" s="62"/>
      <c r="K1" s="62"/>
    </row>
    <row r="2" spans="1:16">
      <c r="A2" s="666" t="s">
        <v>120</v>
      </c>
      <c r="B2" s="667"/>
      <c r="C2" s="667"/>
      <c r="D2" s="667"/>
      <c r="E2" s="667"/>
      <c r="F2" s="667"/>
      <c r="G2" s="667"/>
      <c r="H2" s="667"/>
      <c r="I2" s="667"/>
      <c r="J2" s="667"/>
      <c r="K2" s="668"/>
      <c r="L2" s="586" t="s">
        <v>1127</v>
      </c>
      <c r="M2" s="587"/>
      <c r="N2" s="587"/>
      <c r="O2" s="587"/>
      <c r="P2" s="588"/>
    </row>
    <row r="3" spans="1:16">
      <c r="A3" s="669"/>
      <c r="B3" s="670"/>
      <c r="C3" s="670"/>
      <c r="D3" s="670"/>
      <c r="E3" s="670"/>
      <c r="F3" s="670"/>
      <c r="G3" s="670"/>
      <c r="H3" s="670"/>
      <c r="I3" s="670"/>
      <c r="J3" s="670"/>
      <c r="K3" s="671"/>
      <c r="L3" s="589"/>
      <c r="M3" s="590"/>
      <c r="N3" s="590"/>
      <c r="O3" s="590"/>
      <c r="P3" s="591"/>
    </row>
    <row r="4" spans="1:16" ht="41.25" customHeight="1">
      <c r="A4" s="672" t="s">
        <v>779</v>
      </c>
      <c r="B4" s="673"/>
      <c r="C4" s="673"/>
      <c r="D4" s="673"/>
      <c r="E4" s="673"/>
      <c r="F4" s="673"/>
      <c r="G4" s="673"/>
      <c r="H4" s="673"/>
      <c r="I4" s="673"/>
      <c r="J4" s="673"/>
      <c r="K4" s="673"/>
      <c r="L4" s="589"/>
      <c r="M4" s="590"/>
      <c r="N4" s="590"/>
      <c r="O4" s="590"/>
      <c r="P4" s="591"/>
    </row>
    <row r="5" spans="1:16" ht="63.75" thickBot="1">
      <c r="A5" s="19" t="s">
        <v>50</v>
      </c>
      <c r="B5" s="20" t="s">
        <v>91</v>
      </c>
      <c r="C5" s="21" t="s">
        <v>92</v>
      </c>
      <c r="D5" s="21" t="s">
        <v>93</v>
      </c>
      <c r="E5" s="21" t="s">
        <v>94</v>
      </c>
      <c r="F5" s="21" t="s">
        <v>95</v>
      </c>
      <c r="G5" s="21" t="s">
        <v>96</v>
      </c>
      <c r="H5" s="21" t="s">
        <v>97</v>
      </c>
      <c r="I5" s="22" t="s">
        <v>60</v>
      </c>
      <c r="J5" s="21" t="s">
        <v>98</v>
      </c>
      <c r="K5" s="512" t="s">
        <v>99</v>
      </c>
      <c r="L5" s="521" t="s">
        <v>854</v>
      </c>
      <c r="M5" s="521" t="s">
        <v>96</v>
      </c>
      <c r="N5" s="521" t="s">
        <v>855</v>
      </c>
      <c r="O5" s="521" t="s">
        <v>856</v>
      </c>
      <c r="P5" s="521" t="s">
        <v>857</v>
      </c>
    </row>
    <row r="6" spans="1:16" ht="16.5" thickTop="1">
      <c r="A6" s="408"/>
      <c r="B6" s="409"/>
      <c r="C6" s="410"/>
      <c r="D6" s="410"/>
      <c r="E6" s="410"/>
      <c r="F6" s="410"/>
      <c r="G6" s="410"/>
      <c r="H6" s="410"/>
      <c r="I6" s="411"/>
      <c r="J6" s="410"/>
      <c r="K6" s="411"/>
      <c r="L6" s="521"/>
      <c r="M6" s="521"/>
      <c r="N6" s="521"/>
      <c r="O6" s="521"/>
      <c r="P6" s="521"/>
    </row>
    <row r="7" spans="1:16" s="93" customFormat="1" ht="15.75">
      <c r="A7" s="674" t="s">
        <v>344</v>
      </c>
      <c r="B7" s="675"/>
      <c r="C7" s="675"/>
      <c r="D7" s="675"/>
      <c r="E7" s="675"/>
      <c r="F7" s="675"/>
      <c r="G7" s="675"/>
      <c r="H7" s="675"/>
      <c r="I7" s="675"/>
      <c r="J7" s="675"/>
      <c r="K7" s="675"/>
      <c r="L7" s="522"/>
      <c r="M7" s="522"/>
      <c r="N7" s="522"/>
      <c r="O7" s="522"/>
      <c r="P7" s="522"/>
    </row>
    <row r="8" spans="1:16" s="126" customFormat="1" ht="63" customHeight="1">
      <c r="A8" s="342">
        <v>1</v>
      </c>
      <c r="B8" s="343" t="s">
        <v>345</v>
      </c>
      <c r="C8" s="342" t="s">
        <v>739</v>
      </c>
      <c r="D8" s="344">
        <v>43466</v>
      </c>
      <c r="E8" s="344">
        <v>43830</v>
      </c>
      <c r="F8" s="345" t="s">
        <v>346</v>
      </c>
      <c r="G8" s="346" t="s">
        <v>347</v>
      </c>
      <c r="H8" s="200"/>
      <c r="I8" s="201"/>
      <c r="J8" s="125"/>
      <c r="K8" s="513"/>
      <c r="L8" s="523" t="s">
        <v>1035</v>
      </c>
      <c r="M8" s="524" t="s">
        <v>1036</v>
      </c>
      <c r="N8" s="525">
        <v>0.33</v>
      </c>
      <c r="O8" s="524"/>
      <c r="P8" s="535" t="s">
        <v>1114</v>
      </c>
    </row>
    <row r="9" spans="1:16" s="93" customFormat="1" ht="15.75">
      <c r="A9" s="676" t="s">
        <v>348</v>
      </c>
      <c r="B9" s="677"/>
      <c r="C9" s="677"/>
      <c r="D9" s="677"/>
      <c r="E9" s="677"/>
      <c r="F9" s="677"/>
      <c r="G9" s="677"/>
      <c r="H9" s="677"/>
      <c r="I9" s="677"/>
      <c r="J9" s="677"/>
      <c r="K9" s="678"/>
      <c r="L9" s="526" t="str">
        <f>+IF(N9="","",IF(N9&lt;=59%,"INCUMPLIMIENTO",IF(AND(N9&gt;59%,N9&lt;100%),"CUMPLIMIENTO PARCIAL",IF(N9=100%,"CUMPLIMIENTO",IF(N9="N/A","N/A","INFORMACIÓN MAL DILIGENCIADA")))))</f>
        <v/>
      </c>
      <c r="M9" s="526"/>
      <c r="N9" s="526"/>
      <c r="O9" s="526"/>
      <c r="P9" s="526"/>
    </row>
    <row r="10" spans="1:16" s="126" customFormat="1" ht="209.25" customHeight="1">
      <c r="A10" s="347">
        <v>2</v>
      </c>
      <c r="B10" s="348" t="s">
        <v>349</v>
      </c>
      <c r="C10" s="347" t="s">
        <v>740</v>
      </c>
      <c r="D10" s="349">
        <v>43466</v>
      </c>
      <c r="E10" s="349">
        <v>43830</v>
      </c>
      <c r="F10" s="348" t="s">
        <v>350</v>
      </c>
      <c r="G10" s="348" t="s">
        <v>351</v>
      </c>
      <c r="H10" s="127"/>
      <c r="I10" s="129"/>
      <c r="J10" s="128"/>
      <c r="K10" s="514"/>
      <c r="L10" s="524" t="s">
        <v>865</v>
      </c>
      <c r="M10" s="524" t="s">
        <v>863</v>
      </c>
      <c r="N10" s="527">
        <v>0.33333333333333331</v>
      </c>
      <c r="O10" s="524" t="s">
        <v>869</v>
      </c>
      <c r="P10" s="535" t="s">
        <v>1114</v>
      </c>
    </row>
    <row r="11" spans="1:16" s="93" customFormat="1" ht="15.75">
      <c r="A11" s="679" t="s">
        <v>352</v>
      </c>
      <c r="B11" s="680"/>
      <c r="C11" s="680"/>
      <c r="D11" s="680"/>
      <c r="E11" s="680"/>
      <c r="F11" s="680"/>
      <c r="G11" s="680"/>
      <c r="H11" s="680"/>
      <c r="I11" s="680"/>
      <c r="J11" s="680"/>
      <c r="K11" s="681"/>
      <c r="L11" s="528" t="str">
        <f>+IF(N11="","",IF(N11&lt;=59%,"INCUMPLIMIENTO",IF(AND(N11&gt;59%,N11&lt;100%),"CUMPLIMIENTO PARCIAL",IF(N11=100%,"CUMPLIMIENTO",IF(N11="N/A","N/A","INFORMACIÓN MAL DILIGENCIADA")))))</f>
        <v/>
      </c>
      <c r="M11" s="528"/>
      <c r="N11" s="528"/>
      <c r="O11" s="528"/>
      <c r="P11" s="528"/>
    </row>
    <row r="12" spans="1:16" s="126" customFormat="1" ht="102" customHeight="1">
      <c r="A12" s="350">
        <v>3</v>
      </c>
      <c r="B12" s="351" t="s">
        <v>353</v>
      </c>
      <c r="C12" s="352" t="s">
        <v>740</v>
      </c>
      <c r="D12" s="353">
        <v>43466</v>
      </c>
      <c r="E12" s="353">
        <v>43830</v>
      </c>
      <c r="F12" s="354" t="s">
        <v>354</v>
      </c>
      <c r="G12" s="351" t="s">
        <v>355</v>
      </c>
      <c r="H12" s="130"/>
      <c r="I12" s="131"/>
      <c r="J12" s="132"/>
      <c r="K12" s="515"/>
      <c r="L12" s="524" t="s">
        <v>871</v>
      </c>
      <c r="M12" s="524" t="s">
        <v>863</v>
      </c>
      <c r="N12" s="525">
        <v>1</v>
      </c>
      <c r="O12" s="524" t="s">
        <v>872</v>
      </c>
      <c r="P12" s="529" t="s">
        <v>1113</v>
      </c>
    </row>
    <row r="13" spans="1:16" s="93" customFormat="1" ht="15.75">
      <c r="A13" s="657" t="s">
        <v>121</v>
      </c>
      <c r="B13" s="658"/>
      <c r="C13" s="658"/>
      <c r="D13" s="658"/>
      <c r="E13" s="658"/>
      <c r="F13" s="658"/>
      <c r="G13" s="658"/>
      <c r="H13" s="658"/>
      <c r="I13" s="658"/>
      <c r="J13" s="658"/>
      <c r="K13" s="659"/>
      <c r="L13" s="532" t="str">
        <f>+IF(N13="","",IF(N13&lt;=59%,"INCUMPLIMIENTO",IF(AND(N13&gt;59%,N13&lt;100%),"CUMPLIMIENTO PARCIAL",IF(N13=100%,"CUMPLIMIENTO",IF(N13="N/A","N/A","INFORMACIÓN MAL DILIGENCIADA")))))</f>
        <v/>
      </c>
      <c r="M13" s="532"/>
      <c r="N13" s="532"/>
      <c r="O13" s="532"/>
      <c r="P13" s="532"/>
    </row>
    <row r="14" spans="1:16" s="126" customFormat="1" ht="231" customHeight="1">
      <c r="A14" s="355">
        <v>4</v>
      </c>
      <c r="B14" s="356" t="s">
        <v>356</v>
      </c>
      <c r="C14" s="355" t="s">
        <v>740</v>
      </c>
      <c r="D14" s="357">
        <v>43466</v>
      </c>
      <c r="E14" s="357">
        <v>43830</v>
      </c>
      <c r="F14" s="358" t="s">
        <v>357</v>
      </c>
      <c r="G14" s="356" t="s">
        <v>358</v>
      </c>
      <c r="H14" s="133"/>
      <c r="I14" s="134"/>
      <c r="J14" s="135"/>
      <c r="K14" s="516"/>
      <c r="L14" s="524" t="s">
        <v>873</v>
      </c>
      <c r="M14" s="530" t="s">
        <v>874</v>
      </c>
      <c r="N14" s="525">
        <v>0.33</v>
      </c>
      <c r="O14" s="524" t="s">
        <v>875</v>
      </c>
      <c r="P14" s="535" t="s">
        <v>1114</v>
      </c>
    </row>
    <row r="15" spans="1:16" ht="310.5" customHeight="1">
      <c r="A15" s="66">
        <v>5</v>
      </c>
      <c r="B15" s="67" t="s">
        <v>122</v>
      </c>
      <c r="C15" s="58" t="s">
        <v>112</v>
      </c>
      <c r="D15" s="29">
        <v>43466</v>
      </c>
      <c r="E15" s="29">
        <v>43830</v>
      </c>
      <c r="F15" s="57" t="s">
        <v>113</v>
      </c>
      <c r="G15" s="67" t="s">
        <v>123</v>
      </c>
      <c r="H15" s="30"/>
      <c r="I15" s="16"/>
      <c r="J15" s="31"/>
      <c r="K15" s="517"/>
      <c r="L15" s="524" t="s">
        <v>926</v>
      </c>
      <c r="M15" s="524" t="s">
        <v>925</v>
      </c>
      <c r="N15" s="525">
        <v>0.33</v>
      </c>
      <c r="O15" s="524" t="s">
        <v>927</v>
      </c>
      <c r="P15" s="535" t="s">
        <v>1114</v>
      </c>
    </row>
    <row r="16" spans="1:16" s="93" customFormat="1" ht="15.75">
      <c r="A16" s="660" t="s">
        <v>359</v>
      </c>
      <c r="B16" s="661"/>
      <c r="C16" s="661"/>
      <c r="D16" s="661"/>
      <c r="E16" s="661"/>
      <c r="F16" s="661"/>
      <c r="G16" s="661"/>
      <c r="H16" s="661"/>
      <c r="I16" s="661"/>
      <c r="J16" s="661"/>
      <c r="K16" s="662"/>
      <c r="L16" s="533" t="str">
        <f>+IF(N16="","",IF(N16&lt;=59%,"INCUMPLIMIENTO",IF(AND(N16&gt;59%,N16&lt;100%),"CUMPLIMIENTO PARCIAL",IF(N16=100%,"CUMPLIMIENTO",IF(N16="N/A","N/A","INFORMACIÓN MAL DILIGENCIADA")))))</f>
        <v/>
      </c>
      <c r="M16" s="533"/>
      <c r="N16" s="533"/>
      <c r="O16" s="533"/>
      <c r="P16" s="533"/>
    </row>
    <row r="17" spans="1:16" s="126" customFormat="1" ht="109.5" customHeight="1">
      <c r="A17" s="359">
        <v>6</v>
      </c>
      <c r="B17" s="360" t="s">
        <v>360</v>
      </c>
      <c r="C17" s="361" t="s">
        <v>740</v>
      </c>
      <c r="D17" s="361" t="s">
        <v>361</v>
      </c>
      <c r="E17" s="361" t="s">
        <v>361</v>
      </c>
      <c r="F17" s="362" t="s">
        <v>362</v>
      </c>
      <c r="G17" s="360" t="s">
        <v>307</v>
      </c>
      <c r="H17" s="222"/>
      <c r="I17" s="223"/>
      <c r="J17" s="136"/>
      <c r="K17" s="518"/>
      <c r="L17" s="524" t="s">
        <v>877</v>
      </c>
      <c r="M17" s="524" t="s">
        <v>876</v>
      </c>
      <c r="N17" s="527">
        <v>0.25</v>
      </c>
      <c r="O17" s="524" t="s">
        <v>875</v>
      </c>
      <c r="P17" s="535" t="s">
        <v>1114</v>
      </c>
    </row>
    <row r="18" spans="1:16" s="93" customFormat="1" ht="15.75">
      <c r="A18" s="663" t="s">
        <v>363</v>
      </c>
      <c r="B18" s="664"/>
      <c r="C18" s="664"/>
      <c r="D18" s="664"/>
      <c r="E18" s="664"/>
      <c r="F18" s="664"/>
      <c r="G18" s="664"/>
      <c r="H18" s="664"/>
      <c r="I18" s="664"/>
      <c r="J18" s="664"/>
      <c r="K18" s="665"/>
      <c r="L18" s="534" t="str">
        <f>+IF(N18="","",IF(N18&lt;=59%,"INCUMPLIMIENTO",IF(AND(N18&gt;59%,N18&lt;100%),"CUMPLIMIENTO PARCIAL",IF(N18=100%,"CUMPLIMIENTO",IF(N18="N/A","N/A","INFORMACIÓN MAL DILIGENCIADA")))))</f>
        <v/>
      </c>
      <c r="M18" s="534"/>
      <c r="N18" s="534"/>
      <c r="O18" s="534"/>
      <c r="P18" s="534"/>
    </row>
    <row r="19" spans="1:16" s="126" customFormat="1" ht="120">
      <c r="A19" s="363">
        <v>7</v>
      </c>
      <c r="B19" s="364" t="s">
        <v>423</v>
      </c>
      <c r="C19" s="365" t="s">
        <v>740</v>
      </c>
      <c r="D19" s="365" t="s">
        <v>361</v>
      </c>
      <c r="E19" s="365" t="s">
        <v>361</v>
      </c>
      <c r="F19" s="366" t="s">
        <v>364</v>
      </c>
      <c r="G19" s="366" t="s">
        <v>365</v>
      </c>
      <c r="H19" s="220"/>
      <c r="I19" s="225"/>
      <c r="J19" s="137"/>
      <c r="K19" s="519"/>
      <c r="L19" s="524" t="s">
        <v>865</v>
      </c>
      <c r="M19" s="524" t="s">
        <v>863</v>
      </c>
      <c r="N19" s="527">
        <v>0.5</v>
      </c>
      <c r="O19" s="524" t="s">
        <v>878</v>
      </c>
      <c r="P19" s="535" t="s">
        <v>1114</v>
      </c>
    </row>
    <row r="20" spans="1:16" s="126" customFormat="1" ht="117" customHeight="1">
      <c r="A20" s="363">
        <v>8</v>
      </c>
      <c r="B20" s="364" t="s">
        <v>366</v>
      </c>
      <c r="C20" s="365" t="s">
        <v>740</v>
      </c>
      <c r="D20" s="365" t="s">
        <v>361</v>
      </c>
      <c r="E20" s="365" t="s">
        <v>361</v>
      </c>
      <c r="F20" s="366" t="s">
        <v>367</v>
      </c>
      <c r="G20" s="366" t="s">
        <v>368</v>
      </c>
      <c r="H20" s="220"/>
      <c r="I20" s="225"/>
      <c r="J20" s="138"/>
      <c r="K20" s="519"/>
      <c r="L20" s="524" t="s">
        <v>879</v>
      </c>
      <c r="M20" s="524" t="s">
        <v>880</v>
      </c>
      <c r="N20" s="527">
        <v>0.25</v>
      </c>
      <c r="O20" s="524" t="s">
        <v>875</v>
      </c>
      <c r="P20" s="535" t="s">
        <v>1114</v>
      </c>
    </row>
    <row r="21" spans="1:16" s="85" customFormat="1" ht="132">
      <c r="A21" s="367">
        <v>9</v>
      </c>
      <c r="B21" s="364" t="s">
        <v>741</v>
      </c>
      <c r="C21" s="368" t="s">
        <v>304</v>
      </c>
      <c r="D21" s="369">
        <v>43497</v>
      </c>
      <c r="E21" s="369">
        <v>43708</v>
      </c>
      <c r="F21" s="368" t="s">
        <v>742</v>
      </c>
      <c r="G21" s="368" t="s">
        <v>743</v>
      </c>
      <c r="H21" s="165"/>
      <c r="I21" s="103"/>
      <c r="J21" s="166"/>
      <c r="K21" s="520"/>
      <c r="L21" s="531" t="s">
        <v>1037</v>
      </c>
      <c r="M21" s="524" t="s">
        <v>1038</v>
      </c>
      <c r="N21" s="525">
        <v>0.2</v>
      </c>
      <c r="O21" s="524"/>
      <c r="P21" s="535" t="s">
        <v>1114</v>
      </c>
    </row>
    <row r="23" spans="1:16" ht="100.5" customHeight="1"/>
    <row r="25" spans="1:16" ht="115.5" customHeight="1"/>
    <row r="27" spans="1:16" ht="109.5" customHeight="1"/>
    <row r="29" spans="1:16" ht="81.75" customHeight="1"/>
    <row r="30" spans="1:16" ht="81.75" customHeight="1"/>
    <row r="32" spans="1:16" ht="99" customHeight="1"/>
    <row r="34" ht="119.25" customHeight="1"/>
    <row r="35" ht="119.25" customHeight="1"/>
    <row r="36" ht="139.5" customHeight="1"/>
  </sheetData>
  <autoFilter ref="A6:P21"/>
  <mergeCells count="9">
    <mergeCell ref="L2:P4"/>
    <mergeCell ref="A13:K13"/>
    <mergeCell ref="A16:K16"/>
    <mergeCell ref="A18:K18"/>
    <mergeCell ref="A2:K3"/>
    <mergeCell ref="A4:K4"/>
    <mergeCell ref="A7:K7"/>
    <mergeCell ref="A9:K9"/>
    <mergeCell ref="A11:K11"/>
  </mergeCells>
  <conditionalFormatting sqref="P8 P12 P15">
    <cfRule type="cellIs" dxfId="44" priority="33" operator="equal">
      <formula>#REF!</formula>
    </cfRule>
  </conditionalFormatting>
  <conditionalFormatting sqref="P8 P12 P15">
    <cfRule type="cellIs" dxfId="43" priority="34" operator="equal">
      <formula>#REF!</formula>
    </cfRule>
    <cfRule type="cellIs" dxfId="42" priority="35" operator="equal">
      <formula>#REF!</formula>
    </cfRule>
  </conditionalFormatting>
  <conditionalFormatting sqref="P10">
    <cfRule type="cellIs" dxfId="41" priority="29" operator="equal">
      <formula>#REF!</formula>
    </cfRule>
  </conditionalFormatting>
  <conditionalFormatting sqref="P10">
    <cfRule type="cellIs" dxfId="40" priority="30" operator="equal">
      <formula>#REF!</formula>
    </cfRule>
    <cfRule type="cellIs" dxfId="39" priority="31" operator="equal">
      <formula>#REF!</formula>
    </cfRule>
  </conditionalFormatting>
  <conditionalFormatting sqref="P14">
    <cfRule type="cellIs" dxfId="38" priority="21" operator="equal">
      <formula>#REF!</formula>
    </cfRule>
  </conditionalFormatting>
  <conditionalFormatting sqref="P14">
    <cfRule type="cellIs" dxfId="37" priority="22" operator="equal">
      <formula>#REF!</formula>
    </cfRule>
    <cfRule type="cellIs" dxfId="36" priority="23" operator="equal">
      <formula>#REF!</formula>
    </cfRule>
  </conditionalFormatting>
  <conditionalFormatting sqref="P17">
    <cfRule type="cellIs" dxfId="35" priority="17" operator="equal">
      <formula>#REF!</formula>
    </cfRule>
  </conditionalFormatting>
  <conditionalFormatting sqref="P17">
    <cfRule type="cellIs" dxfId="34" priority="18" operator="equal">
      <formula>#REF!</formula>
    </cfRule>
    <cfRule type="cellIs" dxfId="33" priority="19" operator="equal">
      <formula>#REF!</formula>
    </cfRule>
  </conditionalFormatting>
  <conditionalFormatting sqref="P19">
    <cfRule type="cellIs" dxfId="32" priority="13" operator="equal">
      <formula>#REF!</formula>
    </cfRule>
  </conditionalFormatting>
  <conditionalFormatting sqref="P19">
    <cfRule type="cellIs" dxfId="31" priority="14" operator="equal">
      <formula>#REF!</formula>
    </cfRule>
    <cfRule type="cellIs" dxfId="30" priority="15" operator="equal">
      <formula>#REF!</formula>
    </cfRule>
  </conditionalFormatting>
  <conditionalFormatting sqref="P20">
    <cfRule type="cellIs" dxfId="29" priority="5" operator="equal">
      <formula>#REF!</formula>
    </cfRule>
  </conditionalFormatting>
  <conditionalFormatting sqref="P20">
    <cfRule type="cellIs" dxfId="28" priority="6" operator="equal">
      <formula>#REF!</formula>
    </cfRule>
    <cfRule type="cellIs" dxfId="27" priority="7" operator="equal">
      <formula>#REF!</formula>
    </cfRule>
  </conditionalFormatting>
  <conditionalFormatting sqref="P21">
    <cfRule type="cellIs" dxfId="26" priority="1" operator="equal">
      <formula>#REF!</formula>
    </cfRule>
  </conditionalFormatting>
  <conditionalFormatting sqref="P21">
    <cfRule type="cellIs" dxfId="25" priority="2" operator="equal">
      <formula>#REF!</formula>
    </cfRule>
    <cfRule type="cellIs" dxfId="24" priority="3" operator="equal">
      <formula>#REF!</formula>
    </cfRule>
  </conditionalFormatting>
  <hyperlinks>
    <hyperlink ref="M14" r:id="rId1"/>
  </hyperlinks>
  <pageMargins left="0.7" right="0.7" top="0.75" bottom="0.75" header="0.3" footer="0.3"/>
  <pageSetup paperSize="9" scale="28" orientation="portrait" r:id="rId2"/>
  <legacyDrawing r:id="rId3"/>
  <extLst>
    <ext xmlns:x14="http://schemas.microsoft.com/office/spreadsheetml/2009/9/main" uri="{78C0D931-6437-407d-A8EE-F0AAD7539E65}">
      <x14:conditionalFormattings>
        <x14:conditionalFormatting xmlns:xm="http://schemas.microsoft.com/office/excel/2006/main">
          <x14:cfRule type="containsText" priority="36" operator="containsText" id="{83DBC07A-684E-4450-882D-9D053EAC7847}">
            <xm:f>NOT(ISERROR(SEARCH(#REF!,P8)))</xm:f>
            <xm:f>#REF!</xm:f>
            <x14:dxf>
              <fill>
                <patternFill>
                  <bgColor rgb="FFFF0000"/>
                </patternFill>
              </fill>
            </x14:dxf>
          </x14:cfRule>
          <xm:sqref>P8 P12 P15</xm:sqref>
        </x14:conditionalFormatting>
        <x14:conditionalFormatting xmlns:xm="http://schemas.microsoft.com/office/excel/2006/main">
          <x14:cfRule type="containsText" priority="32" operator="containsText" id="{540B3C75-F2A2-4F55-8F4A-4D334D20B269}">
            <xm:f>NOT(ISERROR(SEARCH(#REF!,P10)))</xm:f>
            <xm:f>#REF!</xm:f>
            <x14:dxf>
              <fill>
                <patternFill>
                  <bgColor rgb="FFFF0000"/>
                </patternFill>
              </fill>
            </x14:dxf>
          </x14:cfRule>
          <xm:sqref>P10</xm:sqref>
        </x14:conditionalFormatting>
        <x14:conditionalFormatting xmlns:xm="http://schemas.microsoft.com/office/excel/2006/main">
          <x14:cfRule type="containsText" priority="24" operator="containsText" id="{95984F5A-6658-4555-8EE4-C8BEF5EB9F0B}">
            <xm:f>NOT(ISERROR(SEARCH(#REF!,P14)))</xm:f>
            <xm:f>#REF!</xm:f>
            <x14:dxf>
              <fill>
                <patternFill>
                  <bgColor rgb="FFFF0000"/>
                </patternFill>
              </fill>
            </x14:dxf>
          </x14:cfRule>
          <xm:sqref>P14</xm:sqref>
        </x14:conditionalFormatting>
        <x14:conditionalFormatting xmlns:xm="http://schemas.microsoft.com/office/excel/2006/main">
          <x14:cfRule type="containsText" priority="20" operator="containsText" id="{8044BE10-6700-40F0-A22D-8D66FA8365FF}">
            <xm:f>NOT(ISERROR(SEARCH(#REF!,P17)))</xm:f>
            <xm:f>#REF!</xm:f>
            <x14:dxf>
              <fill>
                <patternFill>
                  <bgColor rgb="FFFF0000"/>
                </patternFill>
              </fill>
            </x14:dxf>
          </x14:cfRule>
          <xm:sqref>P17</xm:sqref>
        </x14:conditionalFormatting>
        <x14:conditionalFormatting xmlns:xm="http://schemas.microsoft.com/office/excel/2006/main">
          <x14:cfRule type="containsText" priority="16" operator="containsText" id="{53EBB373-F6A5-41E1-AB40-BBB6D11EF91D}">
            <xm:f>NOT(ISERROR(SEARCH(#REF!,P19)))</xm:f>
            <xm:f>#REF!</xm:f>
            <x14:dxf>
              <fill>
                <patternFill>
                  <bgColor rgb="FFFF0000"/>
                </patternFill>
              </fill>
            </x14:dxf>
          </x14:cfRule>
          <xm:sqref>P19</xm:sqref>
        </x14:conditionalFormatting>
        <x14:conditionalFormatting xmlns:xm="http://schemas.microsoft.com/office/excel/2006/main">
          <x14:cfRule type="containsText" priority="8" operator="containsText" id="{31AA5ACE-64AA-41E4-826B-41F39C8A4064}">
            <xm:f>NOT(ISERROR(SEARCH(#REF!,P20)))</xm:f>
            <xm:f>#REF!</xm:f>
            <x14:dxf>
              <fill>
                <patternFill>
                  <bgColor rgb="FFFF0000"/>
                </patternFill>
              </fill>
            </x14:dxf>
          </x14:cfRule>
          <xm:sqref>P20</xm:sqref>
        </x14:conditionalFormatting>
        <x14:conditionalFormatting xmlns:xm="http://schemas.microsoft.com/office/excel/2006/main">
          <x14:cfRule type="containsText" priority="4" operator="containsText" id="{833BA69A-01FD-4B90-AB8B-29FFCA115B8F}">
            <xm:f>NOT(ISERROR(SEARCH(#REF!,P21)))</xm:f>
            <xm:f>#REF!</xm:f>
            <x14:dxf>
              <fill>
                <patternFill>
                  <bgColor rgb="FFFF0000"/>
                </patternFill>
              </fill>
            </x14:dxf>
          </x14:cfRule>
          <xm:sqref>P21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view="pageBreakPreview" topLeftCell="G1" zoomScale="70" zoomScaleNormal="80" zoomScaleSheetLayoutView="70" zoomScalePageLayoutView="85" workbookViewId="0">
      <pane ySplit="4" topLeftCell="A5" activePane="bottomLeft" state="frozen"/>
      <selection pane="bottomLeft" activeCell="N7" sqref="N7"/>
    </sheetView>
  </sheetViews>
  <sheetFormatPr baseColWidth="10" defaultColWidth="10.85546875" defaultRowHeight="12.75"/>
  <cols>
    <col min="1" max="1" width="10.85546875" style="56"/>
    <col min="2" max="2" width="25.42578125" style="56" customWidth="1"/>
    <col min="3" max="3" width="33.42578125" style="56" customWidth="1"/>
    <col min="4" max="4" width="18.140625" style="56" customWidth="1"/>
    <col min="5" max="5" width="18.42578125" style="56" customWidth="1"/>
    <col min="6" max="6" width="22.42578125" style="56" customWidth="1"/>
    <col min="7" max="7" width="17.28515625" style="56" customWidth="1"/>
    <col min="8" max="8" width="29.7109375" style="56" customWidth="1"/>
    <col min="9" max="9" width="52.85546875" style="56" customWidth="1"/>
    <col min="10" max="10" width="10.85546875" style="230"/>
    <col min="11" max="11" width="34.140625" style="56" customWidth="1"/>
    <col min="12" max="12" width="29.85546875" style="56" customWidth="1"/>
    <col min="13" max="13" width="34.85546875" style="69" customWidth="1"/>
    <col min="14" max="14" width="24.28515625" style="56" customWidth="1"/>
    <col min="15" max="15" width="20" style="56" customWidth="1"/>
    <col min="16" max="16" width="16.28515625" style="56" customWidth="1"/>
    <col min="17" max="17" width="17.42578125" style="56" customWidth="1"/>
    <col min="18" max="16384" width="10.85546875" style="56"/>
  </cols>
  <sheetData>
    <row r="1" spans="1:17">
      <c r="A1" s="688" t="s">
        <v>124</v>
      </c>
      <c r="B1" s="688"/>
      <c r="C1" s="688"/>
      <c r="D1" s="688"/>
      <c r="E1" s="688"/>
      <c r="F1" s="688"/>
      <c r="G1" s="688"/>
      <c r="H1" s="688"/>
      <c r="I1" s="688"/>
      <c r="J1" s="688"/>
      <c r="K1" s="688"/>
      <c r="L1" s="688"/>
      <c r="M1" s="586" t="s">
        <v>1127</v>
      </c>
      <c r="N1" s="587"/>
      <c r="O1" s="587"/>
      <c r="P1" s="587"/>
      <c r="Q1" s="588"/>
    </row>
    <row r="2" spans="1:17">
      <c r="A2" s="688"/>
      <c r="B2" s="688"/>
      <c r="C2" s="688"/>
      <c r="D2" s="688"/>
      <c r="E2" s="688"/>
      <c r="F2" s="688"/>
      <c r="G2" s="688"/>
      <c r="H2" s="688"/>
      <c r="I2" s="688"/>
      <c r="J2" s="688"/>
      <c r="K2" s="688"/>
      <c r="L2" s="688"/>
      <c r="M2" s="589"/>
      <c r="N2" s="590"/>
      <c r="O2" s="590"/>
      <c r="P2" s="590"/>
      <c r="Q2" s="591"/>
    </row>
    <row r="3" spans="1:17" ht="45.75" customHeight="1" thickBot="1">
      <c r="A3" s="688" t="s">
        <v>780</v>
      </c>
      <c r="B3" s="688"/>
      <c r="C3" s="688"/>
      <c r="D3" s="688"/>
      <c r="E3" s="688"/>
      <c r="F3" s="688"/>
      <c r="G3" s="688"/>
      <c r="H3" s="688"/>
      <c r="I3" s="688"/>
      <c r="J3" s="688"/>
      <c r="K3" s="688"/>
      <c r="L3" s="688"/>
      <c r="M3" s="592"/>
      <c r="N3" s="593"/>
      <c r="O3" s="593"/>
      <c r="P3" s="593"/>
      <c r="Q3" s="594"/>
    </row>
    <row r="4" spans="1:17" s="70" customFormat="1" ht="63">
      <c r="A4" s="33" t="s">
        <v>50</v>
      </c>
      <c r="B4" s="34" t="s">
        <v>91</v>
      </c>
      <c r="C4" s="34" t="s">
        <v>92</v>
      </c>
      <c r="D4" s="34" t="s">
        <v>93</v>
      </c>
      <c r="E4" s="34" t="s">
        <v>94</v>
      </c>
      <c r="F4" s="34" t="s">
        <v>95</v>
      </c>
      <c r="G4" s="33" t="s">
        <v>96</v>
      </c>
      <c r="H4" s="33" t="s">
        <v>125</v>
      </c>
      <c r="I4" s="33" t="s">
        <v>97</v>
      </c>
      <c r="J4" s="226" t="s">
        <v>60</v>
      </c>
      <c r="K4" s="33" t="s">
        <v>98</v>
      </c>
      <c r="L4" s="35" t="s">
        <v>99</v>
      </c>
      <c r="M4" s="398" t="s">
        <v>854</v>
      </c>
      <c r="N4" s="399" t="s">
        <v>96</v>
      </c>
      <c r="O4" s="399" t="s">
        <v>855</v>
      </c>
      <c r="P4" s="399" t="s">
        <v>856</v>
      </c>
      <c r="Q4" s="400" t="s">
        <v>857</v>
      </c>
    </row>
    <row r="5" spans="1:17" s="70" customFormat="1" ht="18">
      <c r="A5" s="414"/>
      <c r="B5" s="415"/>
      <c r="C5" s="415"/>
      <c r="D5" s="415"/>
      <c r="E5" s="415"/>
      <c r="F5" s="415"/>
      <c r="G5" s="416"/>
      <c r="H5" s="416"/>
      <c r="I5" s="416"/>
      <c r="J5" s="417"/>
      <c r="K5" s="416"/>
      <c r="L5" s="418"/>
      <c r="M5" s="412"/>
      <c r="N5" s="412"/>
      <c r="O5" s="412"/>
      <c r="P5" s="412"/>
      <c r="Q5" s="412"/>
    </row>
    <row r="6" spans="1:17">
      <c r="A6" s="689" t="s">
        <v>126</v>
      </c>
      <c r="B6" s="690"/>
      <c r="C6" s="690"/>
      <c r="D6" s="690"/>
      <c r="E6" s="690"/>
      <c r="F6" s="690"/>
      <c r="G6" s="690"/>
      <c r="H6" s="690"/>
      <c r="I6" s="690"/>
      <c r="J6" s="690"/>
      <c r="K6" s="690"/>
      <c r="L6" s="691"/>
      <c r="M6" s="538"/>
      <c r="N6" s="538"/>
      <c r="O6" s="538"/>
      <c r="P6" s="538"/>
      <c r="Q6" s="538"/>
    </row>
    <row r="7" spans="1:17" s="95" customFormat="1" ht="228" customHeight="1">
      <c r="A7" s="26">
        <v>1</v>
      </c>
      <c r="B7" s="23" t="s">
        <v>127</v>
      </c>
      <c r="C7" s="23" t="s">
        <v>812</v>
      </c>
      <c r="D7" s="24">
        <v>43586</v>
      </c>
      <c r="E7" s="24">
        <v>43830</v>
      </c>
      <c r="F7" s="23" t="s">
        <v>818</v>
      </c>
      <c r="G7" s="26" t="s">
        <v>556</v>
      </c>
      <c r="H7" s="26" t="s">
        <v>557</v>
      </c>
      <c r="I7" s="36"/>
      <c r="J7" s="227"/>
      <c r="K7" s="36"/>
      <c r="L7" s="25"/>
      <c r="M7" s="524" t="s">
        <v>888</v>
      </c>
      <c r="N7" s="524" t="s">
        <v>888</v>
      </c>
      <c r="O7" s="524" t="s">
        <v>888</v>
      </c>
      <c r="P7" s="524" t="s">
        <v>888</v>
      </c>
      <c r="Q7" s="539" t="str">
        <f>+IF(O7="","",IF(O7&lt;=59%,"INCUMPLIMIENTO",IF(AND(O7&gt;59%,O7&lt;100%),"CUMPLIMIENTO PARCIAL",IF(O7=100%,"CUMPLIMIENTO",IF(O7="N/A","N/A","INFORMACIÓN MAL DILIGENCIADA")))))</f>
        <v>N/A</v>
      </c>
    </row>
    <row r="8" spans="1:17" s="150" customFormat="1" ht="336.75" customHeight="1">
      <c r="A8" s="26">
        <v>2</v>
      </c>
      <c r="B8" s="23" t="s">
        <v>128</v>
      </c>
      <c r="C8" s="23" t="s">
        <v>813</v>
      </c>
      <c r="D8" s="24">
        <v>43466</v>
      </c>
      <c r="E8" s="24">
        <v>43830</v>
      </c>
      <c r="F8" s="23" t="s">
        <v>129</v>
      </c>
      <c r="G8" s="37" t="s">
        <v>130</v>
      </c>
      <c r="H8" s="26" t="s">
        <v>131</v>
      </c>
      <c r="I8" s="179"/>
      <c r="J8" s="228"/>
      <c r="K8" s="73"/>
      <c r="L8" s="25"/>
      <c r="M8" s="540" t="s">
        <v>980</v>
      </c>
      <c r="N8" s="541" t="s">
        <v>979</v>
      </c>
      <c r="O8" s="542">
        <v>0.33</v>
      </c>
      <c r="P8" s="543" t="s">
        <v>981</v>
      </c>
      <c r="Q8" s="566" t="s">
        <v>1114</v>
      </c>
    </row>
    <row r="9" spans="1:17" s="150" customFormat="1" ht="252" customHeight="1">
      <c r="A9" s="26">
        <v>3</v>
      </c>
      <c r="B9" s="23" t="s">
        <v>132</v>
      </c>
      <c r="C9" s="23" t="s">
        <v>813</v>
      </c>
      <c r="D9" s="261">
        <v>43466</v>
      </c>
      <c r="E9" s="261">
        <v>43830</v>
      </c>
      <c r="F9" s="23" t="s">
        <v>133</v>
      </c>
      <c r="G9" s="37" t="s">
        <v>134</v>
      </c>
      <c r="H9" s="26" t="s">
        <v>135</v>
      </c>
      <c r="I9" s="72"/>
      <c r="J9" s="228"/>
      <c r="K9" s="73"/>
      <c r="L9" s="25"/>
      <c r="M9" s="543" t="s">
        <v>929</v>
      </c>
      <c r="N9" s="544" t="s">
        <v>928</v>
      </c>
      <c r="O9" s="545">
        <v>0.33</v>
      </c>
      <c r="P9" s="546" t="s">
        <v>930</v>
      </c>
      <c r="Q9" s="567" t="s">
        <v>1114</v>
      </c>
    </row>
    <row r="10" spans="1:17" s="150" customFormat="1" ht="97.5" customHeight="1">
      <c r="A10" s="26">
        <v>4</v>
      </c>
      <c r="B10" s="23" t="s">
        <v>136</v>
      </c>
      <c r="C10" s="23" t="s">
        <v>816</v>
      </c>
      <c r="D10" s="261">
        <v>43466</v>
      </c>
      <c r="E10" s="261">
        <v>43830</v>
      </c>
      <c r="F10" s="23" t="s">
        <v>137</v>
      </c>
      <c r="G10" s="37" t="s">
        <v>138</v>
      </c>
      <c r="H10" s="26" t="s">
        <v>135</v>
      </c>
      <c r="I10" s="72"/>
      <c r="J10" s="71"/>
      <c r="K10" s="73"/>
      <c r="L10" s="25"/>
      <c r="M10" s="547" t="s">
        <v>1075</v>
      </c>
      <c r="N10" s="547" t="s">
        <v>1076</v>
      </c>
      <c r="O10" s="545">
        <v>0.5</v>
      </c>
      <c r="P10" s="548" t="s">
        <v>982</v>
      </c>
      <c r="Q10" s="567" t="s">
        <v>1114</v>
      </c>
    </row>
    <row r="11" spans="1:17" s="150" customFormat="1" ht="97.5" customHeight="1">
      <c r="A11" s="26">
        <v>5</v>
      </c>
      <c r="B11" s="23" t="s">
        <v>558</v>
      </c>
      <c r="C11" s="23" t="s">
        <v>44</v>
      </c>
      <c r="D11" s="261">
        <v>43466</v>
      </c>
      <c r="E11" s="261">
        <v>43830</v>
      </c>
      <c r="F11" s="23" t="s">
        <v>139</v>
      </c>
      <c r="G11" s="37" t="s">
        <v>140</v>
      </c>
      <c r="H11" s="26" t="s">
        <v>135</v>
      </c>
      <c r="I11" s="72"/>
      <c r="J11" s="71"/>
      <c r="K11" s="73"/>
      <c r="L11" s="25"/>
      <c r="M11" s="549" t="s">
        <v>933</v>
      </c>
      <c r="N11" s="550" t="s">
        <v>932</v>
      </c>
      <c r="O11" s="551">
        <v>0.33</v>
      </c>
      <c r="P11" s="546" t="s">
        <v>930</v>
      </c>
      <c r="Q11" s="568" t="s">
        <v>1114</v>
      </c>
    </row>
    <row r="12" spans="1:17" s="150" customFormat="1" ht="153.75" customHeight="1">
      <c r="A12" s="263">
        <v>6</v>
      </c>
      <c r="B12" s="260" t="s">
        <v>597</v>
      </c>
      <c r="C12" s="260" t="s">
        <v>454</v>
      </c>
      <c r="D12" s="261">
        <v>43466</v>
      </c>
      <c r="E12" s="261">
        <v>43830</v>
      </c>
      <c r="F12" s="260" t="s">
        <v>598</v>
      </c>
      <c r="G12" s="264" t="s">
        <v>599</v>
      </c>
      <c r="H12" s="263" t="s">
        <v>600</v>
      </c>
      <c r="I12" s="72"/>
      <c r="J12" s="71"/>
      <c r="K12" s="73"/>
      <c r="L12" s="262"/>
      <c r="M12" s="552" t="s">
        <v>955</v>
      </c>
      <c r="N12" s="553" t="s">
        <v>956</v>
      </c>
      <c r="O12" s="551">
        <v>0.33</v>
      </c>
      <c r="P12" s="553" t="s">
        <v>957</v>
      </c>
      <c r="Q12" s="568" t="s">
        <v>1114</v>
      </c>
    </row>
    <row r="13" spans="1:17" s="150" customFormat="1" ht="97.5" customHeight="1">
      <c r="A13" s="263">
        <v>7</v>
      </c>
      <c r="B13" s="260" t="s">
        <v>601</v>
      </c>
      <c r="C13" s="260" t="s">
        <v>454</v>
      </c>
      <c r="D13" s="261">
        <v>43497</v>
      </c>
      <c r="E13" s="261">
        <v>43830</v>
      </c>
      <c r="F13" s="260" t="s">
        <v>466</v>
      </c>
      <c r="G13" s="264" t="s">
        <v>602</v>
      </c>
      <c r="H13" s="263" t="s">
        <v>603</v>
      </c>
      <c r="I13" s="72"/>
      <c r="J13" s="71"/>
      <c r="K13" s="73"/>
      <c r="L13" s="262"/>
      <c r="M13" s="552" t="s">
        <v>1118</v>
      </c>
      <c r="N13" s="553" t="s">
        <v>959</v>
      </c>
      <c r="O13" s="554">
        <v>0</v>
      </c>
      <c r="P13" s="553" t="s">
        <v>960</v>
      </c>
      <c r="Q13" s="564" t="s">
        <v>1116</v>
      </c>
    </row>
    <row r="14" spans="1:17" s="150" customFormat="1" ht="97.5" customHeight="1">
      <c r="A14" s="263">
        <v>8</v>
      </c>
      <c r="B14" s="144" t="s">
        <v>744</v>
      </c>
      <c r="C14" s="342" t="s">
        <v>739</v>
      </c>
      <c r="D14" s="146">
        <v>43497</v>
      </c>
      <c r="E14" s="146">
        <v>43830</v>
      </c>
      <c r="F14" s="145" t="s">
        <v>745</v>
      </c>
      <c r="G14" s="263" t="s">
        <v>745</v>
      </c>
      <c r="H14" s="263" t="s">
        <v>746</v>
      </c>
      <c r="I14" s="36"/>
      <c r="J14" s="228"/>
      <c r="K14" s="140"/>
      <c r="L14" s="25"/>
      <c r="M14" s="555" t="s">
        <v>1039</v>
      </c>
      <c r="N14" s="525" t="s">
        <v>1040</v>
      </c>
      <c r="O14" s="525">
        <v>0.33</v>
      </c>
      <c r="P14" s="556"/>
      <c r="Q14" s="569" t="s">
        <v>1114</v>
      </c>
    </row>
    <row r="15" spans="1:17" s="10" customFormat="1" ht="63.75">
      <c r="A15" s="263">
        <v>9</v>
      </c>
      <c r="B15" s="260" t="s">
        <v>682</v>
      </c>
      <c r="C15" s="260" t="s">
        <v>814</v>
      </c>
      <c r="D15" s="261">
        <v>43496</v>
      </c>
      <c r="E15" s="261">
        <v>43830</v>
      </c>
      <c r="F15" s="260" t="s">
        <v>466</v>
      </c>
      <c r="G15" s="264" t="s">
        <v>467</v>
      </c>
      <c r="H15" s="263" t="s">
        <v>468</v>
      </c>
      <c r="I15" s="94"/>
      <c r="J15" s="224"/>
      <c r="K15" s="36"/>
      <c r="L15" s="24"/>
      <c r="M15" s="552" t="s">
        <v>958</v>
      </c>
      <c r="N15" s="553" t="s">
        <v>959</v>
      </c>
      <c r="O15" s="554">
        <v>0</v>
      </c>
      <c r="P15" s="553" t="s">
        <v>960</v>
      </c>
      <c r="Q15" s="564" t="s">
        <v>1116</v>
      </c>
    </row>
    <row r="16" spans="1:17" ht="18.75" customHeight="1">
      <c r="A16" s="692" t="s">
        <v>141</v>
      </c>
      <c r="B16" s="693"/>
      <c r="C16" s="693"/>
      <c r="D16" s="693"/>
      <c r="E16" s="693"/>
      <c r="F16" s="693"/>
      <c r="G16" s="693"/>
      <c r="H16" s="693"/>
      <c r="I16" s="693"/>
      <c r="J16" s="693"/>
      <c r="K16" s="693"/>
      <c r="L16" s="694"/>
      <c r="M16" s="557"/>
      <c r="N16" s="557"/>
      <c r="O16" s="557"/>
      <c r="P16" s="557"/>
      <c r="Q16" s="557"/>
    </row>
    <row r="17" spans="1:17" ht="285.75" customHeight="1">
      <c r="A17" s="74">
        <v>1</v>
      </c>
      <c r="B17" s="74" t="s">
        <v>142</v>
      </c>
      <c r="C17" s="75" t="s">
        <v>815</v>
      </c>
      <c r="D17" s="38">
        <v>43497</v>
      </c>
      <c r="E17" s="38">
        <v>43830</v>
      </c>
      <c r="F17" s="74" t="s">
        <v>143</v>
      </c>
      <c r="G17" s="74" t="s">
        <v>144</v>
      </c>
      <c r="H17" s="74" t="s">
        <v>145</v>
      </c>
      <c r="I17" s="39"/>
      <c r="J17" s="181"/>
      <c r="K17" s="76"/>
      <c r="L17" s="77"/>
      <c r="M17" s="524" t="s">
        <v>868</v>
      </c>
      <c r="N17" s="524" t="s">
        <v>866</v>
      </c>
      <c r="O17" s="558">
        <v>0.33</v>
      </c>
      <c r="P17" s="559" t="s">
        <v>969</v>
      </c>
      <c r="Q17" s="570" t="s">
        <v>1114</v>
      </c>
    </row>
    <row r="18" spans="1:17" s="10" customFormat="1" ht="109.5" customHeight="1">
      <c r="A18" s="370">
        <v>2</v>
      </c>
      <c r="B18" s="370" t="s">
        <v>478</v>
      </c>
      <c r="C18" s="370" t="s">
        <v>740</v>
      </c>
      <c r="D18" s="38">
        <v>43497</v>
      </c>
      <c r="E18" s="38">
        <v>43830</v>
      </c>
      <c r="F18" s="371" t="s">
        <v>747</v>
      </c>
      <c r="G18" s="371" t="s">
        <v>483</v>
      </c>
      <c r="H18" s="372" t="s">
        <v>479</v>
      </c>
      <c r="I18" s="194"/>
      <c r="J18" s="229"/>
      <c r="K18" s="152"/>
      <c r="L18" s="153"/>
      <c r="M18" s="524" t="s">
        <v>881</v>
      </c>
      <c r="N18" s="530" t="s">
        <v>882</v>
      </c>
      <c r="O18" s="527">
        <v>0.25</v>
      </c>
      <c r="P18" s="524" t="s">
        <v>875</v>
      </c>
      <c r="Q18" s="571" t="s">
        <v>1114</v>
      </c>
    </row>
    <row r="19" spans="1:17" s="10" customFormat="1" ht="118.5" customHeight="1">
      <c r="A19" s="370">
        <v>3</v>
      </c>
      <c r="B19" s="370" t="s">
        <v>480</v>
      </c>
      <c r="C19" s="370" t="s">
        <v>740</v>
      </c>
      <c r="D19" s="38">
        <v>43497</v>
      </c>
      <c r="E19" s="38">
        <v>43830</v>
      </c>
      <c r="F19" s="370" t="s">
        <v>748</v>
      </c>
      <c r="G19" s="371" t="s">
        <v>483</v>
      </c>
      <c r="H19" s="370" t="s">
        <v>749</v>
      </c>
      <c r="I19" s="194"/>
      <c r="J19" s="229"/>
      <c r="K19" s="152"/>
      <c r="L19" s="153"/>
      <c r="M19" s="524" t="s">
        <v>879</v>
      </c>
      <c r="N19" s="524" t="s">
        <v>880</v>
      </c>
      <c r="O19" s="527">
        <v>0.25</v>
      </c>
      <c r="P19" s="524" t="s">
        <v>875</v>
      </c>
      <c r="Q19" s="571" t="s">
        <v>1114</v>
      </c>
    </row>
    <row r="20" spans="1:17" s="250" customFormat="1" ht="63.75">
      <c r="A20" s="74">
        <v>4</v>
      </c>
      <c r="B20" s="74" t="s">
        <v>146</v>
      </c>
      <c r="C20" s="74" t="s">
        <v>44</v>
      </c>
      <c r="D20" s="38">
        <v>43497</v>
      </c>
      <c r="E20" s="38">
        <v>43830</v>
      </c>
      <c r="F20" s="74" t="s">
        <v>147</v>
      </c>
      <c r="G20" s="40" t="s">
        <v>148</v>
      </c>
      <c r="H20" s="74" t="s">
        <v>149</v>
      </c>
      <c r="I20" s="194"/>
      <c r="J20" s="229"/>
      <c r="K20" s="152"/>
      <c r="L20" s="153"/>
      <c r="M20" s="524" t="s">
        <v>931</v>
      </c>
      <c r="N20" s="524" t="s">
        <v>931</v>
      </c>
      <c r="O20" s="527">
        <v>0</v>
      </c>
      <c r="P20" s="524" t="s">
        <v>931</v>
      </c>
      <c r="Q20" s="564" t="s">
        <v>1116</v>
      </c>
    </row>
    <row r="21" spans="1:17" ht="153" customHeight="1">
      <c r="A21" s="74">
        <v>5</v>
      </c>
      <c r="B21" s="394" t="s">
        <v>750</v>
      </c>
      <c r="C21" s="373" t="s">
        <v>304</v>
      </c>
      <c r="D21" s="374">
        <v>43497</v>
      </c>
      <c r="E21" s="374">
        <v>43724</v>
      </c>
      <c r="F21" s="373" t="s">
        <v>751</v>
      </c>
      <c r="G21" s="373" t="s">
        <v>752</v>
      </c>
      <c r="H21" s="373" t="s">
        <v>753</v>
      </c>
      <c r="I21" s="78"/>
      <c r="J21" s="181"/>
      <c r="K21" s="76"/>
      <c r="L21" s="77"/>
      <c r="M21" s="531" t="s">
        <v>1041</v>
      </c>
      <c r="N21" s="524" t="s">
        <v>1042</v>
      </c>
      <c r="O21" s="527">
        <v>0.15</v>
      </c>
      <c r="P21" s="524"/>
      <c r="Q21" s="572" t="s">
        <v>1114</v>
      </c>
    </row>
    <row r="22" spans="1:17" ht="33" customHeight="1">
      <c r="A22" s="695" t="s">
        <v>150</v>
      </c>
      <c r="B22" s="696"/>
      <c r="C22" s="696"/>
      <c r="D22" s="696"/>
      <c r="E22" s="696"/>
      <c r="F22" s="696"/>
      <c r="G22" s="696"/>
      <c r="H22" s="696"/>
      <c r="I22" s="696"/>
      <c r="J22" s="696"/>
      <c r="K22" s="696"/>
      <c r="L22" s="697"/>
      <c r="M22" s="560" t="str">
        <f>+IF(O22="","",IF(O22&lt;=59%,"INCUMPLIMIENTO",IF(AND(O22&gt;59%,O22&lt;100%),"CUMPLIMIENTO PARCIAL",IF(O22=100%,"CUMPLIMIENTO",IF(O22="N/A","N/A","INFORMACIÓN MAL DILIGENCIADA")))))</f>
        <v/>
      </c>
      <c r="N22" s="560"/>
      <c r="O22" s="560"/>
      <c r="P22" s="560"/>
      <c r="Q22" s="560"/>
    </row>
    <row r="23" spans="1:17" s="10" customFormat="1" ht="157.5" customHeight="1">
      <c r="A23" s="96">
        <v>1</v>
      </c>
      <c r="B23" s="266" t="s">
        <v>604</v>
      </c>
      <c r="C23" s="266" t="s">
        <v>481</v>
      </c>
      <c r="D23" s="154">
        <v>43497</v>
      </c>
      <c r="E23" s="154">
        <v>43830</v>
      </c>
      <c r="F23" s="266" t="s">
        <v>605</v>
      </c>
      <c r="G23" s="266" t="s">
        <v>605</v>
      </c>
      <c r="H23" s="266" t="s">
        <v>606</v>
      </c>
      <c r="I23" s="113"/>
      <c r="J23" s="218"/>
      <c r="K23" s="117"/>
      <c r="L23" s="117"/>
      <c r="M23" s="524" t="s">
        <v>961</v>
      </c>
      <c r="N23" s="524" t="s">
        <v>962</v>
      </c>
      <c r="O23" s="525">
        <v>0.7</v>
      </c>
      <c r="P23" s="524" t="s">
        <v>963</v>
      </c>
      <c r="Q23" s="572" t="s">
        <v>1114</v>
      </c>
    </row>
    <row r="24" spans="1:17" ht="127.5">
      <c r="A24" s="273">
        <v>2</v>
      </c>
      <c r="B24" s="273" t="s">
        <v>151</v>
      </c>
      <c r="C24" s="273" t="s">
        <v>44</v>
      </c>
      <c r="D24" s="28">
        <v>43496</v>
      </c>
      <c r="E24" s="28">
        <v>43830</v>
      </c>
      <c r="F24" s="273" t="s">
        <v>152</v>
      </c>
      <c r="G24" s="41" t="s">
        <v>153</v>
      </c>
      <c r="H24" s="273" t="s">
        <v>154</v>
      </c>
      <c r="I24" s="18"/>
      <c r="J24" s="198"/>
      <c r="K24" s="18"/>
      <c r="L24" s="18"/>
      <c r="M24" s="543" t="s">
        <v>947</v>
      </c>
      <c r="N24" s="550" t="s">
        <v>928</v>
      </c>
      <c r="O24" s="525">
        <v>0.33</v>
      </c>
      <c r="P24" s="546" t="s">
        <v>930</v>
      </c>
      <c r="Q24" s="572" t="s">
        <v>1114</v>
      </c>
    </row>
    <row r="25" spans="1:17" s="10" customFormat="1" ht="75" customHeight="1">
      <c r="A25" s="266">
        <v>3</v>
      </c>
      <c r="B25" s="266" t="s">
        <v>568</v>
      </c>
      <c r="C25" s="266" t="s">
        <v>45</v>
      </c>
      <c r="D25" s="156">
        <v>43497</v>
      </c>
      <c r="E25" s="156">
        <v>43830</v>
      </c>
      <c r="F25" s="266" t="s">
        <v>569</v>
      </c>
      <c r="G25" s="265" t="s">
        <v>570</v>
      </c>
      <c r="H25" s="266" t="s">
        <v>571</v>
      </c>
      <c r="I25" s="97"/>
      <c r="J25" s="221"/>
      <c r="K25" s="98"/>
      <c r="L25" s="91"/>
      <c r="M25" s="523" t="s">
        <v>1043</v>
      </c>
      <c r="N25" s="523" t="s">
        <v>1044</v>
      </c>
      <c r="O25" s="525">
        <v>0.33</v>
      </c>
      <c r="P25" s="523" t="s">
        <v>982</v>
      </c>
      <c r="Q25" s="572" t="s">
        <v>1114</v>
      </c>
    </row>
    <row r="26" spans="1:17" s="10" customFormat="1" ht="155.25" customHeight="1">
      <c r="A26" s="266">
        <v>4</v>
      </c>
      <c r="B26" s="266" t="s">
        <v>572</v>
      </c>
      <c r="C26" s="266" t="s">
        <v>45</v>
      </c>
      <c r="D26" s="156">
        <v>43497</v>
      </c>
      <c r="E26" s="156">
        <v>43830</v>
      </c>
      <c r="F26" s="266" t="s">
        <v>573</v>
      </c>
      <c r="G26" s="265" t="s">
        <v>574</v>
      </c>
      <c r="H26" s="266" t="s">
        <v>369</v>
      </c>
      <c r="I26" s="97"/>
      <c r="J26" s="221"/>
      <c r="K26" s="98"/>
      <c r="L26" s="91"/>
      <c r="M26" s="523" t="s">
        <v>1045</v>
      </c>
      <c r="N26" s="523" t="s">
        <v>1046</v>
      </c>
      <c r="O26" s="525">
        <v>0.33</v>
      </c>
      <c r="P26" s="523" t="s">
        <v>982</v>
      </c>
      <c r="Q26" s="572" t="s">
        <v>1114</v>
      </c>
    </row>
    <row r="27" spans="1:17" s="10" customFormat="1" ht="151.5" customHeight="1">
      <c r="A27" s="266">
        <v>5</v>
      </c>
      <c r="B27" s="266" t="s">
        <v>370</v>
      </c>
      <c r="C27" s="266" t="s">
        <v>45</v>
      </c>
      <c r="D27" s="156">
        <v>43497</v>
      </c>
      <c r="E27" s="156">
        <v>43830</v>
      </c>
      <c r="F27" s="266" t="s">
        <v>371</v>
      </c>
      <c r="G27" s="265" t="s">
        <v>372</v>
      </c>
      <c r="H27" s="266" t="s">
        <v>575</v>
      </c>
      <c r="I27" s="90"/>
      <c r="J27" s="221"/>
      <c r="K27" s="98"/>
      <c r="L27" s="91"/>
      <c r="M27" s="523" t="s">
        <v>1047</v>
      </c>
      <c r="N27" s="523" t="s">
        <v>1048</v>
      </c>
      <c r="O27" s="525">
        <v>0</v>
      </c>
      <c r="P27" s="523" t="s">
        <v>982</v>
      </c>
      <c r="Q27" s="565" t="s">
        <v>1116</v>
      </c>
    </row>
    <row r="28" spans="1:17" s="10" customFormat="1" ht="408.75" customHeight="1">
      <c r="A28" s="96">
        <v>6</v>
      </c>
      <c r="B28" s="143" t="s">
        <v>819</v>
      </c>
      <c r="C28" s="96" t="s">
        <v>821</v>
      </c>
      <c r="D28" s="154">
        <v>43497</v>
      </c>
      <c r="E28" s="154">
        <v>43830</v>
      </c>
      <c r="F28" s="90" t="s">
        <v>685</v>
      </c>
      <c r="G28" s="90" t="s">
        <v>482</v>
      </c>
      <c r="H28" s="96" t="s">
        <v>686</v>
      </c>
      <c r="I28" s="90"/>
      <c r="J28" s="219"/>
      <c r="K28" s="97"/>
      <c r="L28" s="155"/>
      <c r="M28" s="524" t="s">
        <v>964</v>
      </c>
      <c r="N28" s="524" t="s">
        <v>965</v>
      </c>
      <c r="O28" s="525">
        <v>0.33</v>
      </c>
      <c r="P28" s="524" t="s">
        <v>966</v>
      </c>
      <c r="Q28" s="572" t="s">
        <v>1114</v>
      </c>
    </row>
    <row r="29" spans="1:17" s="10" customFormat="1" ht="141" customHeight="1">
      <c r="A29" s="96">
        <v>7</v>
      </c>
      <c r="B29" s="143" t="s">
        <v>607</v>
      </c>
      <c r="C29" s="266" t="s">
        <v>481</v>
      </c>
      <c r="D29" s="154">
        <v>43497</v>
      </c>
      <c r="E29" s="154">
        <v>43830</v>
      </c>
      <c r="F29" s="265" t="s">
        <v>608</v>
      </c>
      <c r="G29" s="265" t="s">
        <v>608</v>
      </c>
      <c r="H29" s="265" t="s">
        <v>609</v>
      </c>
      <c r="I29" s="90"/>
      <c r="J29" s="219"/>
      <c r="K29" s="155"/>
      <c r="L29" s="155"/>
      <c r="M29" s="524" t="s">
        <v>967</v>
      </c>
      <c r="N29" s="524" t="s">
        <v>970</v>
      </c>
      <c r="O29" s="525">
        <v>0.5</v>
      </c>
      <c r="P29" s="524" t="s">
        <v>968</v>
      </c>
      <c r="Q29" s="569" t="s">
        <v>1114</v>
      </c>
    </row>
    <row r="30" spans="1:17">
      <c r="A30" s="685" t="s">
        <v>155</v>
      </c>
      <c r="B30" s="686"/>
      <c r="C30" s="686"/>
      <c r="D30" s="686"/>
      <c r="E30" s="686"/>
      <c r="F30" s="686"/>
      <c r="G30" s="686"/>
      <c r="H30" s="686"/>
      <c r="I30" s="686"/>
      <c r="J30" s="686"/>
      <c r="K30" s="686"/>
      <c r="L30" s="687"/>
      <c r="M30" s="561" t="str">
        <f>+IF(O30="","",IF(O30&lt;=59%,"INCUMPLIMIENTO",IF(AND(O30&gt;59%,O30&lt;100%),"CUMPLIMIENTO PARCIAL",IF(O30=100%,"CUMPLIMIENTO",IF(O30="N/A","N/A","INFORMACIÓN MAL DILIGENCIADA")))))</f>
        <v/>
      </c>
      <c r="N30" s="561"/>
      <c r="O30" s="561"/>
      <c r="P30" s="561"/>
      <c r="Q30" s="561"/>
    </row>
    <row r="31" spans="1:17" ht="146.25" customHeight="1">
      <c r="A31" s="274">
        <v>1</v>
      </c>
      <c r="B31" s="275" t="s">
        <v>156</v>
      </c>
      <c r="C31" s="232" t="s">
        <v>820</v>
      </c>
      <c r="D31" s="42">
        <v>43496</v>
      </c>
      <c r="E31" s="42">
        <v>43830</v>
      </c>
      <c r="F31" s="231" t="s">
        <v>157</v>
      </c>
      <c r="G31" s="275" t="s">
        <v>158</v>
      </c>
      <c r="H31" s="190" t="s">
        <v>159</v>
      </c>
      <c r="I31" s="15"/>
      <c r="J31" s="182"/>
      <c r="K31" s="43"/>
      <c r="L31" s="43"/>
      <c r="M31" s="524" t="s">
        <v>931</v>
      </c>
      <c r="N31" s="524" t="s">
        <v>931</v>
      </c>
      <c r="O31" s="562">
        <v>0</v>
      </c>
      <c r="P31" s="524" t="s">
        <v>931</v>
      </c>
      <c r="Q31" s="564" t="s">
        <v>1116</v>
      </c>
    </row>
    <row r="32" spans="1:17" s="95" customFormat="1" ht="125.25" customHeight="1">
      <c r="A32" s="274">
        <v>2</v>
      </c>
      <c r="B32" s="151" t="s">
        <v>472</v>
      </c>
      <c r="C32" s="151" t="s">
        <v>740</v>
      </c>
      <c r="D32" s="42">
        <v>43497</v>
      </c>
      <c r="E32" s="42">
        <v>43830</v>
      </c>
      <c r="F32" s="151" t="s">
        <v>476</v>
      </c>
      <c r="G32" s="151" t="s">
        <v>310</v>
      </c>
      <c r="H32" s="151" t="s">
        <v>477</v>
      </c>
      <c r="I32" s="15"/>
      <c r="J32" s="183"/>
      <c r="K32" s="43"/>
      <c r="L32" s="43"/>
      <c r="M32" s="524" t="s">
        <v>883</v>
      </c>
      <c r="N32" s="524" t="s">
        <v>884</v>
      </c>
      <c r="O32" s="527">
        <v>0.25</v>
      </c>
      <c r="P32" s="524" t="s">
        <v>885</v>
      </c>
      <c r="Q32" s="569" t="s">
        <v>1114</v>
      </c>
    </row>
    <row r="33" spans="1:17">
      <c r="A33" s="682" t="s">
        <v>469</v>
      </c>
      <c r="B33" s="683"/>
      <c r="C33" s="683"/>
      <c r="D33" s="683"/>
      <c r="E33" s="683"/>
      <c r="F33" s="683"/>
      <c r="G33" s="683"/>
      <c r="H33" s="683"/>
      <c r="I33" s="683"/>
      <c r="J33" s="683"/>
      <c r="K33" s="683"/>
      <c r="L33" s="684"/>
      <c r="M33" s="563" t="str">
        <f>+IF(O33="","",IF(O33&lt;=59%,"INCUMPLIMIENTO",IF(AND(O33&gt;59%,O33&lt;100%),"CUMPLIMIENTO PARCIAL",IF(O33=100%,"CUMPLIMIENTO",IF(O33="N/A","N/A","INFORMACIÓN MAL DILIGENCIADA")))))</f>
        <v/>
      </c>
      <c r="N33" s="563"/>
      <c r="O33" s="563"/>
      <c r="P33" s="563"/>
      <c r="Q33" s="563"/>
    </row>
    <row r="34" spans="1:17" ht="166.5" customHeight="1">
      <c r="A34" s="147">
        <v>1</v>
      </c>
      <c r="B34" s="267" t="s">
        <v>470</v>
      </c>
      <c r="C34" s="252" t="s">
        <v>740</v>
      </c>
      <c r="D34" s="148">
        <v>43497</v>
      </c>
      <c r="E34" s="148">
        <v>43830</v>
      </c>
      <c r="F34" s="267" t="s">
        <v>160</v>
      </c>
      <c r="G34" s="267" t="s">
        <v>161</v>
      </c>
      <c r="H34" s="267" t="s">
        <v>471</v>
      </c>
      <c r="I34" s="149"/>
      <c r="J34" s="184"/>
      <c r="K34" s="149"/>
      <c r="L34" s="149"/>
      <c r="M34" s="524" t="s">
        <v>886</v>
      </c>
      <c r="N34" s="524" t="s">
        <v>887</v>
      </c>
      <c r="O34" s="525" t="s">
        <v>888</v>
      </c>
      <c r="P34" s="524" t="s">
        <v>888</v>
      </c>
      <c r="Q34" s="539" t="str">
        <f t="shared" ref="Q34:Q35" si="0">+IF(O34="","",IF(O34&lt;=59%,"INCUMPLIMIENTO",IF(AND(O34&gt;59%,O34&lt;100%),"CUMPLIMIENTO PARCIAL",IF(O34=100%,"CUMPLIMIENTO",IF(O34="N/A","N/A","INFORMACIÓN MAL DILIGENCIADA")))))</f>
        <v>N/A</v>
      </c>
    </row>
    <row r="35" spans="1:17" ht="176.25" customHeight="1" thickBot="1">
      <c r="A35" s="147">
        <v>2</v>
      </c>
      <c r="B35" s="106" t="s">
        <v>472</v>
      </c>
      <c r="C35" s="163" t="s">
        <v>473</v>
      </c>
      <c r="D35" s="148">
        <v>43496</v>
      </c>
      <c r="E35" s="148">
        <v>43830</v>
      </c>
      <c r="F35" s="106" t="s">
        <v>474</v>
      </c>
      <c r="G35" s="106" t="s">
        <v>475</v>
      </c>
      <c r="H35" s="106" t="s">
        <v>471</v>
      </c>
      <c r="I35" s="149"/>
      <c r="J35" s="211"/>
      <c r="K35" s="149"/>
      <c r="L35" s="149"/>
      <c r="M35" s="524" t="s">
        <v>886</v>
      </c>
      <c r="N35" s="524" t="s">
        <v>887</v>
      </c>
      <c r="O35" s="525" t="s">
        <v>888</v>
      </c>
      <c r="P35" s="524" t="s">
        <v>888</v>
      </c>
      <c r="Q35" s="539" t="str">
        <f t="shared" si="0"/>
        <v>N/A</v>
      </c>
    </row>
    <row r="36" spans="1:17" ht="13.5" thickBot="1">
      <c r="C36" s="164"/>
      <c r="K36" s="79"/>
      <c r="M36" s="413"/>
      <c r="N36" s="413"/>
      <c r="O36" s="536"/>
      <c r="P36" s="413"/>
      <c r="Q36" s="537" t="str">
        <f>+IF(O36="","",IF(O36&lt;=59%,"INCUMPLIMIENTO",IF(AND(O36&gt;59%,O36&lt;100%),"CUMPLIMIENTO PARCIAL",IF(O36=100%,"CUMPLIMIENTO",IF(O36="N/A","N/A","INFORMACIÓN MAL DILIGENCIADA")))))</f>
        <v/>
      </c>
    </row>
  </sheetData>
  <autoFilter ref="A5:Q36"/>
  <mergeCells count="8">
    <mergeCell ref="M1:Q3"/>
    <mergeCell ref="A33:L33"/>
    <mergeCell ref="A30:L30"/>
    <mergeCell ref="A1:L2"/>
    <mergeCell ref="A3:L3"/>
    <mergeCell ref="A6:L6"/>
    <mergeCell ref="A16:L16"/>
    <mergeCell ref="A22:L22"/>
  </mergeCells>
  <conditionalFormatting sqref="Q7">
    <cfRule type="cellIs" dxfId="16" priority="21" operator="equal">
      <formula>#REF!</formula>
    </cfRule>
  </conditionalFormatting>
  <conditionalFormatting sqref="Q7">
    <cfRule type="cellIs" dxfId="15" priority="22" operator="equal">
      <formula>#REF!</formula>
    </cfRule>
    <cfRule type="cellIs" dxfId="14" priority="23" operator="equal">
      <formula>#REF!</formula>
    </cfRule>
  </conditionalFormatting>
  <conditionalFormatting sqref="Q34:Q36">
    <cfRule type="cellIs" dxfId="13" priority="17" operator="equal">
      <formula>#REF!</formula>
    </cfRule>
  </conditionalFormatting>
  <conditionalFormatting sqref="Q34:Q36">
    <cfRule type="cellIs" dxfId="12" priority="18" operator="equal">
      <formula>#REF!</formula>
    </cfRule>
    <cfRule type="cellIs" dxfId="11" priority="19" operator="equal">
      <formula>#REF!</formula>
    </cfRule>
  </conditionalFormatting>
  <hyperlinks>
    <hyperlink ref="G8" r:id="rId1" display="http://www.cajaviviendapopular.gov.co/?q=content/transparencia"/>
    <hyperlink ref="G9" r:id="rId2" display="http://www.cajaviviendapopular.gov.co/?q=content/transparencia"/>
    <hyperlink ref="G12" r:id="rId3" display="http://www.cajaviviendapopular.gov.co/?q=content/transparencia"/>
    <hyperlink ref="G13" r:id="rId4" display="http://www.cajaviviendapopular.gov.co/?q=content/transparencia"/>
    <hyperlink ref="G15" r:id="rId5" display="http://www.cajaviviendapopular.gov.co/?q=content/transparencia"/>
    <hyperlink ref="G24" r:id="rId6" display="http://www.cajaviviendapopular.gov.co/?q=content/transparencia_x000a__x000a_10.4 Esquema de públicación de información"/>
    <hyperlink ref="N18" r:id="rId7"/>
    <hyperlink ref="N9" r:id="rId8"/>
    <hyperlink ref="N24" r:id="rId9"/>
    <hyperlink ref="N11" r:id="rId10"/>
    <hyperlink ref="N8" r:id="rId11"/>
  </hyperlinks>
  <pageMargins left="0.7" right="0.7" top="0.75" bottom="0.75" header="0.3" footer="0.3"/>
  <pageSetup scale="29" orientation="portrait" r:id="rId12"/>
  <extLst>
    <ext xmlns:x14="http://schemas.microsoft.com/office/spreadsheetml/2009/9/main" uri="{78C0D931-6437-407d-A8EE-F0AAD7539E65}">
      <x14:conditionalFormattings>
        <x14:conditionalFormatting xmlns:xm="http://schemas.microsoft.com/office/excel/2006/main">
          <x14:cfRule type="containsText" priority="24" operator="containsText" id="{A9FE0B46-C6F1-4856-9B4C-56D107C896FB}">
            <xm:f>NOT(ISERROR(SEARCH(#REF!,Q7)))</xm:f>
            <xm:f>#REF!</xm:f>
            <x14:dxf>
              <fill>
                <patternFill>
                  <bgColor rgb="FFFF0000"/>
                </patternFill>
              </fill>
            </x14:dxf>
          </x14:cfRule>
          <xm:sqref>Q7</xm:sqref>
        </x14:conditionalFormatting>
        <x14:conditionalFormatting xmlns:xm="http://schemas.microsoft.com/office/excel/2006/main">
          <x14:cfRule type="containsText" priority="20" operator="containsText" id="{A2278564-EAC1-42BF-89B1-57EEEA534A06}">
            <xm:f>NOT(ISERROR(SEARCH(#REF!,Q34)))</xm:f>
            <xm:f>#REF!</xm:f>
            <x14:dxf>
              <fill>
                <patternFill>
                  <bgColor rgb="FFFF0000"/>
                </patternFill>
              </fill>
            </x14:dxf>
          </x14:cfRule>
          <xm:sqref>Q34:Q36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view="pageBreakPreview" topLeftCell="F1" zoomScale="70" zoomScaleNormal="70" zoomScaleSheetLayoutView="70" workbookViewId="0">
      <selection activeCell="L22" sqref="L22"/>
    </sheetView>
  </sheetViews>
  <sheetFormatPr baseColWidth="10" defaultColWidth="10.85546875" defaultRowHeight="12.75"/>
  <cols>
    <col min="1" max="1" width="13.42578125" style="10" customWidth="1"/>
    <col min="2" max="2" width="37.85546875" style="10" customWidth="1"/>
    <col min="3" max="3" width="25.140625" style="10" customWidth="1"/>
    <col min="4" max="4" width="17.28515625" style="10" customWidth="1"/>
    <col min="5" max="5" width="17.7109375" style="10" customWidth="1"/>
    <col min="6" max="6" width="18.140625" style="10" customWidth="1"/>
    <col min="7" max="7" width="20.140625" style="10" customWidth="1"/>
    <col min="8" max="8" width="46" style="10" customWidth="1"/>
    <col min="9" max="9" width="10.85546875" style="32"/>
    <col min="10" max="10" width="25.7109375" style="10" customWidth="1"/>
    <col min="11" max="11" width="29" style="10" customWidth="1"/>
    <col min="12" max="12" width="59.42578125" style="158" customWidth="1"/>
    <col min="13" max="13" width="35.85546875" style="10" customWidth="1"/>
    <col min="14" max="15" width="10.85546875" style="10"/>
    <col min="16" max="16" width="26.140625" style="10" customWidth="1"/>
    <col min="17" max="16384" width="10.85546875" style="10"/>
  </cols>
  <sheetData>
    <row r="1" spans="1:16">
      <c r="A1" s="698" t="s">
        <v>162</v>
      </c>
      <c r="B1" s="699"/>
      <c r="C1" s="699"/>
      <c r="D1" s="699"/>
      <c r="E1" s="699"/>
      <c r="F1" s="699"/>
      <c r="G1" s="699"/>
      <c r="H1" s="699"/>
      <c r="I1" s="699"/>
      <c r="J1" s="699"/>
      <c r="K1" s="700"/>
      <c r="L1" s="586" t="s">
        <v>870</v>
      </c>
      <c r="M1" s="587"/>
      <c r="N1" s="587"/>
      <c r="O1" s="587"/>
      <c r="P1" s="588"/>
    </row>
    <row r="2" spans="1:16">
      <c r="A2" s="701"/>
      <c r="B2" s="649"/>
      <c r="C2" s="649"/>
      <c r="D2" s="649"/>
      <c r="E2" s="649"/>
      <c r="F2" s="649"/>
      <c r="G2" s="649"/>
      <c r="H2" s="649"/>
      <c r="I2" s="649"/>
      <c r="J2" s="649"/>
      <c r="K2" s="702"/>
      <c r="L2" s="589"/>
      <c r="M2" s="590"/>
      <c r="N2" s="590"/>
      <c r="O2" s="590"/>
      <c r="P2" s="591"/>
    </row>
    <row r="3" spans="1:16" ht="16.5" thickBot="1">
      <c r="A3" s="650" t="s">
        <v>781</v>
      </c>
      <c r="B3" s="651"/>
      <c r="C3" s="651"/>
      <c r="D3" s="651"/>
      <c r="E3" s="651"/>
      <c r="F3" s="651"/>
      <c r="G3" s="651"/>
      <c r="H3" s="651"/>
      <c r="I3" s="651"/>
      <c r="J3" s="651"/>
      <c r="K3" s="703"/>
      <c r="L3" s="592"/>
      <c r="M3" s="593"/>
      <c r="N3" s="593"/>
      <c r="O3" s="593"/>
      <c r="P3" s="594"/>
    </row>
    <row r="4" spans="1:16" s="44" customFormat="1" ht="78.75">
      <c r="A4" s="159" t="s">
        <v>50</v>
      </c>
      <c r="B4" s="11" t="s">
        <v>91</v>
      </c>
      <c r="C4" s="11" t="s">
        <v>92</v>
      </c>
      <c r="D4" s="11" t="s">
        <v>93</v>
      </c>
      <c r="E4" s="11" t="s">
        <v>94</v>
      </c>
      <c r="F4" s="11" t="s">
        <v>95</v>
      </c>
      <c r="G4" s="11" t="s">
        <v>96</v>
      </c>
      <c r="H4" s="11" t="s">
        <v>97</v>
      </c>
      <c r="I4" s="12" t="s">
        <v>60</v>
      </c>
      <c r="J4" s="11" t="s">
        <v>98</v>
      </c>
      <c r="K4" s="160" t="s">
        <v>99</v>
      </c>
      <c r="L4" s="398" t="s">
        <v>854</v>
      </c>
      <c r="M4" s="399" t="s">
        <v>96</v>
      </c>
      <c r="N4" s="399" t="s">
        <v>855</v>
      </c>
      <c r="O4" s="399" t="s">
        <v>856</v>
      </c>
      <c r="P4" s="400" t="s">
        <v>857</v>
      </c>
    </row>
    <row r="5" spans="1:16" s="44" customFormat="1" ht="15.75">
      <c r="A5" s="419"/>
      <c r="B5" s="420"/>
      <c r="C5" s="420"/>
      <c r="D5" s="420"/>
      <c r="E5" s="420"/>
      <c r="F5" s="420"/>
      <c r="G5" s="420"/>
      <c r="H5" s="420"/>
      <c r="I5" s="421"/>
      <c r="J5" s="420"/>
      <c r="K5" s="422"/>
      <c r="L5" s="412"/>
      <c r="M5" s="412"/>
      <c r="N5" s="412"/>
      <c r="O5" s="412"/>
      <c r="P5" s="412"/>
    </row>
    <row r="6" spans="1:16">
      <c r="A6" s="704" t="s">
        <v>126</v>
      </c>
      <c r="B6" s="705"/>
      <c r="C6" s="705"/>
      <c r="D6" s="705"/>
      <c r="E6" s="705"/>
      <c r="F6" s="705"/>
      <c r="G6" s="705"/>
      <c r="H6" s="705"/>
      <c r="I6" s="705"/>
      <c r="J6" s="705"/>
      <c r="K6" s="706"/>
      <c r="L6" s="576"/>
      <c r="M6" s="576"/>
      <c r="N6" s="576"/>
      <c r="O6" s="576"/>
      <c r="P6" s="576"/>
    </row>
    <row r="7" spans="1:16" ht="71.25" customHeight="1">
      <c r="A7" s="92">
        <v>1</v>
      </c>
      <c r="B7" s="27" t="s">
        <v>163</v>
      </c>
      <c r="C7" s="23" t="s">
        <v>164</v>
      </c>
      <c r="D7" s="24">
        <v>43497</v>
      </c>
      <c r="E7" s="193">
        <v>43830</v>
      </c>
      <c r="F7" s="27" t="s">
        <v>165</v>
      </c>
      <c r="G7" s="45" t="s">
        <v>166</v>
      </c>
      <c r="H7" s="46"/>
      <c r="I7" s="119"/>
      <c r="J7" s="47"/>
      <c r="K7" s="573"/>
      <c r="L7" s="524" t="s">
        <v>934</v>
      </c>
      <c r="M7" s="577" t="s">
        <v>928</v>
      </c>
      <c r="N7" s="525">
        <v>0.33</v>
      </c>
      <c r="O7" s="524" t="s">
        <v>935</v>
      </c>
      <c r="P7" s="535" t="s">
        <v>1114</v>
      </c>
    </row>
    <row r="8" spans="1:16" ht="147.75" customHeight="1">
      <c r="A8" s="161">
        <v>2</v>
      </c>
      <c r="B8" s="48" t="s">
        <v>167</v>
      </c>
      <c r="C8" s="23" t="s">
        <v>164</v>
      </c>
      <c r="D8" s="24">
        <v>43466</v>
      </c>
      <c r="E8" s="193">
        <v>43830</v>
      </c>
      <c r="F8" s="49" t="s">
        <v>559</v>
      </c>
      <c r="G8" s="50" t="s">
        <v>168</v>
      </c>
      <c r="H8" s="51"/>
      <c r="I8" s="119"/>
      <c r="J8" s="36"/>
      <c r="K8" s="573"/>
      <c r="L8" s="524" t="s">
        <v>936</v>
      </c>
      <c r="M8" s="577" t="s">
        <v>932</v>
      </c>
      <c r="N8" s="525">
        <v>0.33</v>
      </c>
      <c r="O8" s="524" t="s">
        <v>935</v>
      </c>
      <c r="P8" s="535" t="s">
        <v>1114</v>
      </c>
    </row>
    <row r="9" spans="1:16" s="250" customFormat="1" ht="147.75" customHeight="1">
      <c r="A9" s="92">
        <v>3</v>
      </c>
      <c r="B9" s="259" t="s">
        <v>537</v>
      </c>
      <c r="C9" s="260" t="s">
        <v>239</v>
      </c>
      <c r="D9" s="261">
        <v>43495</v>
      </c>
      <c r="E9" s="261">
        <v>43829</v>
      </c>
      <c r="F9" s="259" t="s">
        <v>538</v>
      </c>
      <c r="G9" s="263" t="s">
        <v>533</v>
      </c>
      <c r="H9" s="247"/>
      <c r="I9" s="249"/>
      <c r="J9" s="248"/>
      <c r="K9" s="574"/>
      <c r="L9" s="524" t="s">
        <v>893</v>
      </c>
      <c r="M9" s="524" t="s">
        <v>894</v>
      </c>
      <c r="N9" s="525">
        <v>1</v>
      </c>
      <c r="O9" s="524" t="s">
        <v>895</v>
      </c>
      <c r="P9" s="529" t="s">
        <v>1113</v>
      </c>
    </row>
    <row r="10" spans="1:16" ht="337.5" customHeight="1" thickBot="1">
      <c r="A10" s="161">
        <v>4</v>
      </c>
      <c r="B10" s="259" t="s">
        <v>539</v>
      </c>
      <c r="C10" s="260" t="s">
        <v>239</v>
      </c>
      <c r="D10" s="261">
        <v>43495</v>
      </c>
      <c r="E10" s="261">
        <v>43829</v>
      </c>
      <c r="F10" s="259" t="s">
        <v>538</v>
      </c>
      <c r="G10" s="263" t="s">
        <v>540</v>
      </c>
      <c r="H10" s="205"/>
      <c r="I10" s="212"/>
      <c r="J10" s="162"/>
      <c r="K10" s="575"/>
      <c r="L10" s="524" t="s">
        <v>897</v>
      </c>
      <c r="M10" s="577" t="s">
        <v>896</v>
      </c>
      <c r="N10" s="525">
        <v>1</v>
      </c>
      <c r="O10" s="524" t="s">
        <v>895</v>
      </c>
      <c r="P10" s="529" t="s">
        <v>1113</v>
      </c>
    </row>
  </sheetData>
  <autoFilter ref="A5:P10"/>
  <mergeCells count="4">
    <mergeCell ref="A1:K2"/>
    <mergeCell ref="A3:K3"/>
    <mergeCell ref="A6:K6"/>
    <mergeCell ref="L1:P3"/>
  </mergeCells>
  <conditionalFormatting sqref="D7:D8">
    <cfRule type="timePeriod" dxfId="8" priority="9" timePeriod="lastWeek">
      <formula>AND(TODAY()-ROUNDDOWN(D7,0)&gt;=(WEEKDAY(TODAY())),TODAY()-ROUNDDOWN(D7,0)&lt;(WEEKDAY(TODAY())+7))</formula>
    </cfRule>
  </conditionalFormatting>
  <conditionalFormatting sqref="P7:P10">
    <cfRule type="cellIs" dxfId="7" priority="1" operator="equal">
      <formula>#REF!</formula>
    </cfRule>
  </conditionalFormatting>
  <conditionalFormatting sqref="P7:P10">
    <cfRule type="cellIs" dxfId="6" priority="2" operator="equal">
      <formula>#REF!</formula>
    </cfRule>
    <cfRule type="cellIs" dxfId="5" priority="3" operator="equal">
      <formula>#REF!</formula>
    </cfRule>
  </conditionalFormatting>
  <hyperlinks>
    <hyperlink ref="G7" r:id="rId1"/>
    <hyperlink ref="M10" r:id="rId2"/>
    <hyperlink ref="M7" r:id="rId3"/>
    <hyperlink ref="M8" r:id="rId4"/>
  </hyperlinks>
  <pageMargins left="0.7" right="0.7" top="0.75" bottom="0.75" header="0.3" footer="0.3"/>
  <pageSetup paperSize="9" scale="33" orientation="portrait" r:id="rId5"/>
  <extLst>
    <ext xmlns:x14="http://schemas.microsoft.com/office/spreadsheetml/2009/9/main" uri="{78C0D931-6437-407d-A8EE-F0AAD7539E65}">
      <x14:conditionalFormattings>
        <x14:conditionalFormatting xmlns:xm="http://schemas.microsoft.com/office/excel/2006/main">
          <x14:cfRule type="containsText" priority="4" operator="containsText" id="{4F158D2C-15CC-40A0-AB78-A26F4C2ADE54}">
            <xm:f>NOT(ISERROR(SEARCH(#REF!,P7)))</xm:f>
            <xm:f>#REF!</xm:f>
            <x14:dxf>
              <fill>
                <patternFill>
                  <bgColor rgb="FFFF0000"/>
                </patternFill>
              </fill>
            </x14:dxf>
          </x14:cfRule>
          <xm:sqref>P7:P10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Resultados Comp . pro</vt:lpstr>
      <vt:lpstr>Resultados PAAC</vt:lpstr>
      <vt:lpstr>Resultados riesgos</vt:lpstr>
      <vt:lpstr>1. MAPA DE RIESGOS </vt:lpstr>
      <vt:lpstr>2. ANTITRAMITES</vt:lpstr>
      <vt:lpstr>3. RENDICION DE CUENTAS</vt:lpstr>
      <vt:lpstr>4. ATENCION AL CIUDADANO</vt:lpstr>
      <vt:lpstr>5. TRANSPARENCIA </vt:lpstr>
      <vt:lpstr>6. INICIATIVAS</vt:lpstr>
      <vt:lpstr>7. CODIGO DE INTEGRIDAD</vt:lpstr>
      <vt:lpstr>CONTROL DE CAMBIOS REGISTROS </vt:lpstr>
      <vt:lpstr>'Resultados PAAC'!_Hlk514259072</vt:lpstr>
      <vt:lpstr>'4. ATENCION AL CIUDADANO'!Área_de_impresión</vt:lpstr>
      <vt:lpstr>'7. CODIGO DE INTEGRIDAD'!Área_de_impresión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Alejandro Marín Cañón</cp:lastModifiedBy>
  <dcterms:created xsi:type="dcterms:W3CDTF">2018-06-21T23:07:15Z</dcterms:created>
  <dcterms:modified xsi:type="dcterms:W3CDTF">2019-05-15T20:09:23Z</dcterms:modified>
</cp:coreProperties>
</file>