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668"/>
  <workbookPr/>
  <mc:AlternateContent xmlns:mc="http://schemas.openxmlformats.org/markup-compatibility/2006">
    <mc:Choice Requires="x15">
      <x15ac:absPath xmlns:x15ac="http://schemas.microsoft.com/office/spreadsheetml/2010/11/ac" url="C:\Users\andrea.casallas\Desktop\"/>
    </mc:Choice>
  </mc:AlternateContent>
  <bookViews>
    <workbookView xWindow="0" yWindow="0" windowWidth="19740" windowHeight="4785" activeTab="1"/>
  </bookViews>
  <sheets>
    <sheet name="Estudio de mercado" sheetId="3" r:id="rId1"/>
    <sheet name="Ficha técnica" sheetId="5" r:id="rId2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5" l="1"/>
  <c r="S9" i="3" l="1"/>
  <c r="T9" i="3" s="1"/>
  <c r="S10" i="3"/>
  <c r="T10" i="3" s="1"/>
  <c r="S11" i="3"/>
  <c r="S12" i="3"/>
  <c r="T12" i="3" s="1"/>
  <c r="S13" i="3"/>
  <c r="T13" i="3" s="1"/>
  <c r="S7" i="3"/>
  <c r="T7" i="3" s="1"/>
  <c r="R8" i="3"/>
  <c r="R9" i="3"/>
  <c r="R10" i="3"/>
  <c r="R11" i="3"/>
  <c r="R12" i="3"/>
  <c r="R13" i="3"/>
  <c r="R7" i="3"/>
  <c r="Q10" i="3"/>
  <c r="Q11" i="3"/>
  <c r="Q12" i="3"/>
  <c r="Q13" i="3"/>
  <c r="Q9" i="3"/>
  <c r="Q8" i="3"/>
  <c r="Q7" i="3"/>
  <c r="O13" i="3"/>
  <c r="O12" i="3"/>
  <c r="O11" i="3"/>
  <c r="O9" i="3"/>
  <c r="O7" i="3"/>
  <c r="M8" i="3"/>
  <c r="M9" i="3"/>
  <c r="M10" i="3"/>
  <c r="M11" i="3"/>
  <c r="M12" i="3"/>
  <c r="M13" i="3"/>
  <c r="M7" i="3"/>
  <c r="K13" i="3"/>
  <c r="K12" i="3"/>
  <c r="K11" i="3"/>
  <c r="K9" i="3"/>
  <c r="K7" i="3"/>
  <c r="G13" i="3"/>
  <c r="G12" i="3"/>
  <c r="I13" i="3"/>
  <c r="I12" i="3"/>
  <c r="I11" i="3"/>
  <c r="G11" i="3"/>
  <c r="I10" i="3"/>
  <c r="I9" i="3"/>
  <c r="G9" i="3"/>
  <c r="H8" i="3"/>
  <c r="I8" i="3" s="1"/>
  <c r="I7" i="3"/>
  <c r="G7" i="3"/>
  <c r="T11" i="3"/>
  <c r="S8" i="3" l="1"/>
  <c r="T8" i="3" s="1"/>
  <c r="T14" i="3" s="1"/>
</calcChain>
</file>

<file path=xl/sharedStrings.xml><?xml version="1.0" encoding="utf-8"?>
<sst xmlns="http://schemas.openxmlformats.org/spreadsheetml/2006/main" count="64" uniqueCount="36">
  <si>
    <t>Itèm No.</t>
  </si>
  <si>
    <t>Elemento</t>
  </si>
  <si>
    <t>Unidad de medida</t>
  </si>
  <si>
    <t>Cantidad</t>
  </si>
  <si>
    <t>Cotización No. 2</t>
  </si>
  <si>
    <t>Cotización No. 3</t>
  </si>
  <si>
    <t>GRIZZLY GROUP S.A.S</t>
  </si>
  <si>
    <t>DOTACIONES ONLINE.COM</t>
  </si>
  <si>
    <t>Valor Total IVA Incluido</t>
  </si>
  <si>
    <t xml:space="preserve">Guante de Nitrilo de alta calidad libre de polvos -  Guantes desechables, multiusos, ideales para pieles sensibles, excelente propiedad de barrera, resistentes, poseen elasticidad. Color negro. </t>
  </si>
  <si>
    <t>Caja por 50 pares</t>
  </si>
  <si>
    <t>Tapabocas desechable hipo alérgico suave y resistente, que no permite partículas  nocivas de 3 capas</t>
  </si>
  <si>
    <t>Caja</t>
  </si>
  <si>
    <t>Caretas Policarbonato, Protección Facial. Suspensión flotante con ratchet para ajustar al tamaño de la cabeza, abatible para cuando se necesite.  Protección facial frontal y lateral. Resiste un impacto suave o un fuerte viento. Fácil de cambiar y retirar.</t>
  </si>
  <si>
    <t>Unidad</t>
  </si>
  <si>
    <t>Tapabocas N95 desechables</t>
  </si>
  <si>
    <t>Traje de bioseguridad fabricado en tela antifluido 100% poliéster, brinda protección contra fluidos no peligrosos y partículas livianas. Pantalón largo con amplios bolsillos, mangas largas, cremallera frontal en nylon, elásticos en manillas, tobillos, capucha y cintura para mejorar ajuste, lavables. Color negro con logo de la entidad para identificación</t>
  </si>
  <si>
    <t>Gel Antibacterial</t>
  </si>
  <si>
    <t>Galón</t>
  </si>
  <si>
    <t>Alcohol</t>
  </si>
  <si>
    <t>VALOR TOTAL</t>
  </si>
  <si>
    <t>Elaboró: Gineth Viviana Franco Prada - Contratista Subdirección Administrativa</t>
  </si>
  <si>
    <t>Revisó: Mayerly Azuero Lozano - Contratista Subdirección Administrativa</t>
  </si>
  <si>
    <t>Aprobó: Javier de Jesús Cruz Pineda - Subdirector Administrativo</t>
  </si>
  <si>
    <t>Media Armonica Valor Unidad IVA Incluido</t>
  </si>
  <si>
    <t>Media Armonica Valor Unidad Sin Iva</t>
  </si>
  <si>
    <t>IVA 19%</t>
  </si>
  <si>
    <t>Valor Unidad con Iva</t>
  </si>
  <si>
    <t>Valor Unidad sin IVA</t>
  </si>
  <si>
    <t>Cotizacion No. 1</t>
  </si>
  <si>
    <t xml:space="preserve">SYSLOG </t>
  </si>
  <si>
    <t>Media Armónica con IVA x Cantidades requeridas</t>
  </si>
  <si>
    <t>Valor Total</t>
  </si>
  <si>
    <t xml:space="preserve">Valor ofertado por el proponente IVA – incluido  </t>
  </si>
  <si>
    <t>Precio total cantidaes requeridas Estimado por la entidad IVA incluido.</t>
  </si>
  <si>
    <t>Gel antibacterial con un grado de concentración de alcohol no menor al 70%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</si>
</sst>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240A]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0"/>
      <color theme="1"/>
      <name val="Arial Narrow"/>
      <family val="2"/>
    </font>
    <font>
      <sz val="9"/>
      <color rgb="FF000000"/>
      <name val="Arial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0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1" fillId="2" borderId="8" xfId="0" applyFont="1" applyFill="1" applyBorder="1"/>
    <xf numFmtId="0" fontId="4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164" fontId="5" fillId="0" borderId="12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164" fontId="2" fillId="3" borderId="13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1" fillId="0" borderId="0" xfId="0" applyFont="1"/>
    <xf numFmtId="164" fontId="4" fillId="0" borderId="12" xfId="0" applyNumberFormat="1" applyFont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justify" vertical="center" wrapText="1"/>
    </xf>
    <xf numFmtId="0" fontId="4" fillId="4" borderId="12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justify" vertical="center" wrapText="1"/>
    </xf>
    <xf numFmtId="0" fontId="4" fillId="2" borderId="12" xfId="0" applyFont="1" applyFill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1" fillId="2" borderId="16" xfId="0" applyFont="1" applyFill="1" applyBorder="1"/>
    <xf numFmtId="164" fontId="5" fillId="0" borderId="6" xfId="0" applyNumberFormat="1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 wrapText="1"/>
    </xf>
    <xf numFmtId="164" fontId="1" fillId="2" borderId="17" xfId="0" applyNumberFormat="1" applyFont="1" applyFill="1" applyBorder="1"/>
    <xf numFmtId="0" fontId="3" fillId="3" borderId="1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right"/>
    </xf>
    <xf numFmtId="0" fontId="2" fillId="3" borderId="14" xfId="0" applyFont="1" applyFill="1" applyBorder="1" applyAlignment="1">
      <alignment horizontal="right"/>
    </xf>
    <xf numFmtId="0" fontId="2" fillId="3" borderId="11" xfId="0" applyFont="1" applyFill="1" applyBorder="1" applyAlignment="1">
      <alignment horizontal="right"/>
    </xf>
    <xf numFmtId="0" fontId="1" fillId="2" borderId="17" xfId="0" applyFont="1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2" fillId="2" borderId="20" xfId="0" applyFont="1" applyFill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2790825</xdr:colOff>
      <xdr:row>14</xdr:row>
      <xdr:rowOff>9525</xdr:rowOff>
    </xdr:from>
    <xdr:to>
      <xdr:col>3</xdr:col>
      <xdr:colOff>91013</xdr:colOff>
      <xdr:row>14</xdr:row>
      <xdr:rowOff>152400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43350" y="6972300"/>
          <a:ext cx="662513" cy="142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opLeftCell="I8" workbookViewId="0">
      <selection activeCell="R7" sqref="R7:R13"/>
    </sheetView>
  </sheetViews>
  <sheetFormatPr baseColWidth="10" defaultRowHeight="16.5" x14ac:dyDescent="0.3"/>
  <cols>
    <col min="1" max="1" width="11.42578125" style="1"/>
    <col min="2" max="2" width="5.85546875" style="18" customWidth="1"/>
    <col min="3" max="3" width="50.42578125" style="18" customWidth="1"/>
    <col min="4" max="7" width="9" style="18" customWidth="1"/>
    <col min="8" max="8" width="9.42578125" style="18" customWidth="1"/>
    <col min="9" max="9" width="11.28515625" style="18" bestFit="1" customWidth="1"/>
    <col min="10" max="12" width="11.28515625" style="18" customWidth="1"/>
    <col min="13" max="17" width="11.7109375" style="18" customWidth="1"/>
    <col min="18" max="18" width="15.28515625" style="18" customWidth="1"/>
    <col min="19" max="20" width="13.42578125" style="1" customWidth="1"/>
    <col min="21" max="22" width="11.42578125" style="1"/>
    <col min="23" max="16384" width="11.42578125" style="18"/>
  </cols>
  <sheetData>
    <row r="1" spans="2:20" s="1" customFormat="1" ht="17.25" thickBot="1" x14ac:dyDescent="0.35"/>
    <row r="2" spans="2:20" s="1" customFormat="1" ht="26.25" customHeight="1" thickBot="1" x14ac:dyDescent="0.35">
      <c r="B2" s="32" t="s">
        <v>0</v>
      </c>
      <c r="C2" s="34" t="s">
        <v>1</v>
      </c>
      <c r="D2" s="32" t="s">
        <v>2</v>
      </c>
      <c r="E2" s="32" t="s">
        <v>3</v>
      </c>
      <c r="F2" s="36" t="s">
        <v>29</v>
      </c>
      <c r="G2" s="37"/>
      <c r="H2" s="37"/>
      <c r="I2" s="38"/>
      <c r="J2" s="36" t="s">
        <v>4</v>
      </c>
      <c r="K2" s="37"/>
      <c r="L2" s="37"/>
      <c r="M2" s="38"/>
      <c r="N2" s="36" t="s">
        <v>5</v>
      </c>
      <c r="O2" s="37"/>
      <c r="P2" s="37"/>
      <c r="Q2" s="38"/>
      <c r="R2" s="31" t="s">
        <v>25</v>
      </c>
      <c r="S2" s="31" t="s">
        <v>24</v>
      </c>
      <c r="T2" s="31" t="s">
        <v>31</v>
      </c>
    </row>
    <row r="3" spans="2:20" s="1" customFormat="1" ht="39" customHeight="1" thickBot="1" x14ac:dyDescent="0.35">
      <c r="B3" s="32"/>
      <c r="C3" s="34"/>
      <c r="D3" s="32"/>
      <c r="E3" s="32"/>
      <c r="F3" s="36" t="s">
        <v>6</v>
      </c>
      <c r="G3" s="37"/>
      <c r="H3" s="37"/>
      <c r="I3" s="38"/>
      <c r="J3" s="36" t="s">
        <v>30</v>
      </c>
      <c r="K3" s="37"/>
      <c r="L3" s="37"/>
      <c r="M3" s="38"/>
      <c r="N3" s="36" t="s">
        <v>7</v>
      </c>
      <c r="O3" s="37"/>
      <c r="P3" s="37"/>
      <c r="Q3" s="38"/>
      <c r="R3" s="32"/>
      <c r="S3" s="32"/>
      <c r="T3" s="32"/>
    </row>
    <row r="4" spans="2:20" s="1" customFormat="1" ht="37.5" customHeight="1" x14ac:dyDescent="0.3">
      <c r="B4" s="32"/>
      <c r="C4" s="34"/>
      <c r="D4" s="32"/>
      <c r="E4" s="32"/>
      <c r="F4" s="31" t="s">
        <v>28</v>
      </c>
      <c r="G4" s="31" t="s">
        <v>26</v>
      </c>
      <c r="H4" s="31" t="s">
        <v>27</v>
      </c>
      <c r="I4" s="31" t="s">
        <v>8</v>
      </c>
      <c r="J4" s="31" t="s">
        <v>28</v>
      </c>
      <c r="K4" s="31" t="s">
        <v>26</v>
      </c>
      <c r="L4" s="31" t="s">
        <v>27</v>
      </c>
      <c r="M4" s="31" t="s">
        <v>8</v>
      </c>
      <c r="N4" s="31" t="s">
        <v>28</v>
      </c>
      <c r="O4" s="31" t="s">
        <v>26</v>
      </c>
      <c r="P4" s="31" t="s">
        <v>27</v>
      </c>
      <c r="Q4" s="31" t="s">
        <v>8</v>
      </c>
      <c r="R4" s="32"/>
      <c r="S4" s="32"/>
      <c r="T4" s="32"/>
    </row>
    <row r="5" spans="2:20" s="1" customFormat="1" ht="26.25" customHeight="1" x14ac:dyDescent="0.3">
      <c r="B5" s="32"/>
      <c r="C5" s="34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</row>
    <row r="6" spans="2:20" s="1" customFormat="1" ht="17.25" thickBot="1" x14ac:dyDescent="0.35">
      <c r="B6" s="33"/>
      <c r="C6" s="35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3"/>
      <c r="R6" s="33"/>
      <c r="S6" s="33"/>
      <c r="T6" s="33"/>
    </row>
    <row r="7" spans="2:20" s="1" customFormat="1" ht="60.75" customHeight="1" thickBot="1" x14ac:dyDescent="0.35">
      <c r="B7" s="8">
        <v>1</v>
      </c>
      <c r="C7" s="9" t="s">
        <v>9</v>
      </c>
      <c r="D7" s="8" t="s">
        <v>10</v>
      </c>
      <c r="E7" s="10">
        <v>120</v>
      </c>
      <c r="F7" s="19">
        <v>39690</v>
      </c>
      <c r="G7" s="19">
        <f>+H7*19%</f>
        <v>9310</v>
      </c>
      <c r="H7" s="19">
        <v>49000</v>
      </c>
      <c r="I7" s="19">
        <f>+E7*H7</f>
        <v>5880000</v>
      </c>
      <c r="J7" s="11">
        <v>20250</v>
      </c>
      <c r="K7" s="19">
        <f>+L7*19%</f>
        <v>4750</v>
      </c>
      <c r="L7" s="11">
        <v>25000</v>
      </c>
      <c r="M7" s="19">
        <f>+L7*E7</f>
        <v>3000000</v>
      </c>
      <c r="N7" s="11">
        <v>42120</v>
      </c>
      <c r="O7" s="19">
        <f>+P7*19%</f>
        <v>9880</v>
      </c>
      <c r="P7" s="11">
        <v>52000</v>
      </c>
      <c r="Q7" s="19">
        <f>+P7*E7</f>
        <v>6240000</v>
      </c>
      <c r="R7" s="11">
        <f>+ROUND(HARMEAN(F7,J7,N7),0)</f>
        <v>30513</v>
      </c>
      <c r="S7" s="11">
        <f>+ROUND(HARMEAN(H7,L7,P7),0)</f>
        <v>37670</v>
      </c>
      <c r="T7" s="11">
        <f t="shared" ref="T7:T13" si="0">+E7*S7</f>
        <v>4520400</v>
      </c>
    </row>
    <row r="8" spans="2:20" s="1" customFormat="1" ht="48" customHeight="1" thickBot="1" x14ac:dyDescent="0.35">
      <c r="B8" s="8">
        <v>2</v>
      </c>
      <c r="C8" s="20" t="s">
        <v>11</v>
      </c>
      <c r="D8" s="10" t="s">
        <v>12</v>
      </c>
      <c r="E8" s="10">
        <v>17</v>
      </c>
      <c r="F8" s="19">
        <v>75000</v>
      </c>
      <c r="G8" s="19">
        <v>0</v>
      </c>
      <c r="H8" s="19">
        <f>+F8</f>
        <v>75000</v>
      </c>
      <c r="I8" s="19">
        <f t="shared" ref="I8:I13" si="1">+H8*E8</f>
        <v>1275000</v>
      </c>
      <c r="J8" s="11">
        <v>60000</v>
      </c>
      <c r="K8" s="19">
        <v>0</v>
      </c>
      <c r="L8" s="11">
        <v>60000</v>
      </c>
      <c r="M8" s="19">
        <f t="shared" ref="M8:M13" si="2">+L8*E8</f>
        <v>1020000</v>
      </c>
      <c r="N8" s="11">
        <v>60000</v>
      </c>
      <c r="O8" s="19">
        <v>0</v>
      </c>
      <c r="P8" s="11">
        <v>60000</v>
      </c>
      <c r="Q8" s="19">
        <f>+P8*E8</f>
        <v>1020000</v>
      </c>
      <c r="R8" s="11">
        <f t="shared" ref="R8:R13" si="3">+ROUND(HARMEAN(F8,J8,N8),0)</f>
        <v>64286</v>
      </c>
      <c r="S8" s="11">
        <f t="shared" ref="S8:S13" si="4">+ROUND(HARMEAN(H8,L8,P8),0)</f>
        <v>64286</v>
      </c>
      <c r="T8" s="11">
        <f t="shared" si="0"/>
        <v>1092862</v>
      </c>
    </row>
    <row r="9" spans="2:20" s="1" customFormat="1" ht="71.25" customHeight="1" thickBot="1" x14ac:dyDescent="0.35">
      <c r="B9" s="8">
        <v>3</v>
      </c>
      <c r="C9" s="9" t="s">
        <v>13</v>
      </c>
      <c r="D9" s="10" t="s">
        <v>14</v>
      </c>
      <c r="E9" s="10">
        <v>511</v>
      </c>
      <c r="F9" s="19">
        <v>17820</v>
      </c>
      <c r="G9" s="19">
        <f>+H9*19%</f>
        <v>4180</v>
      </c>
      <c r="H9" s="19">
        <v>22000</v>
      </c>
      <c r="I9" s="19">
        <f t="shared" si="1"/>
        <v>11242000</v>
      </c>
      <c r="J9" s="11">
        <v>14580</v>
      </c>
      <c r="K9" s="19">
        <f>+L9*19%</f>
        <v>3420</v>
      </c>
      <c r="L9" s="11">
        <v>18000</v>
      </c>
      <c r="M9" s="19">
        <f t="shared" si="2"/>
        <v>9198000</v>
      </c>
      <c r="N9" s="11">
        <v>8910</v>
      </c>
      <c r="O9" s="19">
        <f>+P9*19%</f>
        <v>2090</v>
      </c>
      <c r="P9" s="11">
        <v>11000</v>
      </c>
      <c r="Q9" s="19">
        <f>+P9*E9</f>
        <v>5621000</v>
      </c>
      <c r="R9" s="11">
        <f t="shared" si="3"/>
        <v>12662</v>
      </c>
      <c r="S9" s="11">
        <f t="shared" si="4"/>
        <v>15632</v>
      </c>
      <c r="T9" s="11">
        <f t="shared" si="0"/>
        <v>7987952</v>
      </c>
    </row>
    <row r="10" spans="2:20" s="1" customFormat="1" ht="38.25" customHeight="1" thickBot="1" x14ac:dyDescent="0.35">
      <c r="B10" s="8">
        <v>4</v>
      </c>
      <c r="C10" s="21" t="s">
        <v>15</v>
      </c>
      <c r="D10" s="10" t="s">
        <v>12</v>
      </c>
      <c r="E10" s="10">
        <v>25</v>
      </c>
      <c r="F10" s="19">
        <v>550000</v>
      </c>
      <c r="G10" s="19">
        <v>0</v>
      </c>
      <c r="H10" s="19">
        <v>550000</v>
      </c>
      <c r="I10" s="19">
        <f t="shared" si="1"/>
        <v>13750000</v>
      </c>
      <c r="J10" s="11">
        <v>300000</v>
      </c>
      <c r="K10" s="19">
        <v>0</v>
      </c>
      <c r="L10" s="11">
        <v>300000</v>
      </c>
      <c r="M10" s="19">
        <f t="shared" si="2"/>
        <v>7500000</v>
      </c>
      <c r="N10" s="11">
        <v>250000</v>
      </c>
      <c r="O10" s="19">
        <v>0</v>
      </c>
      <c r="P10" s="11">
        <v>250000</v>
      </c>
      <c r="Q10" s="19">
        <f t="shared" ref="Q10:Q13" si="5">+P10*E10</f>
        <v>6250000</v>
      </c>
      <c r="R10" s="11">
        <f t="shared" si="3"/>
        <v>327815</v>
      </c>
      <c r="S10" s="11">
        <f t="shared" si="4"/>
        <v>327815</v>
      </c>
      <c r="T10" s="11">
        <f t="shared" si="0"/>
        <v>8195375</v>
      </c>
    </row>
    <row r="11" spans="2:20" s="1" customFormat="1" ht="92.25" customHeight="1" thickBot="1" x14ac:dyDescent="0.35">
      <c r="B11" s="8">
        <v>5</v>
      </c>
      <c r="C11" s="9" t="s">
        <v>16</v>
      </c>
      <c r="D11" s="10" t="s">
        <v>14</v>
      </c>
      <c r="E11" s="10">
        <v>603</v>
      </c>
      <c r="F11" s="19">
        <v>24300</v>
      </c>
      <c r="G11" s="19">
        <f>+H11*19%</f>
        <v>5700</v>
      </c>
      <c r="H11" s="19">
        <v>30000</v>
      </c>
      <c r="I11" s="19">
        <f t="shared" si="1"/>
        <v>18090000</v>
      </c>
      <c r="J11" s="11">
        <v>48600</v>
      </c>
      <c r="K11" s="19">
        <f>+L11*19%</f>
        <v>11400</v>
      </c>
      <c r="L11" s="11">
        <v>60000</v>
      </c>
      <c r="M11" s="19">
        <f t="shared" si="2"/>
        <v>36180000</v>
      </c>
      <c r="N11" s="11">
        <v>28269</v>
      </c>
      <c r="O11" s="19">
        <f>+P11*19%</f>
        <v>6631</v>
      </c>
      <c r="P11" s="11">
        <v>34900</v>
      </c>
      <c r="Q11" s="19">
        <f t="shared" si="5"/>
        <v>21044700</v>
      </c>
      <c r="R11" s="11">
        <f t="shared" si="3"/>
        <v>30895</v>
      </c>
      <c r="S11" s="11">
        <f t="shared" si="4"/>
        <v>38142</v>
      </c>
      <c r="T11" s="11">
        <f t="shared" si="0"/>
        <v>22999626</v>
      </c>
    </row>
    <row r="12" spans="2:20" s="1" customFormat="1" ht="28.5" customHeight="1" thickBot="1" x14ac:dyDescent="0.35">
      <c r="B12" s="8">
        <v>6</v>
      </c>
      <c r="C12" s="12" t="s">
        <v>17</v>
      </c>
      <c r="D12" s="13" t="s">
        <v>18</v>
      </c>
      <c r="E12" s="10">
        <v>27</v>
      </c>
      <c r="F12" s="19">
        <v>40500</v>
      </c>
      <c r="G12" s="19">
        <f>+H12*19%</f>
        <v>9500</v>
      </c>
      <c r="H12" s="19">
        <v>50000</v>
      </c>
      <c r="I12" s="19">
        <f t="shared" si="1"/>
        <v>1350000</v>
      </c>
      <c r="J12" s="11">
        <v>46980</v>
      </c>
      <c r="K12" s="19">
        <f>+L12*19%</f>
        <v>11020</v>
      </c>
      <c r="L12" s="11">
        <v>58000</v>
      </c>
      <c r="M12" s="19">
        <f t="shared" si="2"/>
        <v>1566000</v>
      </c>
      <c r="N12" s="11">
        <v>46332</v>
      </c>
      <c r="O12" s="19">
        <f>+P12*19%</f>
        <v>10868</v>
      </c>
      <c r="P12" s="11">
        <v>57200</v>
      </c>
      <c r="Q12" s="19">
        <f t="shared" si="5"/>
        <v>1544400</v>
      </c>
      <c r="R12" s="11">
        <f t="shared" si="3"/>
        <v>44405</v>
      </c>
      <c r="S12" s="11">
        <f t="shared" si="4"/>
        <v>54821</v>
      </c>
      <c r="T12" s="11">
        <f t="shared" si="0"/>
        <v>1480167</v>
      </c>
    </row>
    <row r="13" spans="2:20" s="1" customFormat="1" ht="28.5" customHeight="1" thickBot="1" x14ac:dyDescent="0.35">
      <c r="B13" s="8">
        <v>7</v>
      </c>
      <c r="C13" s="12" t="s">
        <v>19</v>
      </c>
      <c r="D13" s="10" t="s">
        <v>18</v>
      </c>
      <c r="E13" s="10">
        <v>20</v>
      </c>
      <c r="F13" s="19">
        <v>36450</v>
      </c>
      <c r="G13" s="19">
        <f>+H13*19%</f>
        <v>8550</v>
      </c>
      <c r="H13" s="19">
        <v>45000</v>
      </c>
      <c r="I13" s="19">
        <f t="shared" si="1"/>
        <v>900000</v>
      </c>
      <c r="J13" s="11">
        <v>25920</v>
      </c>
      <c r="K13" s="19">
        <f>+L13*19%</f>
        <v>6080</v>
      </c>
      <c r="L13" s="11">
        <v>32000</v>
      </c>
      <c r="M13" s="19">
        <f t="shared" si="2"/>
        <v>640000</v>
      </c>
      <c r="N13" s="11">
        <v>40581</v>
      </c>
      <c r="O13" s="19">
        <f>+P13*19%</f>
        <v>9519</v>
      </c>
      <c r="P13" s="11">
        <v>50100</v>
      </c>
      <c r="Q13" s="19">
        <f t="shared" si="5"/>
        <v>1002000</v>
      </c>
      <c r="R13" s="11">
        <f t="shared" si="3"/>
        <v>33092</v>
      </c>
      <c r="S13" s="11">
        <f t="shared" si="4"/>
        <v>40854</v>
      </c>
      <c r="T13" s="11">
        <f t="shared" si="0"/>
        <v>817080</v>
      </c>
    </row>
    <row r="14" spans="2:20" s="1" customFormat="1" ht="17.25" thickBot="1" x14ac:dyDescent="0.35">
      <c r="B14" s="39" t="s">
        <v>20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1"/>
      <c r="T14" s="14">
        <f>SUM(T7:T13)</f>
        <v>47093462</v>
      </c>
    </row>
    <row r="15" spans="2:20" s="1" customFormat="1" x14ac:dyDescent="0.3">
      <c r="B15" s="15" t="s">
        <v>21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3"/>
    </row>
    <row r="16" spans="2:20" s="1" customFormat="1" x14ac:dyDescent="0.3">
      <c r="B16" s="16" t="s">
        <v>22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5"/>
    </row>
    <row r="17" spans="2:20" s="1" customFormat="1" ht="17.25" thickBot="1" x14ac:dyDescent="0.35">
      <c r="B17" s="17" t="s">
        <v>23</v>
      </c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7"/>
    </row>
    <row r="18" spans="2:20" s="1" customFormat="1" x14ac:dyDescent="0.3"/>
    <row r="19" spans="2:20" s="1" customFormat="1" x14ac:dyDescent="0.3"/>
    <row r="20" spans="2:20" s="1" customFormat="1" x14ac:dyDescent="0.3"/>
    <row r="21" spans="2:20" s="1" customFormat="1" x14ac:dyDescent="0.3"/>
    <row r="22" spans="2:20" s="1" customFormat="1" x14ac:dyDescent="0.3"/>
    <row r="23" spans="2:20" s="1" customFormat="1" x14ac:dyDescent="0.3"/>
    <row r="24" spans="2:20" s="1" customFormat="1" x14ac:dyDescent="0.3"/>
    <row r="25" spans="2:20" s="1" customFormat="1" x14ac:dyDescent="0.3"/>
    <row r="26" spans="2:20" s="1" customFormat="1" x14ac:dyDescent="0.3"/>
    <row r="27" spans="2:20" s="1" customFormat="1" x14ac:dyDescent="0.3"/>
    <row r="28" spans="2:20" s="1" customFormat="1" x14ac:dyDescent="0.3"/>
    <row r="29" spans="2:20" s="1" customFormat="1" x14ac:dyDescent="0.3"/>
    <row r="30" spans="2:20" s="1" customFormat="1" x14ac:dyDescent="0.3"/>
    <row r="31" spans="2:20" s="1" customFormat="1" x14ac:dyDescent="0.3"/>
    <row r="32" spans="2:20" s="1" customFormat="1" x14ac:dyDescent="0.3"/>
    <row r="33" s="1" customFormat="1" x14ac:dyDescent="0.3"/>
  </sheetData>
  <mergeCells count="26">
    <mergeCell ref="B14:S14"/>
    <mergeCell ref="F4:F6"/>
    <mergeCell ref="G4:G6"/>
    <mergeCell ref="H4:H6"/>
    <mergeCell ref="I4:I6"/>
    <mergeCell ref="R2:R6"/>
    <mergeCell ref="S2:S6"/>
    <mergeCell ref="N3:Q3"/>
    <mergeCell ref="N4:N6"/>
    <mergeCell ref="O4:O6"/>
    <mergeCell ref="P4:P6"/>
    <mergeCell ref="F2:I2"/>
    <mergeCell ref="F3:I3"/>
    <mergeCell ref="J2:M2"/>
    <mergeCell ref="J3:M3"/>
    <mergeCell ref="J4:J6"/>
    <mergeCell ref="T2:T6"/>
    <mergeCell ref="B2:B6"/>
    <mergeCell ref="C2:C6"/>
    <mergeCell ref="D2:D6"/>
    <mergeCell ref="E2:E6"/>
    <mergeCell ref="N2:Q2"/>
    <mergeCell ref="Q4:Q6"/>
    <mergeCell ref="K4:K6"/>
    <mergeCell ref="L4:L6"/>
    <mergeCell ref="M4:M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topLeftCell="A12" workbookViewId="0">
      <selection activeCell="G14" sqref="B2:G14"/>
    </sheetView>
  </sheetViews>
  <sheetFormatPr baseColWidth="10" defaultRowHeight="16.5" x14ac:dyDescent="0.3"/>
  <cols>
    <col min="1" max="1" width="11.42578125" style="1"/>
    <col min="2" max="2" width="5.85546875" style="18" customWidth="1"/>
    <col min="3" max="3" width="50.42578125" style="18" customWidth="1"/>
    <col min="4" max="5" width="9" style="18" customWidth="1"/>
    <col min="6" max="6" width="15.28515625" style="18" customWidth="1"/>
    <col min="7" max="8" width="11.42578125" style="1"/>
    <col min="9" max="16384" width="11.42578125" style="18"/>
  </cols>
  <sheetData>
    <row r="1" spans="2:7" s="1" customFormat="1" ht="17.25" thickBot="1" x14ac:dyDescent="0.35"/>
    <row r="2" spans="2:7" s="1" customFormat="1" ht="26.25" customHeight="1" x14ac:dyDescent="0.3">
      <c r="B2" s="31" t="s">
        <v>0</v>
      </c>
      <c r="C2" s="51" t="s">
        <v>1</v>
      </c>
      <c r="D2" s="31" t="s">
        <v>2</v>
      </c>
      <c r="E2" s="31" t="s">
        <v>3</v>
      </c>
      <c r="F2" s="48" t="s">
        <v>34</v>
      </c>
      <c r="G2" s="45" t="s">
        <v>33</v>
      </c>
    </row>
    <row r="3" spans="2:7" s="1" customFormat="1" ht="39" customHeight="1" x14ac:dyDescent="0.3">
      <c r="B3" s="32"/>
      <c r="C3" s="34"/>
      <c r="D3" s="32"/>
      <c r="E3" s="32"/>
      <c r="F3" s="49"/>
      <c r="G3" s="46"/>
    </row>
    <row r="4" spans="2:7" s="1" customFormat="1" ht="37.5" customHeight="1" x14ac:dyDescent="0.3">
      <c r="B4" s="32"/>
      <c r="C4" s="34"/>
      <c r="D4" s="32"/>
      <c r="E4" s="32"/>
      <c r="F4" s="49"/>
      <c r="G4" s="46"/>
    </row>
    <row r="5" spans="2:7" s="1" customFormat="1" ht="26.25" customHeight="1" x14ac:dyDescent="0.3">
      <c r="B5" s="32"/>
      <c r="C5" s="34"/>
      <c r="D5" s="32"/>
      <c r="E5" s="32"/>
      <c r="F5" s="49"/>
      <c r="G5" s="46"/>
    </row>
    <row r="6" spans="2:7" s="1" customFormat="1" ht="17.25" thickBot="1" x14ac:dyDescent="0.35">
      <c r="B6" s="33"/>
      <c r="C6" s="35"/>
      <c r="D6" s="33"/>
      <c r="E6" s="33"/>
      <c r="F6" s="50"/>
      <c r="G6" s="47"/>
    </row>
    <row r="7" spans="2:7" s="1" customFormat="1" ht="60.75" customHeight="1" thickBot="1" x14ac:dyDescent="0.35">
      <c r="B7" s="8">
        <v>1</v>
      </c>
      <c r="C7" s="9" t="s">
        <v>9</v>
      </c>
      <c r="D7" s="8" t="s">
        <v>10</v>
      </c>
      <c r="E7" s="10">
        <v>120</v>
      </c>
      <c r="F7" s="28">
        <v>4520400</v>
      </c>
      <c r="G7" s="27"/>
    </row>
    <row r="8" spans="2:7" s="1" customFormat="1" ht="48" customHeight="1" thickBot="1" x14ac:dyDescent="0.35">
      <c r="B8" s="8">
        <v>2</v>
      </c>
      <c r="C8" s="22" t="s">
        <v>11</v>
      </c>
      <c r="D8" s="10" t="s">
        <v>12</v>
      </c>
      <c r="E8" s="10">
        <v>17</v>
      </c>
      <c r="F8" s="28">
        <v>1092862</v>
      </c>
      <c r="G8" s="27"/>
    </row>
    <row r="9" spans="2:7" s="1" customFormat="1" ht="71.25" customHeight="1" thickBot="1" x14ac:dyDescent="0.35">
      <c r="B9" s="8">
        <v>3</v>
      </c>
      <c r="C9" s="9" t="s">
        <v>13</v>
      </c>
      <c r="D9" s="10" t="s">
        <v>14</v>
      </c>
      <c r="E9" s="10">
        <v>511</v>
      </c>
      <c r="F9" s="28">
        <v>7987952</v>
      </c>
      <c r="G9" s="27"/>
    </row>
    <row r="10" spans="2:7" s="1" customFormat="1" ht="38.25" customHeight="1" thickBot="1" x14ac:dyDescent="0.35">
      <c r="B10" s="8">
        <v>4</v>
      </c>
      <c r="C10" s="23" t="s">
        <v>15</v>
      </c>
      <c r="D10" s="10" t="s">
        <v>12</v>
      </c>
      <c r="E10" s="10">
        <v>25</v>
      </c>
      <c r="F10" s="28">
        <v>8195375</v>
      </c>
      <c r="G10" s="27"/>
    </row>
    <row r="11" spans="2:7" s="1" customFormat="1" ht="92.25" customHeight="1" thickBot="1" x14ac:dyDescent="0.35">
      <c r="B11" s="8">
        <v>5</v>
      </c>
      <c r="C11" s="9" t="s">
        <v>16</v>
      </c>
      <c r="D11" s="10" t="s">
        <v>14</v>
      </c>
      <c r="E11" s="10">
        <v>603</v>
      </c>
      <c r="F11" s="28">
        <v>22999626</v>
      </c>
      <c r="G11" s="27"/>
    </row>
    <row r="12" spans="2:7" s="1" customFormat="1" ht="28.5" customHeight="1" thickBot="1" x14ac:dyDescent="0.35">
      <c r="B12" s="8">
        <v>6</v>
      </c>
      <c r="C12" s="12" t="s">
        <v>35</v>
      </c>
      <c r="D12" s="13" t="s">
        <v>18</v>
      </c>
      <c r="E12" s="10">
        <v>27</v>
      </c>
      <c r="F12" s="28">
        <v>1480167</v>
      </c>
      <c r="G12" s="27"/>
    </row>
    <row r="13" spans="2:7" s="1" customFormat="1" ht="28.5" customHeight="1" x14ac:dyDescent="0.3">
      <c r="B13" s="24">
        <v>7</v>
      </c>
      <c r="C13" s="25" t="s">
        <v>19</v>
      </c>
      <c r="D13" s="26" t="s">
        <v>18</v>
      </c>
      <c r="E13" s="26">
        <v>20</v>
      </c>
      <c r="F13" s="29">
        <v>817080</v>
      </c>
      <c r="G13" s="27"/>
    </row>
    <row r="14" spans="2:7" s="1" customFormat="1" x14ac:dyDescent="0.3">
      <c r="B14" s="42" t="s">
        <v>32</v>
      </c>
      <c r="C14" s="43"/>
      <c r="D14" s="43"/>
      <c r="E14" s="44"/>
      <c r="F14" s="30">
        <f>SUM(F7:F13)</f>
        <v>47093462</v>
      </c>
      <c r="G14" s="27"/>
    </row>
    <row r="15" spans="2:7" s="1" customFormat="1" x14ac:dyDescent="0.3"/>
    <row r="16" spans="2:7" s="1" customFormat="1" x14ac:dyDescent="0.3"/>
    <row r="17" s="1" customFormat="1" x14ac:dyDescent="0.3"/>
    <row r="18" s="1" customFormat="1" x14ac:dyDescent="0.3"/>
    <row r="19" s="1" customFormat="1" x14ac:dyDescent="0.3"/>
    <row r="20" s="1" customFormat="1" x14ac:dyDescent="0.3"/>
    <row r="21" s="1" customFormat="1" x14ac:dyDescent="0.3"/>
    <row r="22" s="1" customFormat="1" x14ac:dyDescent="0.3"/>
    <row r="23" s="1" customFormat="1" x14ac:dyDescent="0.3"/>
    <row r="24" s="1" customFormat="1" x14ac:dyDescent="0.3"/>
    <row r="25" s="1" customFormat="1" x14ac:dyDescent="0.3"/>
    <row r="26" s="1" customFormat="1" x14ac:dyDescent="0.3"/>
    <row r="27" s="1" customFormat="1" x14ac:dyDescent="0.3"/>
    <row r="28" s="1" customFormat="1" x14ac:dyDescent="0.3"/>
  </sheetData>
  <mergeCells count="7">
    <mergeCell ref="B14:E14"/>
    <mergeCell ref="G2:G6"/>
    <mergeCell ref="F2:F6"/>
    <mergeCell ref="B2:B6"/>
    <mergeCell ref="C2:C6"/>
    <mergeCell ref="D2:D6"/>
    <mergeCell ref="E2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Estudio de mercado</vt:lpstr>
      <vt:lpstr>Ficha técnica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PC-USUARIO</dc:creator>
  <cp:lastModifiedBy>Andrea Casallas Rodriguez</cp:lastModifiedBy>
  <dcterms:created xsi:type="dcterms:W3CDTF">2020-07-31T17:48:45Z</dcterms:created>
  <dcterms:modified xsi:type="dcterms:W3CDTF">2020-08-05T20:04:32Z</dcterms:modified>
</cp:coreProperties>
</file>